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Документы\бюджет 2019-2021\"/>
    </mc:Choice>
  </mc:AlternateContent>
  <xr:revisionPtr revIDLastSave="0" documentId="13_ncr:1_{56814E8D-C753-43D0-9AB7-1A934E2532DC}" xr6:coauthVersionLast="43" xr6:coauthVersionMax="43" xr10:uidLastSave="{00000000-0000-0000-0000-000000000000}"/>
  <bookViews>
    <workbookView xWindow="-120" yWindow="-120" windowWidth="25440" windowHeight="15390" firstSheet="4" activeTab="13" xr2:uid="{00000000-000D-0000-FFFF-FFFF00000000}"/>
  </bookViews>
  <sheets>
    <sheet name="прил1" sheetId="42" r:id="rId1"/>
    <sheet name="прил2" sheetId="59" r:id="rId2"/>
    <sheet name="прил3" sheetId="61" r:id="rId3"/>
    <sheet name="прил5" sheetId="41" r:id="rId4"/>
    <sheet name="прил6" sheetId="62" r:id="rId5"/>
    <sheet name="прил7" sheetId="2" r:id="rId6"/>
    <sheet name="прил8" sheetId="63" r:id="rId7"/>
    <sheet name="прил9" sheetId="51" r:id="rId8"/>
    <sheet name="прил10" sheetId="64" r:id="rId9"/>
    <sheet name="прил11" sheetId="40" r:id="rId10"/>
    <sheet name="прил12" sheetId="65" r:id="rId11"/>
    <sheet name="прил14" sheetId="66" r:id="rId12"/>
    <sheet name="прил19т1" sheetId="52" r:id="rId13"/>
    <sheet name="прил19т2" sheetId="71" r:id="rId14"/>
    <sheet name="прил19т4" sheetId="73" r:id="rId15"/>
    <sheet name="прил19т5" sheetId="57" r:id="rId16"/>
  </sheets>
  <externalReferences>
    <externalReference r:id="rId17"/>
  </externalReferences>
  <definedNames>
    <definedName name="_xlnm._FilterDatabase" localSheetId="5" hidden="1">прил7!$F$1:$F$627</definedName>
    <definedName name="_xlnm._FilterDatabase" localSheetId="6" hidden="1">прил8!$G$1:$G$643</definedName>
    <definedName name="_xlnm._FilterDatabase" localSheetId="7" hidden="1">прил9!$E$1:$E$657</definedName>
    <definedName name="_xlnm.Print_Area" localSheetId="8">прил10!$A$1:$J$686</definedName>
    <definedName name="_xlnm.Print_Area" localSheetId="9">прил11!$A$1:$F$462</definedName>
    <definedName name="_xlnm.Print_Area" localSheetId="14">прил19т4!$A$1:$K$30</definedName>
    <definedName name="_xlnm.Print_Area" localSheetId="5">прил7!$A$1:$H$620</definedName>
    <definedName name="_xlnm.Print_Area" localSheetId="6">прил8!$A$1:$I$643</definedName>
    <definedName name="_xlnm.Print_Area" localSheetId="7">прил9!$A$1:$I$701</definedName>
  </definedNames>
  <calcPr calcId="181029"/>
</workbook>
</file>

<file path=xl/calcChain.xml><?xml version="1.0" encoding="utf-8"?>
<calcChain xmlns="http://schemas.openxmlformats.org/spreadsheetml/2006/main">
  <c r="H565" i="2" l="1"/>
  <c r="C121" i="41" l="1"/>
  <c r="H471" i="2"/>
  <c r="H470" i="2" s="1"/>
  <c r="I655" i="51"/>
  <c r="I658" i="51"/>
  <c r="C116" i="41"/>
  <c r="F48" i="40" l="1"/>
  <c r="F47" i="40" s="1"/>
  <c r="I401" i="51"/>
  <c r="H338" i="2"/>
  <c r="H337" i="2" s="1"/>
  <c r="H323" i="2"/>
  <c r="H322" i="2" s="1"/>
  <c r="F164" i="40" l="1"/>
  <c r="F163" i="40" s="1"/>
  <c r="F149" i="40"/>
  <c r="F148" i="40" s="1"/>
  <c r="I446" i="51"/>
  <c r="I431" i="51"/>
  <c r="H233" i="2"/>
  <c r="F264" i="40" s="1"/>
  <c r="H236" i="2"/>
  <c r="I199" i="51"/>
  <c r="I195" i="51" s="1"/>
  <c r="I196" i="51"/>
  <c r="H304" i="2"/>
  <c r="H202" i="2" l="1"/>
  <c r="H200" i="2"/>
  <c r="F23" i="73"/>
  <c r="F24" i="73"/>
  <c r="F25" i="73"/>
  <c r="F26" i="73"/>
  <c r="F27" i="73"/>
  <c r="F28" i="73"/>
  <c r="F29" i="73"/>
  <c r="H210" i="2" l="1"/>
  <c r="H209" i="2" s="1"/>
  <c r="I173" i="51"/>
  <c r="F329" i="40" l="1"/>
  <c r="F328" i="40" s="1"/>
  <c r="H352" i="2"/>
  <c r="F181" i="40" s="1"/>
  <c r="F180" i="40" s="1"/>
  <c r="I460" i="51"/>
  <c r="H351" i="2" l="1"/>
  <c r="I591" i="51"/>
  <c r="G97" i="65" l="1"/>
  <c r="I613" i="63"/>
  <c r="I612" i="63" s="1"/>
  <c r="I611" i="63" s="1"/>
  <c r="I610" i="63" s="1"/>
  <c r="H613" i="63"/>
  <c r="F97" i="65" s="1"/>
  <c r="J341" i="64"/>
  <c r="I341" i="64"/>
  <c r="I340" i="64" s="1"/>
  <c r="I339" i="64" s="1"/>
  <c r="J340" i="64"/>
  <c r="J339" i="64" s="1"/>
  <c r="H597" i="2"/>
  <c r="H596" i="2" s="1"/>
  <c r="H595" i="2" s="1"/>
  <c r="H594" i="2" s="1"/>
  <c r="I348" i="51"/>
  <c r="I347" i="51" s="1"/>
  <c r="I346" i="51" s="1"/>
  <c r="I469" i="63"/>
  <c r="I468" i="63" s="1"/>
  <c r="I467" i="63" s="1"/>
  <c r="I466" i="63" s="1"/>
  <c r="I465" i="63" s="1"/>
  <c r="H469" i="63"/>
  <c r="H468" i="63" s="1"/>
  <c r="H467" i="63" s="1"/>
  <c r="H466" i="63" s="1"/>
  <c r="H465" i="63" s="1"/>
  <c r="I396" i="63"/>
  <c r="H396" i="63"/>
  <c r="J627" i="64"/>
  <c r="J626" i="64" s="1"/>
  <c r="J625" i="64" s="1"/>
  <c r="J624" i="64" s="1"/>
  <c r="I627" i="64"/>
  <c r="I626" i="64" s="1"/>
  <c r="I625" i="64" s="1"/>
  <c r="I624" i="64" s="1"/>
  <c r="J584" i="64"/>
  <c r="J583" i="64" s="1"/>
  <c r="J582" i="64" s="1"/>
  <c r="J581" i="64" s="1"/>
  <c r="I584" i="64"/>
  <c r="I583" i="64" s="1"/>
  <c r="I582" i="64" s="1"/>
  <c r="I581" i="64" s="1"/>
  <c r="H456" i="2"/>
  <c r="H455" i="2" s="1"/>
  <c r="H454" i="2" s="1"/>
  <c r="H453" i="2" s="1"/>
  <c r="H452" i="2" s="1"/>
  <c r="H381" i="2"/>
  <c r="I643" i="51"/>
  <c r="I642" i="51" s="1"/>
  <c r="I641" i="51" s="1"/>
  <c r="I640" i="51" s="1"/>
  <c r="I598" i="51"/>
  <c r="I597" i="51" s="1"/>
  <c r="I596" i="51" s="1"/>
  <c r="I595" i="51" s="1"/>
  <c r="F100" i="40" l="1"/>
  <c r="H612" i="63"/>
  <c r="H611" i="63" s="1"/>
  <c r="H610" i="63" s="1"/>
  <c r="I223" i="63"/>
  <c r="H223" i="63"/>
  <c r="H228" i="2"/>
  <c r="H643" i="63" l="1"/>
  <c r="F446" i="65" s="1"/>
  <c r="H142" i="2" l="1"/>
  <c r="F319" i="40" s="1"/>
  <c r="F318" i="40" s="1"/>
  <c r="I165" i="51"/>
  <c r="I116" i="51"/>
  <c r="D29" i="71" l="1"/>
  <c r="E30" i="73"/>
  <c r="F29" i="71"/>
  <c r="F28" i="71"/>
  <c r="D28" i="71" s="1"/>
  <c r="F26" i="71"/>
  <c r="D26" i="71" s="1"/>
  <c r="F25" i="71"/>
  <c r="D25" i="71" s="1"/>
  <c r="F24" i="71"/>
  <c r="D24" i="71" s="1"/>
  <c r="F23" i="71"/>
  <c r="D23" i="71" s="1"/>
  <c r="D76" i="62" l="1"/>
  <c r="C76" i="62"/>
  <c r="D55" i="62"/>
  <c r="D53" i="62" s="1"/>
  <c r="C55" i="62"/>
  <c r="C53" i="62" s="1"/>
  <c r="C79" i="41"/>
  <c r="C76" i="41"/>
  <c r="H80" i="2" l="1"/>
  <c r="H79" i="2" s="1"/>
  <c r="H78" i="2" s="1"/>
  <c r="H77" i="2" s="1"/>
  <c r="H76" i="2" s="1"/>
  <c r="I67" i="51"/>
  <c r="I66" i="51" s="1"/>
  <c r="I65" i="51" s="1"/>
  <c r="I64" i="51" s="1"/>
  <c r="H160" i="2"/>
  <c r="F444" i="40" l="1"/>
  <c r="H348" i="2"/>
  <c r="H347" i="2" s="1"/>
  <c r="F174" i="40" s="1"/>
  <c r="I456" i="51"/>
  <c r="D24" i="59" l="1"/>
  <c r="H445" i="2" l="1"/>
  <c r="F32" i="40" s="1"/>
  <c r="H102" i="2"/>
  <c r="F450" i="40" s="1"/>
  <c r="I72" i="51"/>
  <c r="I71" i="51" s="1"/>
  <c r="I70" i="51" s="1"/>
  <c r="I69" i="51" s="1"/>
  <c r="H101" i="2" l="1"/>
  <c r="H100" i="2" s="1"/>
  <c r="H99" i="2" s="1"/>
  <c r="H98" i="2" s="1"/>
  <c r="C58" i="41" l="1"/>
  <c r="H437" i="2"/>
  <c r="I624" i="51"/>
  <c r="H553" i="2"/>
  <c r="I560" i="51"/>
  <c r="I428" i="51"/>
  <c r="H321" i="2"/>
  <c r="F144" i="40" s="1"/>
  <c r="H279" i="2"/>
  <c r="F399" i="40" s="1"/>
  <c r="F398" i="40" s="1"/>
  <c r="H436" i="2" l="1"/>
  <c r="F24" i="40"/>
  <c r="F23" i="40" s="1"/>
  <c r="H552" i="2"/>
  <c r="F175" i="40"/>
  <c r="F173" i="40" s="1"/>
  <c r="I588" i="63"/>
  <c r="G81" i="65" s="1"/>
  <c r="H588" i="63"/>
  <c r="F81" i="65" s="1"/>
  <c r="J327" i="64"/>
  <c r="J326" i="64" s="1"/>
  <c r="J325" i="64" s="1"/>
  <c r="J324" i="64" s="1"/>
  <c r="J323" i="64" s="1"/>
  <c r="I327" i="64"/>
  <c r="I326" i="64" s="1"/>
  <c r="I325" i="64" s="1"/>
  <c r="I324" i="64" s="1"/>
  <c r="I323" i="64" s="1"/>
  <c r="H573" i="2" l="1"/>
  <c r="I334" i="51"/>
  <c r="I333" i="51" s="1"/>
  <c r="I340" i="51"/>
  <c r="I587" i="63"/>
  <c r="I586" i="63" s="1"/>
  <c r="I585" i="63" s="1"/>
  <c r="H587" i="63"/>
  <c r="H586" i="63" s="1"/>
  <c r="H585" i="63" s="1"/>
  <c r="I332" i="51" l="1"/>
  <c r="I331" i="51" s="1"/>
  <c r="I330" i="51" s="1"/>
  <c r="I643" i="63" l="1"/>
  <c r="G446" i="65" s="1"/>
  <c r="J152" i="64" l="1"/>
  <c r="I20" i="64"/>
  <c r="I19" i="64" s="1"/>
  <c r="I18" i="64" s="1"/>
  <c r="I17" i="64" s="1"/>
  <c r="I26" i="64"/>
  <c r="I28" i="64"/>
  <c r="I33" i="64"/>
  <c r="I35" i="64"/>
  <c r="I40" i="64"/>
  <c r="I39" i="64" s="1"/>
  <c r="I38" i="64" s="1"/>
  <c r="I37" i="64" s="1"/>
  <c r="I45" i="64"/>
  <c r="I44" i="64" s="1"/>
  <c r="I43" i="64" s="1"/>
  <c r="I42" i="64" s="1"/>
  <c r="I50" i="64"/>
  <c r="I52" i="64"/>
  <c r="I57" i="64"/>
  <c r="I56" i="64" s="1"/>
  <c r="I55" i="64" s="1"/>
  <c r="I54" i="64" s="1"/>
  <c r="I61" i="64"/>
  <c r="I60" i="64" s="1"/>
  <c r="I59" i="64" s="1"/>
  <c r="I66" i="64"/>
  <c r="I65" i="64" s="1"/>
  <c r="I64" i="64" s="1"/>
  <c r="I72" i="64"/>
  <c r="I71" i="64" s="1"/>
  <c r="I70" i="64" s="1"/>
  <c r="I69" i="64" s="1"/>
  <c r="I77" i="64"/>
  <c r="I76" i="64" s="1"/>
  <c r="I75" i="64" s="1"/>
  <c r="I81" i="64"/>
  <c r="I80" i="64" s="1"/>
  <c r="I79" i="64" s="1"/>
  <c r="I86" i="64"/>
  <c r="I85" i="64" s="1"/>
  <c r="I84" i="64" s="1"/>
  <c r="I83" i="64" s="1"/>
  <c r="I91" i="64"/>
  <c r="I90" i="64" s="1"/>
  <c r="I89" i="64" s="1"/>
  <c r="I88" i="64" s="1"/>
  <c r="I95" i="64"/>
  <c r="I97" i="64"/>
  <c r="I101" i="64"/>
  <c r="I103" i="64"/>
  <c r="I105" i="64"/>
  <c r="I107" i="64"/>
  <c r="I112" i="64"/>
  <c r="I111" i="64" s="1"/>
  <c r="I110" i="64" s="1"/>
  <c r="I116" i="64"/>
  <c r="I115" i="64" s="1"/>
  <c r="I114" i="64" s="1"/>
  <c r="I122" i="64"/>
  <c r="I121" i="64" s="1"/>
  <c r="I120" i="64" s="1"/>
  <c r="I129" i="64"/>
  <c r="I128" i="64" s="1"/>
  <c r="I127" i="64" s="1"/>
  <c r="I135" i="64"/>
  <c r="I134" i="64" s="1"/>
  <c r="I133" i="64" s="1"/>
  <c r="I142" i="64"/>
  <c r="I141" i="64" s="1"/>
  <c r="I140" i="64" s="1"/>
  <c r="I139" i="64" s="1"/>
  <c r="I138" i="64" s="1"/>
  <c r="I148" i="64"/>
  <c r="I150" i="64"/>
  <c r="I152" i="64"/>
  <c r="I154" i="64"/>
  <c r="I156" i="64"/>
  <c r="I160" i="64"/>
  <c r="I159" i="64" s="1"/>
  <c r="I158" i="64" s="1"/>
  <c r="I165" i="64"/>
  <c r="I167" i="64"/>
  <c r="I173" i="64"/>
  <c r="I172" i="64" s="1"/>
  <c r="I171" i="64" s="1"/>
  <c r="I170" i="64" s="1"/>
  <c r="I178" i="64"/>
  <c r="I177" i="64" s="1"/>
  <c r="I176" i="64" s="1"/>
  <c r="I175" i="64" s="1"/>
  <c r="I183" i="64"/>
  <c r="I185" i="64"/>
  <c r="I187" i="64"/>
  <c r="I192" i="64"/>
  <c r="I194" i="64"/>
  <c r="I198" i="64"/>
  <c r="I197" i="64" s="1"/>
  <c r="I196" i="64" s="1"/>
  <c r="I207" i="64"/>
  <c r="I209" i="64"/>
  <c r="I215" i="64"/>
  <c r="I217" i="64"/>
  <c r="I219" i="64"/>
  <c r="I221" i="64"/>
  <c r="I223" i="64"/>
  <c r="I228" i="64"/>
  <c r="I227" i="64" s="1"/>
  <c r="I226" i="64" s="1"/>
  <c r="I225" i="64" s="1"/>
  <c r="I233" i="64"/>
  <c r="I235" i="64"/>
  <c r="I237" i="64"/>
  <c r="I239" i="64"/>
  <c r="I245" i="64"/>
  <c r="I244" i="64" s="1"/>
  <c r="I243" i="64" s="1"/>
  <c r="I242" i="64" s="1"/>
  <c r="I241" i="64" s="1"/>
  <c r="I251" i="64"/>
  <c r="I250" i="64" s="1"/>
  <c r="I249" i="64" s="1"/>
  <c r="I248" i="64" s="1"/>
  <c r="I247" i="64" s="1"/>
  <c r="I258" i="64"/>
  <c r="I260" i="64"/>
  <c r="I262" i="64"/>
  <c r="I268" i="64"/>
  <c r="I267" i="64" s="1"/>
  <c r="I266" i="64" s="1"/>
  <c r="I265" i="64" s="1"/>
  <c r="I264" i="64" s="1"/>
  <c r="I277" i="64"/>
  <c r="I276" i="64" s="1"/>
  <c r="I275" i="64" s="1"/>
  <c r="I274" i="64" s="1"/>
  <c r="I282" i="64"/>
  <c r="I281" i="64" s="1"/>
  <c r="I280" i="64" s="1"/>
  <c r="I279" i="64" s="1"/>
  <c r="I287" i="64"/>
  <c r="I286" i="64" s="1"/>
  <c r="I285" i="64" s="1"/>
  <c r="I284" i="64" s="1"/>
  <c r="I294" i="64"/>
  <c r="I293" i="64" s="1"/>
  <c r="I292" i="64" s="1"/>
  <c r="I291" i="64" s="1"/>
  <c r="I298" i="64"/>
  <c r="I297" i="64" s="1"/>
  <c r="I296" i="64" s="1"/>
  <c r="I305" i="64"/>
  <c r="I304" i="64" s="1"/>
  <c r="I303" i="64" s="1"/>
  <c r="I302" i="64" s="1"/>
  <c r="I301" i="64" s="1"/>
  <c r="I311" i="64"/>
  <c r="I314" i="64"/>
  <c r="I317" i="64"/>
  <c r="I320" i="64"/>
  <c r="I333" i="64"/>
  <c r="I337" i="64"/>
  <c r="I345" i="64"/>
  <c r="I344" i="64" s="1"/>
  <c r="I343" i="64" s="1"/>
  <c r="I350" i="64"/>
  <c r="I349" i="64" s="1"/>
  <c r="I348" i="64" s="1"/>
  <c r="I347" i="64" s="1"/>
  <c r="I357" i="64"/>
  <c r="I356" i="64" s="1"/>
  <c r="I355" i="64" s="1"/>
  <c r="I354" i="64" s="1"/>
  <c r="I353" i="64" s="1"/>
  <c r="I363" i="64"/>
  <c r="I362" i="64" s="1"/>
  <c r="I361" i="64" s="1"/>
  <c r="I360" i="64" s="1"/>
  <c r="I359" i="64" s="1"/>
  <c r="I371" i="64"/>
  <c r="I370" i="64" s="1"/>
  <c r="I369" i="64" s="1"/>
  <c r="I368" i="64" s="1"/>
  <c r="I375" i="64"/>
  <c r="I374" i="64" s="1"/>
  <c r="I373" i="64" s="1"/>
  <c r="I379" i="64"/>
  <c r="I378" i="64" s="1"/>
  <c r="I377" i="64" s="1"/>
  <c r="I388" i="64"/>
  <c r="I387" i="64" s="1"/>
  <c r="I386" i="64" s="1"/>
  <c r="I385" i="64" s="1"/>
  <c r="I384" i="64" s="1"/>
  <c r="I383" i="64" s="1"/>
  <c r="I395" i="64"/>
  <c r="I398" i="64"/>
  <c r="I400" i="64"/>
  <c r="I402" i="64"/>
  <c r="I409" i="64"/>
  <c r="I408" i="64" s="1"/>
  <c r="I407" i="64" s="1"/>
  <c r="I406" i="64" s="1"/>
  <c r="I414" i="64"/>
  <c r="I413" i="64" s="1"/>
  <c r="I412" i="64" s="1"/>
  <c r="I411" i="64" s="1"/>
  <c r="I420" i="64"/>
  <c r="I423" i="64"/>
  <c r="I425" i="64"/>
  <c r="I427" i="64"/>
  <c r="I429" i="64"/>
  <c r="I431" i="64"/>
  <c r="I433" i="64"/>
  <c r="I435" i="64"/>
  <c r="I437" i="64"/>
  <c r="I440" i="64"/>
  <c r="I442" i="64"/>
  <c r="I446" i="64"/>
  <c r="I448" i="64"/>
  <c r="I452" i="64"/>
  <c r="I451" i="64" s="1"/>
  <c r="I450" i="64" s="1"/>
  <c r="I457" i="64"/>
  <c r="I456" i="64" s="1"/>
  <c r="I455" i="64" s="1"/>
  <c r="I454" i="64" s="1"/>
  <c r="I462" i="64"/>
  <c r="I464" i="64"/>
  <c r="I469" i="64"/>
  <c r="I468" i="64" s="1"/>
  <c r="I467" i="64" s="1"/>
  <c r="I466" i="64" s="1"/>
  <c r="I474" i="64"/>
  <c r="I473" i="64" s="1"/>
  <c r="I472" i="64" s="1"/>
  <c r="I471" i="64" s="1"/>
  <c r="I480" i="64"/>
  <c r="I479" i="64" s="1"/>
  <c r="I478" i="64" s="1"/>
  <c r="I477" i="64" s="1"/>
  <c r="I487" i="64"/>
  <c r="I486" i="64" s="1"/>
  <c r="I485" i="64" s="1"/>
  <c r="I484" i="64" s="1"/>
  <c r="I493" i="64"/>
  <c r="I495" i="64"/>
  <c r="I497" i="64"/>
  <c r="I503" i="64"/>
  <c r="I502" i="64" s="1"/>
  <c r="I501" i="64" s="1"/>
  <c r="I500" i="64" s="1"/>
  <c r="I508" i="64"/>
  <c r="I510" i="64"/>
  <c r="I515" i="64"/>
  <c r="I514" i="64" s="1"/>
  <c r="I521" i="64"/>
  <c r="I520" i="64" s="1"/>
  <c r="I519" i="64" s="1"/>
  <c r="I518" i="64" s="1"/>
  <c r="I526" i="64"/>
  <c r="I525" i="64" s="1"/>
  <c r="I524" i="64" s="1"/>
  <c r="I523" i="64" s="1"/>
  <c r="I533" i="64"/>
  <c r="I535" i="64"/>
  <c r="I538" i="64"/>
  <c r="I541" i="64"/>
  <c r="I543" i="64"/>
  <c r="I546" i="64"/>
  <c r="I550" i="64"/>
  <c r="I552" i="64"/>
  <c r="I555" i="64"/>
  <c r="I561" i="64"/>
  <c r="I560" i="64" s="1"/>
  <c r="I559" i="64" s="1"/>
  <c r="I558" i="64" s="1"/>
  <c r="I557" i="64" s="1"/>
  <c r="I570" i="64"/>
  <c r="I569" i="64" s="1"/>
  <c r="I568" i="64" s="1"/>
  <c r="I567" i="64" s="1"/>
  <c r="I566" i="64" s="1"/>
  <c r="I565" i="64" s="1"/>
  <c r="I577" i="64"/>
  <c r="I576" i="64" s="1"/>
  <c r="I575" i="64" s="1"/>
  <c r="I574" i="64" s="1"/>
  <c r="I573" i="64" s="1"/>
  <c r="I590" i="64"/>
  <c r="I589" i="64" s="1"/>
  <c r="I588" i="64" s="1"/>
  <c r="I594" i="64"/>
  <c r="I596" i="64"/>
  <c r="I598" i="64"/>
  <c r="I603" i="64"/>
  <c r="I602" i="64" s="1"/>
  <c r="I601" i="64" s="1"/>
  <c r="I600" i="64" s="1"/>
  <c r="I610" i="64"/>
  <c r="I614" i="64"/>
  <c r="I616" i="64"/>
  <c r="I620" i="64"/>
  <c r="I619" i="64" s="1"/>
  <c r="I618" i="64" s="1"/>
  <c r="I632" i="64"/>
  <c r="I634" i="64"/>
  <c r="I640" i="64"/>
  <c r="I642" i="64"/>
  <c r="I646" i="64"/>
  <c r="I645" i="64" s="1"/>
  <c r="I650" i="64"/>
  <c r="I652" i="64"/>
  <c r="I659" i="64"/>
  <c r="I658" i="64" s="1"/>
  <c r="I657" i="64" s="1"/>
  <c r="I656" i="64" s="1"/>
  <c r="I666" i="64"/>
  <c r="I665" i="64" s="1"/>
  <c r="I664" i="64" s="1"/>
  <c r="I671" i="64"/>
  <c r="I670" i="64" s="1"/>
  <c r="I669" i="64" s="1"/>
  <c r="I676" i="64"/>
  <c r="I675" i="64" s="1"/>
  <c r="I674" i="64" s="1"/>
  <c r="I684" i="64"/>
  <c r="I683" i="64" s="1"/>
  <c r="I682" i="64" s="1"/>
  <c r="I681" i="64" s="1"/>
  <c r="I680" i="64" s="1"/>
  <c r="J178" i="64"/>
  <c r="J177" i="64" s="1"/>
  <c r="J176" i="64" s="1"/>
  <c r="J175" i="64" s="1"/>
  <c r="F224" i="40"/>
  <c r="I191" i="51"/>
  <c r="I190" i="51" s="1"/>
  <c r="I189" i="51" s="1"/>
  <c r="I188" i="51" s="1"/>
  <c r="I146" i="51"/>
  <c r="I191" i="64" l="1"/>
  <c r="I190" i="64" s="1"/>
  <c r="I189" i="64" s="1"/>
  <c r="I310" i="64"/>
  <c r="I49" i="64"/>
  <c r="I48" i="64" s="1"/>
  <c r="I47" i="64" s="1"/>
  <c r="I32" i="64"/>
  <c r="I31" i="64" s="1"/>
  <c r="I30" i="64" s="1"/>
  <c r="I94" i="64"/>
  <c r="I93" i="64" s="1"/>
  <c r="I507" i="64"/>
  <c r="I506" i="64" s="1"/>
  <c r="I505" i="64" s="1"/>
  <c r="I499" i="64" s="1"/>
  <c r="I164" i="64"/>
  <c r="I163" i="64" s="1"/>
  <c r="I162" i="64" s="1"/>
  <c r="I540" i="64"/>
  <c r="I214" i="64"/>
  <c r="I213" i="64" s="1"/>
  <c r="I212" i="64" s="1"/>
  <c r="I332" i="64"/>
  <c r="I331" i="64" s="1"/>
  <c r="I206" i="64"/>
  <c r="I205" i="64" s="1"/>
  <c r="I204" i="64" s="1"/>
  <c r="I203" i="64" s="1"/>
  <c r="I631" i="64"/>
  <c r="I630" i="64" s="1"/>
  <c r="I629" i="64" s="1"/>
  <c r="I649" i="64"/>
  <c r="I644" i="64" s="1"/>
  <c r="I273" i="64"/>
  <c r="I492" i="64"/>
  <c r="I491" i="64" s="1"/>
  <c r="I490" i="64" s="1"/>
  <c r="I489" i="64" s="1"/>
  <c r="I394" i="64"/>
  <c r="I393" i="64" s="1"/>
  <c r="I392" i="64" s="1"/>
  <c r="I391" i="64" s="1"/>
  <c r="I309" i="64"/>
  <c r="I308" i="64" s="1"/>
  <c r="I307" i="64" s="1"/>
  <c r="I257" i="64"/>
  <c r="I256" i="64" s="1"/>
  <c r="I255" i="64" s="1"/>
  <c r="I254" i="64" s="1"/>
  <c r="I253" i="64" s="1"/>
  <c r="I182" i="64"/>
  <c r="I181" i="64" s="1"/>
  <c r="I180" i="64" s="1"/>
  <c r="I476" i="64"/>
  <c r="I352" i="64"/>
  <c r="I74" i="64"/>
  <c r="I639" i="64"/>
  <c r="I638" i="64" s="1"/>
  <c r="I532" i="64"/>
  <c r="I461" i="64"/>
  <c r="I460" i="64" s="1"/>
  <c r="I459" i="64" s="1"/>
  <c r="I419" i="64"/>
  <c r="I418" i="64" s="1"/>
  <c r="I417" i="64" s="1"/>
  <c r="I416" i="64" s="1"/>
  <c r="I232" i="64"/>
  <c r="I231" i="64" s="1"/>
  <c r="I230" i="64" s="1"/>
  <c r="I25" i="64"/>
  <c r="I24" i="64" s="1"/>
  <c r="I23" i="64" s="1"/>
  <c r="I679" i="64"/>
  <c r="I663" i="64"/>
  <c r="I662" i="64" s="1"/>
  <c r="I661" i="64" s="1"/>
  <c r="I367" i="64"/>
  <c r="I366" i="64" s="1"/>
  <c r="I365" i="64" s="1"/>
  <c r="I609" i="64"/>
  <c r="I608" i="64" s="1"/>
  <c r="I607" i="64" s="1"/>
  <c r="I606" i="64" s="1"/>
  <c r="I290" i="64"/>
  <c r="I100" i="64"/>
  <c r="I99" i="64" s="1"/>
  <c r="I593" i="64"/>
  <c r="I592" i="64" s="1"/>
  <c r="I587" i="64" s="1"/>
  <c r="I586" i="64" s="1"/>
  <c r="I572" i="64" s="1"/>
  <c r="I549" i="64"/>
  <c r="I548" i="64" s="1"/>
  <c r="I147" i="64"/>
  <c r="I146" i="64" s="1"/>
  <c r="I145" i="64" s="1"/>
  <c r="I126" i="64"/>
  <c r="I125" i="64" s="1"/>
  <c r="I124" i="64" s="1"/>
  <c r="H346" i="2"/>
  <c r="F172" i="40" s="1"/>
  <c r="F171" i="40" s="1"/>
  <c r="F210" i="40"/>
  <c r="I330" i="64" l="1"/>
  <c r="I329" i="64" s="1"/>
  <c r="I300" i="64" s="1"/>
  <c r="I169" i="64"/>
  <c r="I531" i="64"/>
  <c r="I530" i="64" s="1"/>
  <c r="I529" i="64" s="1"/>
  <c r="I528" i="64" s="1"/>
  <c r="I144" i="64"/>
  <c r="I22" i="64"/>
  <c r="I68" i="64"/>
  <c r="I211" i="64"/>
  <c r="I202" i="64" s="1"/>
  <c r="I637" i="64"/>
  <c r="I636" i="64" s="1"/>
  <c r="I605" i="64" s="1"/>
  <c r="I564" i="64" s="1"/>
  <c r="I390" i="64"/>
  <c r="I272" i="64"/>
  <c r="G372" i="65"/>
  <c r="F372" i="65"/>
  <c r="F371" i="65" s="1"/>
  <c r="G349" i="65"/>
  <c r="G348" i="65" s="1"/>
  <c r="G347" i="65" s="1"/>
  <c r="F349" i="65"/>
  <c r="F348" i="65" s="1"/>
  <c r="F347" i="65" s="1"/>
  <c r="G316" i="65"/>
  <c r="G315" i="65" s="1"/>
  <c r="F316" i="65"/>
  <c r="F315" i="65" s="1"/>
  <c r="G246" i="65"/>
  <c r="F246" i="65"/>
  <c r="F245" i="65" s="1"/>
  <c r="G244" i="65"/>
  <c r="G243" i="65" s="1"/>
  <c r="F244" i="65"/>
  <c r="G238" i="65"/>
  <c r="F238" i="65"/>
  <c r="F237" i="65" s="1"/>
  <c r="G371" i="65"/>
  <c r="F243" i="65"/>
  <c r="G237" i="65"/>
  <c r="G444" i="65"/>
  <c r="G443" i="65" s="1"/>
  <c r="G442" i="65" s="1"/>
  <c r="G428" i="65"/>
  <c r="G427" i="65" s="1"/>
  <c r="G418" i="65"/>
  <c r="G336" i="65"/>
  <c r="G334" i="65"/>
  <c r="G296" i="65"/>
  <c r="G245" i="65"/>
  <c r="G117" i="65"/>
  <c r="G30" i="65"/>
  <c r="F444" i="65"/>
  <c r="F443" i="65" s="1"/>
  <c r="F442" i="65" s="1"/>
  <c r="F428" i="65"/>
  <c r="F427" i="65" s="1"/>
  <c r="F418" i="65"/>
  <c r="F336" i="65"/>
  <c r="F334" i="65"/>
  <c r="F296" i="65"/>
  <c r="F30" i="65"/>
  <c r="I636" i="63"/>
  <c r="G346" i="65" s="1"/>
  <c r="G345" i="65" s="1"/>
  <c r="G344" i="65" s="1"/>
  <c r="H636" i="63"/>
  <c r="F346" i="65" s="1"/>
  <c r="F345" i="65" s="1"/>
  <c r="F344" i="65" s="1"/>
  <c r="G263" i="65"/>
  <c r="G262" i="65" s="1"/>
  <c r="G261" i="65" s="1"/>
  <c r="G260" i="65" s="1"/>
  <c r="G96" i="65"/>
  <c r="I622" i="63"/>
  <c r="I621" i="63" s="1"/>
  <c r="I620" i="63" s="1"/>
  <c r="I619" i="63" s="1"/>
  <c r="I618" i="63" s="1"/>
  <c r="H622" i="63"/>
  <c r="H621" i="63" s="1"/>
  <c r="H620" i="63" s="1"/>
  <c r="H619" i="63" s="1"/>
  <c r="H618" i="63" s="1"/>
  <c r="I617" i="63"/>
  <c r="I616" i="63" s="1"/>
  <c r="I615" i="63" s="1"/>
  <c r="I614" i="63" s="1"/>
  <c r="H617" i="63"/>
  <c r="H616" i="63" s="1"/>
  <c r="H615" i="63" s="1"/>
  <c r="H614" i="63" s="1"/>
  <c r="I609" i="63"/>
  <c r="G77" i="65" s="1"/>
  <c r="G76" i="65" s="1"/>
  <c r="H609" i="63"/>
  <c r="F77" i="65" s="1"/>
  <c r="F76" i="65" s="1"/>
  <c r="I606" i="63"/>
  <c r="G74" i="65" s="1"/>
  <c r="H606" i="63"/>
  <c r="I605" i="63"/>
  <c r="G73" i="65" s="1"/>
  <c r="H605" i="63"/>
  <c r="F73" i="65" s="1"/>
  <c r="I599" i="63"/>
  <c r="H599" i="63"/>
  <c r="I593" i="63"/>
  <c r="G104" i="65" s="1"/>
  <c r="G102" i="65" s="1"/>
  <c r="H593" i="63"/>
  <c r="F104" i="65" s="1"/>
  <c r="F102" i="65" s="1"/>
  <c r="I582" i="63"/>
  <c r="G242" i="65" s="1"/>
  <c r="G241" i="65" s="1"/>
  <c r="H582" i="63"/>
  <c r="I580" i="63"/>
  <c r="G240" i="65" s="1"/>
  <c r="G239" i="65" s="1"/>
  <c r="H580" i="63"/>
  <c r="F240" i="65" s="1"/>
  <c r="F239" i="65" s="1"/>
  <c r="I573" i="63"/>
  <c r="G178" i="65" s="1"/>
  <c r="G177" i="65" s="1"/>
  <c r="H573" i="63"/>
  <c r="I571" i="63"/>
  <c r="G172" i="65" s="1"/>
  <c r="G170" i="65" s="1"/>
  <c r="H571" i="63"/>
  <c r="F172" i="65" s="1"/>
  <c r="F170" i="65" s="1"/>
  <c r="I570" i="63"/>
  <c r="H570" i="63"/>
  <c r="I568" i="63"/>
  <c r="G169" i="65" s="1"/>
  <c r="G168" i="65" s="1"/>
  <c r="H568" i="63"/>
  <c r="F169" i="65" s="1"/>
  <c r="F168" i="65" s="1"/>
  <c r="I564" i="63"/>
  <c r="I563" i="63" s="1"/>
  <c r="H564" i="63"/>
  <c r="H563" i="63" s="1"/>
  <c r="I562" i="63"/>
  <c r="G142" i="65" s="1"/>
  <c r="H562" i="63"/>
  <c r="F142" i="65" s="1"/>
  <c r="I561" i="63"/>
  <c r="G141" i="65" s="1"/>
  <c r="H561" i="63"/>
  <c r="I559" i="63"/>
  <c r="I558" i="63" s="1"/>
  <c r="H559" i="63"/>
  <c r="H558" i="63" s="1"/>
  <c r="I556" i="63"/>
  <c r="H556" i="63"/>
  <c r="I554" i="63"/>
  <c r="G123" i="65" s="1"/>
  <c r="H554" i="63"/>
  <c r="F123" i="65" s="1"/>
  <c r="I553" i="63"/>
  <c r="H553" i="63"/>
  <c r="I551" i="63"/>
  <c r="G120" i="65" s="1"/>
  <c r="G119" i="65" s="1"/>
  <c r="H551" i="63"/>
  <c r="F120" i="65" s="1"/>
  <c r="F119" i="65" s="1"/>
  <c r="I546" i="63"/>
  <c r="G93" i="65" s="1"/>
  <c r="H546" i="63"/>
  <c r="I545" i="63"/>
  <c r="G92" i="65" s="1"/>
  <c r="H545" i="63"/>
  <c r="F92" i="65" s="1"/>
  <c r="I543" i="63"/>
  <c r="H543" i="63"/>
  <c r="I542" i="63"/>
  <c r="G89" i="65" s="1"/>
  <c r="H542" i="63"/>
  <c r="F89" i="65" s="1"/>
  <c r="I540" i="63"/>
  <c r="H540" i="63"/>
  <c r="I539" i="63"/>
  <c r="G86" i="65" s="1"/>
  <c r="H539" i="63"/>
  <c r="F86" i="65" s="1"/>
  <c r="I537" i="63"/>
  <c r="G84" i="65" s="1"/>
  <c r="H537" i="63"/>
  <c r="F84" i="65" s="1"/>
  <c r="I536" i="63"/>
  <c r="G83" i="65" s="1"/>
  <c r="H536" i="63"/>
  <c r="F83" i="65" s="1"/>
  <c r="G80" i="65"/>
  <c r="I531" i="63"/>
  <c r="G50" i="65" s="1"/>
  <c r="H531" i="63"/>
  <c r="F50" i="65" s="1"/>
  <c r="I530" i="63"/>
  <c r="H530" i="63"/>
  <c r="I526" i="63"/>
  <c r="G36" i="65" s="1"/>
  <c r="H526" i="63"/>
  <c r="F36" i="65" s="1"/>
  <c r="I525" i="63"/>
  <c r="H525" i="63"/>
  <c r="I521" i="63"/>
  <c r="G23" i="65" s="1"/>
  <c r="H521" i="63"/>
  <c r="F23" i="65" s="1"/>
  <c r="I520" i="63"/>
  <c r="G22" i="65" s="1"/>
  <c r="H520" i="63"/>
  <c r="I514" i="63"/>
  <c r="G95" i="65" s="1"/>
  <c r="G94" i="65" s="1"/>
  <c r="H514" i="63"/>
  <c r="F95" i="65" s="1"/>
  <c r="F94" i="65" s="1"/>
  <c r="I507" i="63"/>
  <c r="G415" i="65" s="1"/>
  <c r="G414" i="65" s="1"/>
  <c r="H507" i="63"/>
  <c r="F415" i="65" s="1"/>
  <c r="F414" i="65" s="1"/>
  <c r="I501" i="63"/>
  <c r="I500" i="63" s="1"/>
  <c r="I499" i="63" s="1"/>
  <c r="I498" i="63" s="1"/>
  <c r="I497" i="63" s="1"/>
  <c r="H501" i="63"/>
  <c r="H500" i="63" s="1"/>
  <c r="H499" i="63" s="1"/>
  <c r="H498" i="63" s="1"/>
  <c r="H497" i="63" s="1"/>
  <c r="I496" i="63"/>
  <c r="G66" i="65" s="1"/>
  <c r="H496" i="63"/>
  <c r="F66" i="65" s="1"/>
  <c r="I495" i="63"/>
  <c r="G65" i="65" s="1"/>
  <c r="H495" i="63"/>
  <c r="F65" i="65" s="1"/>
  <c r="I494" i="63"/>
  <c r="G64" i="65" s="1"/>
  <c r="H494" i="63"/>
  <c r="I492" i="63"/>
  <c r="G62" i="65" s="1"/>
  <c r="G61" i="65" s="1"/>
  <c r="H492" i="63"/>
  <c r="F62" i="65" s="1"/>
  <c r="F61" i="65" s="1"/>
  <c r="I488" i="63"/>
  <c r="H488" i="63"/>
  <c r="I482" i="63"/>
  <c r="G43" i="65" s="1"/>
  <c r="G42" i="65" s="1"/>
  <c r="H482" i="63"/>
  <c r="F43" i="65" s="1"/>
  <c r="F42" i="65" s="1"/>
  <c r="I476" i="63"/>
  <c r="H476" i="63"/>
  <c r="I474" i="63"/>
  <c r="G359" i="65" s="1"/>
  <c r="G358" i="65" s="1"/>
  <c r="H474" i="63"/>
  <c r="F359" i="65" s="1"/>
  <c r="F358" i="65" s="1"/>
  <c r="I464" i="63"/>
  <c r="G40" i="65" s="1"/>
  <c r="H464" i="63"/>
  <c r="F40" i="65" s="1"/>
  <c r="I463" i="63"/>
  <c r="G39" i="65" s="1"/>
  <c r="H463" i="63"/>
  <c r="F39" i="65" s="1"/>
  <c r="I462" i="63"/>
  <c r="G38" i="65" s="1"/>
  <c r="H462" i="63"/>
  <c r="I456" i="63"/>
  <c r="G29" i="65" s="1"/>
  <c r="G28" i="65" s="1"/>
  <c r="H456" i="63"/>
  <c r="F29" i="65" s="1"/>
  <c r="F28" i="65" s="1"/>
  <c r="I454" i="63"/>
  <c r="G27" i="65" s="1"/>
  <c r="H454" i="63"/>
  <c r="F27" i="65" s="1"/>
  <c r="I453" i="63"/>
  <c r="G26" i="65" s="1"/>
  <c r="H453" i="63"/>
  <c r="F26" i="65" s="1"/>
  <c r="I452" i="63"/>
  <c r="G25" i="65" s="1"/>
  <c r="H452" i="63"/>
  <c r="I445" i="63"/>
  <c r="I444" i="63" s="1"/>
  <c r="I443" i="63" s="1"/>
  <c r="I442" i="63" s="1"/>
  <c r="I441" i="63" s="1"/>
  <c r="H445" i="63"/>
  <c r="H444" i="63" s="1"/>
  <c r="H443" i="63" s="1"/>
  <c r="H442" i="63" s="1"/>
  <c r="H441" i="63" s="1"/>
  <c r="I434" i="63"/>
  <c r="H434" i="63"/>
  <c r="I431" i="63"/>
  <c r="G190" i="65" s="1"/>
  <c r="H431" i="63"/>
  <c r="F190" i="65" s="1"/>
  <c r="I430" i="63"/>
  <c r="G189" i="65" s="1"/>
  <c r="H430" i="63"/>
  <c r="I429" i="63"/>
  <c r="G188" i="65" s="1"/>
  <c r="H429" i="63"/>
  <c r="F188" i="65" s="1"/>
  <c r="I427" i="63"/>
  <c r="H427" i="63"/>
  <c r="I422" i="63"/>
  <c r="I421" i="63" s="1"/>
  <c r="I420" i="63" s="1"/>
  <c r="I419" i="63" s="1"/>
  <c r="I418" i="63" s="1"/>
  <c r="H422" i="63"/>
  <c r="H421" i="63" s="1"/>
  <c r="H420" i="63" s="1"/>
  <c r="H419" i="63" s="1"/>
  <c r="H418" i="63" s="1"/>
  <c r="I416" i="63"/>
  <c r="H416" i="63"/>
  <c r="I411" i="63"/>
  <c r="G272" i="65" s="1"/>
  <c r="G271" i="65" s="1"/>
  <c r="H411" i="63"/>
  <c r="F272" i="65" s="1"/>
  <c r="F271" i="65" s="1"/>
  <c r="I409" i="63"/>
  <c r="G270" i="65" s="1"/>
  <c r="H409" i="63"/>
  <c r="I408" i="63"/>
  <c r="G269" i="65" s="1"/>
  <c r="H408" i="63"/>
  <c r="F269" i="65" s="1"/>
  <c r="I406" i="63"/>
  <c r="G267" i="65" s="1"/>
  <c r="G266" i="65" s="1"/>
  <c r="H406" i="63"/>
  <c r="I402" i="63"/>
  <c r="G259" i="65" s="1"/>
  <c r="G258" i="65" s="1"/>
  <c r="G257" i="65" s="1"/>
  <c r="G256" i="65" s="1"/>
  <c r="H402" i="63"/>
  <c r="F259" i="65" s="1"/>
  <c r="F258" i="65" s="1"/>
  <c r="F257" i="65" s="1"/>
  <c r="F256" i="65" s="1"/>
  <c r="I395" i="63"/>
  <c r="I394" i="63" s="1"/>
  <c r="I393" i="63" s="1"/>
  <c r="I392" i="63" s="1"/>
  <c r="H395" i="63"/>
  <c r="H394" i="63" s="1"/>
  <c r="H393" i="63" s="1"/>
  <c r="H392" i="63" s="1"/>
  <c r="I391" i="63"/>
  <c r="G176" i="65" s="1"/>
  <c r="H391" i="63"/>
  <c r="F176" i="65" s="1"/>
  <c r="I390" i="63"/>
  <c r="H390" i="63"/>
  <c r="I389" i="63"/>
  <c r="G174" i="65" s="1"/>
  <c r="H389" i="63"/>
  <c r="F174" i="65" s="1"/>
  <c r="I384" i="63"/>
  <c r="G54" i="65" s="1"/>
  <c r="H384" i="63"/>
  <c r="F54" i="65" s="1"/>
  <c r="I383" i="63"/>
  <c r="G53" i="65" s="1"/>
  <c r="H383" i="63"/>
  <c r="F53" i="65" s="1"/>
  <c r="I382" i="63"/>
  <c r="G52" i="65" s="1"/>
  <c r="H382" i="63"/>
  <c r="I376" i="63"/>
  <c r="I375" i="63" s="1"/>
  <c r="I374" i="63" s="1"/>
  <c r="I373" i="63" s="1"/>
  <c r="I372" i="63" s="1"/>
  <c r="H376" i="63"/>
  <c r="H375" i="63" s="1"/>
  <c r="H374" i="63" s="1"/>
  <c r="H373" i="63" s="1"/>
  <c r="H372" i="63" s="1"/>
  <c r="I371" i="63"/>
  <c r="I370" i="63" s="1"/>
  <c r="I369" i="63" s="1"/>
  <c r="I368" i="63" s="1"/>
  <c r="I367" i="63" s="1"/>
  <c r="H371" i="63"/>
  <c r="H370" i="63" s="1"/>
  <c r="H369" i="63" s="1"/>
  <c r="H368" i="63" s="1"/>
  <c r="H367" i="63" s="1"/>
  <c r="I354" i="63"/>
  <c r="G182" i="65" s="1"/>
  <c r="G181" i="65" s="1"/>
  <c r="G180" i="65" s="1"/>
  <c r="G179" i="65" s="1"/>
  <c r="H354" i="63"/>
  <c r="F182" i="65" s="1"/>
  <c r="F181" i="65" s="1"/>
  <c r="F180" i="65" s="1"/>
  <c r="F179" i="65" s="1"/>
  <c r="I350" i="63"/>
  <c r="G165" i="65" s="1"/>
  <c r="G164" i="65" s="1"/>
  <c r="H350" i="63"/>
  <c r="I348" i="63"/>
  <c r="G163" i="65" s="1"/>
  <c r="G162" i="65" s="1"/>
  <c r="H348" i="63"/>
  <c r="F163" i="65" s="1"/>
  <c r="F162" i="65" s="1"/>
  <c r="I346" i="63"/>
  <c r="G161" i="65" s="1"/>
  <c r="H346" i="63"/>
  <c r="F161" i="65" s="1"/>
  <c r="I345" i="63"/>
  <c r="G160" i="65" s="1"/>
  <c r="H345" i="63"/>
  <c r="F160" i="65" s="1"/>
  <c r="I344" i="63"/>
  <c r="H344" i="63"/>
  <c r="I342" i="63"/>
  <c r="G157" i="65" s="1"/>
  <c r="G156" i="65" s="1"/>
  <c r="H342" i="63"/>
  <c r="F157" i="65" s="1"/>
  <c r="F156" i="65" s="1"/>
  <c r="I340" i="63"/>
  <c r="H340" i="63"/>
  <c r="I339" i="63"/>
  <c r="G154" i="65" s="1"/>
  <c r="H339" i="63"/>
  <c r="F154" i="65" s="1"/>
  <c r="I337" i="63"/>
  <c r="I336" i="63" s="1"/>
  <c r="G152" i="65" s="1"/>
  <c r="G151" i="65" s="1"/>
  <c r="H337" i="63"/>
  <c r="H336" i="63" s="1"/>
  <c r="F152" i="65" s="1"/>
  <c r="F151" i="65" s="1"/>
  <c r="I335" i="63"/>
  <c r="G150" i="65" s="1"/>
  <c r="G149" i="65" s="1"/>
  <c r="H335" i="63"/>
  <c r="F150" i="65" s="1"/>
  <c r="F149" i="65" s="1"/>
  <c r="I333" i="63"/>
  <c r="I332" i="63" s="1"/>
  <c r="G148" i="65" s="1"/>
  <c r="G147" i="65" s="1"/>
  <c r="H333" i="63"/>
  <c r="H332" i="63" s="1"/>
  <c r="F148" i="65" s="1"/>
  <c r="F147" i="65" s="1"/>
  <c r="I331" i="63"/>
  <c r="G146" i="65" s="1"/>
  <c r="G145" i="65" s="1"/>
  <c r="H331" i="63"/>
  <c r="F146" i="65" s="1"/>
  <c r="F145" i="65" s="1"/>
  <c r="I329" i="63"/>
  <c r="H329" i="63"/>
  <c r="I327" i="63"/>
  <c r="H327" i="63"/>
  <c r="I325" i="63"/>
  <c r="G137" i="65" s="1"/>
  <c r="G136" i="65" s="1"/>
  <c r="H325" i="63"/>
  <c r="I323" i="63"/>
  <c r="G135" i="65" s="1"/>
  <c r="H323" i="63"/>
  <c r="F135" i="65" s="1"/>
  <c r="I322" i="63"/>
  <c r="G134" i="65" s="1"/>
  <c r="H322" i="63"/>
  <c r="F134" i="65" s="1"/>
  <c r="I316" i="63"/>
  <c r="I315" i="63" s="1"/>
  <c r="I314" i="63" s="1"/>
  <c r="I313" i="63" s="1"/>
  <c r="I312" i="63" s="1"/>
  <c r="H316" i="63"/>
  <c r="H315" i="63" s="1"/>
  <c r="H314" i="63" s="1"/>
  <c r="H313" i="63" s="1"/>
  <c r="H312" i="63" s="1"/>
  <c r="I311" i="63"/>
  <c r="I310" i="63" s="1"/>
  <c r="I309" i="63" s="1"/>
  <c r="I308" i="63" s="1"/>
  <c r="I307" i="63" s="1"/>
  <c r="H311" i="63"/>
  <c r="H310" i="63" s="1"/>
  <c r="H309" i="63" s="1"/>
  <c r="H308" i="63" s="1"/>
  <c r="H307" i="63" s="1"/>
  <c r="I306" i="63"/>
  <c r="G131" i="65" s="1"/>
  <c r="H306" i="63"/>
  <c r="F131" i="65" s="1"/>
  <c r="I305" i="63"/>
  <c r="H305" i="63"/>
  <c r="F130" i="65" s="1"/>
  <c r="I304" i="63"/>
  <c r="G129" i="65" s="1"/>
  <c r="H304" i="63"/>
  <c r="F129" i="65" s="1"/>
  <c r="I302" i="63"/>
  <c r="G125" i="65" s="1"/>
  <c r="G124" i="65" s="1"/>
  <c r="H302" i="63"/>
  <c r="I300" i="63"/>
  <c r="I299" i="63" s="1"/>
  <c r="H300" i="63"/>
  <c r="I298" i="63"/>
  <c r="H298" i="63"/>
  <c r="I297" i="63"/>
  <c r="G115" i="65" s="1"/>
  <c r="H297" i="63"/>
  <c r="F115" i="65" s="1"/>
  <c r="I290" i="63"/>
  <c r="H290" i="63"/>
  <c r="I284" i="63"/>
  <c r="G380" i="65" s="1"/>
  <c r="G379" i="65" s="1"/>
  <c r="H284" i="63"/>
  <c r="F380" i="65" s="1"/>
  <c r="F379" i="65" s="1"/>
  <c r="I282" i="63"/>
  <c r="H282" i="63"/>
  <c r="I280" i="63"/>
  <c r="G375" i="65" s="1"/>
  <c r="H280" i="63"/>
  <c r="F375" i="65" s="1"/>
  <c r="I273" i="63"/>
  <c r="H273" i="63"/>
  <c r="I268" i="63"/>
  <c r="G223" i="65" s="1"/>
  <c r="G222" i="65" s="1"/>
  <c r="H268" i="63"/>
  <c r="F223" i="65" s="1"/>
  <c r="F222" i="65" s="1"/>
  <c r="I266" i="63"/>
  <c r="G221" i="65" s="1"/>
  <c r="G220" i="65" s="1"/>
  <c r="H266" i="63"/>
  <c r="I264" i="63"/>
  <c r="G217" i="65" s="1"/>
  <c r="G216" i="65" s="1"/>
  <c r="H264" i="63"/>
  <c r="F217" i="65" s="1"/>
  <c r="F216" i="65" s="1"/>
  <c r="I262" i="63"/>
  <c r="H262" i="63"/>
  <c r="I260" i="63"/>
  <c r="G213" i="65" s="1"/>
  <c r="G212" i="65" s="1"/>
  <c r="H260" i="63"/>
  <c r="F213" i="65" s="1"/>
  <c r="F212" i="65" s="1"/>
  <c r="I254" i="63"/>
  <c r="G230" i="65" s="1"/>
  <c r="G229" i="65" s="1"/>
  <c r="H254" i="63"/>
  <c r="I252" i="63"/>
  <c r="G228" i="65" s="1"/>
  <c r="G227" i="65" s="1"/>
  <c r="H252" i="63"/>
  <c r="F228" i="65" s="1"/>
  <c r="F227" i="65" s="1"/>
  <c r="I245" i="63"/>
  <c r="H245" i="63"/>
  <c r="I244" i="63"/>
  <c r="H244" i="63"/>
  <c r="I243" i="63"/>
  <c r="H243" i="63"/>
  <c r="I239" i="63"/>
  <c r="G367" i="65" s="1"/>
  <c r="G366" i="65" s="1"/>
  <c r="H239" i="63"/>
  <c r="F367" i="65" s="1"/>
  <c r="F366" i="65" s="1"/>
  <c r="I237" i="63"/>
  <c r="G365" i="65" s="1"/>
  <c r="G364" i="65" s="1"/>
  <c r="H237" i="63"/>
  <c r="I232" i="63"/>
  <c r="G252" i="65" s="1"/>
  <c r="G251" i="65" s="1"/>
  <c r="H232" i="63"/>
  <c r="F252" i="65" s="1"/>
  <c r="F251" i="65" s="1"/>
  <c r="I230" i="63"/>
  <c r="G250" i="65" s="1"/>
  <c r="G249" i="65" s="1"/>
  <c r="H230" i="63"/>
  <c r="I228" i="63"/>
  <c r="G248" i="65" s="1"/>
  <c r="G247" i="65" s="1"/>
  <c r="H228" i="63"/>
  <c r="F248" i="65" s="1"/>
  <c r="F247" i="65" s="1"/>
  <c r="I218" i="63"/>
  <c r="I217" i="63" s="1"/>
  <c r="I216" i="63" s="1"/>
  <c r="I215" i="63" s="1"/>
  <c r="I214" i="63" s="1"/>
  <c r="H218" i="63"/>
  <c r="H217" i="63" s="1"/>
  <c r="H216" i="63" s="1"/>
  <c r="H215" i="63" s="1"/>
  <c r="H214" i="63" s="1"/>
  <c r="I212" i="63"/>
  <c r="H212" i="63"/>
  <c r="I210" i="63"/>
  <c r="G374" i="65" s="1"/>
  <c r="H210" i="63"/>
  <c r="F374" i="65" s="1"/>
  <c r="I205" i="63"/>
  <c r="H205" i="63"/>
  <c r="I201" i="63"/>
  <c r="G301" i="65" s="1"/>
  <c r="G300" i="65" s="1"/>
  <c r="H201" i="63"/>
  <c r="F301" i="65" s="1"/>
  <c r="F300" i="65" s="1"/>
  <c r="I199" i="63"/>
  <c r="G299" i="65" s="1"/>
  <c r="G298" i="65" s="1"/>
  <c r="H199" i="63"/>
  <c r="I197" i="63"/>
  <c r="H197" i="63"/>
  <c r="F295" i="65" s="1"/>
  <c r="F294" i="65" s="1"/>
  <c r="I195" i="63"/>
  <c r="H195" i="63"/>
  <c r="I193" i="63"/>
  <c r="G291" i="65" s="1"/>
  <c r="G290" i="65" s="1"/>
  <c r="H193" i="63"/>
  <c r="F291" i="65" s="1"/>
  <c r="F290" i="65" s="1"/>
  <c r="I187" i="63"/>
  <c r="G305" i="65" s="1"/>
  <c r="G304" i="65" s="1"/>
  <c r="G303" i="65" s="1"/>
  <c r="G302" i="65" s="1"/>
  <c r="H187" i="63"/>
  <c r="I180" i="63"/>
  <c r="G341" i="65" s="1"/>
  <c r="G340" i="65" s="1"/>
  <c r="G339" i="65" s="1"/>
  <c r="G338" i="65" s="1"/>
  <c r="H180" i="63"/>
  <c r="F341" i="65" s="1"/>
  <c r="F340" i="65" s="1"/>
  <c r="F339" i="65" s="1"/>
  <c r="F338" i="65" s="1"/>
  <c r="I176" i="63"/>
  <c r="G329" i="65" s="1"/>
  <c r="H176" i="63"/>
  <c r="F329" i="65" s="1"/>
  <c r="I175" i="63"/>
  <c r="G328" i="65" s="1"/>
  <c r="H175" i="63"/>
  <c r="F328" i="65" s="1"/>
  <c r="I174" i="63"/>
  <c r="G327" i="65" s="1"/>
  <c r="H174" i="63"/>
  <c r="I167" i="63"/>
  <c r="I166" i="63" s="1"/>
  <c r="I165" i="63" s="1"/>
  <c r="I164" i="63" s="1"/>
  <c r="H167" i="63"/>
  <c r="H166" i="63" s="1"/>
  <c r="H165" i="63" s="1"/>
  <c r="H164" i="63" s="1"/>
  <c r="I163" i="63"/>
  <c r="H163" i="63"/>
  <c r="I162" i="63"/>
  <c r="H162" i="63"/>
  <c r="I161" i="63"/>
  <c r="H161" i="63"/>
  <c r="I157" i="63"/>
  <c r="G435" i="65" s="1"/>
  <c r="G434" i="65" s="1"/>
  <c r="H157" i="63"/>
  <c r="F435" i="65" s="1"/>
  <c r="F434" i="65" s="1"/>
  <c r="I153" i="63"/>
  <c r="H153" i="63"/>
  <c r="F426" i="65" s="1"/>
  <c r="I152" i="63"/>
  <c r="G425" i="65" s="1"/>
  <c r="H152" i="63"/>
  <c r="F425" i="65" s="1"/>
  <c r="I150" i="63"/>
  <c r="G423" i="65" s="1"/>
  <c r="G422" i="65" s="1"/>
  <c r="H150" i="63"/>
  <c r="I148" i="63"/>
  <c r="G421" i="65" s="1"/>
  <c r="G420" i="65" s="1"/>
  <c r="H148" i="63"/>
  <c r="F421" i="65" s="1"/>
  <c r="F420" i="65" s="1"/>
  <c r="I146" i="63"/>
  <c r="H146" i="63"/>
  <c r="I142" i="63"/>
  <c r="G411" i="65" s="1"/>
  <c r="H142" i="63"/>
  <c r="F411" i="65" s="1"/>
  <c r="I141" i="63"/>
  <c r="H141" i="63"/>
  <c r="I139" i="63"/>
  <c r="G408" i="65" s="1"/>
  <c r="G407" i="65" s="1"/>
  <c r="H139" i="63"/>
  <c r="F408" i="65" s="1"/>
  <c r="F407" i="65" s="1"/>
  <c r="I130" i="63"/>
  <c r="H130" i="63"/>
  <c r="I125" i="63"/>
  <c r="G254" i="65" s="1"/>
  <c r="G253" i="65" s="1"/>
  <c r="H125" i="63"/>
  <c r="F254" i="65" s="1"/>
  <c r="F253" i="65" s="1"/>
  <c r="I121" i="63"/>
  <c r="H121" i="63"/>
  <c r="I116" i="63"/>
  <c r="H116" i="63"/>
  <c r="F201" i="65" s="1"/>
  <c r="F200" i="65" s="1"/>
  <c r="I111" i="63"/>
  <c r="G71" i="65" s="1"/>
  <c r="G70" i="65" s="1"/>
  <c r="H111" i="63"/>
  <c r="F71" i="65" s="1"/>
  <c r="F70" i="65" s="1"/>
  <c r="I106" i="63"/>
  <c r="G45" i="65" s="1"/>
  <c r="G44" i="65" s="1"/>
  <c r="H106" i="63"/>
  <c r="F45" i="65" s="1"/>
  <c r="F44" i="65" s="1"/>
  <c r="I100" i="63"/>
  <c r="H100" i="63"/>
  <c r="I95" i="63"/>
  <c r="G354" i="65" s="1"/>
  <c r="H95" i="63"/>
  <c r="F354" i="65" s="1"/>
  <c r="I94" i="63"/>
  <c r="H94" i="63"/>
  <c r="I89" i="63"/>
  <c r="H89" i="63"/>
  <c r="I84" i="63"/>
  <c r="I83" i="63" s="1"/>
  <c r="I82" i="63" s="1"/>
  <c r="I81" i="63" s="1"/>
  <c r="I80" i="63" s="1"/>
  <c r="H84" i="63"/>
  <c r="H83" i="63" s="1"/>
  <c r="H82" i="63" s="1"/>
  <c r="H81" i="63" s="1"/>
  <c r="H80" i="63" s="1"/>
  <c r="I78" i="63"/>
  <c r="G395" i="65" s="1"/>
  <c r="H78" i="63"/>
  <c r="F395" i="65" s="1"/>
  <c r="I77" i="63"/>
  <c r="H77" i="63"/>
  <c r="I73" i="63"/>
  <c r="G385" i="65" s="1"/>
  <c r="G384" i="65" s="1"/>
  <c r="G383" i="65" s="1"/>
  <c r="G382" i="65" s="1"/>
  <c r="G381" i="65" s="1"/>
  <c r="H73" i="63"/>
  <c r="F385" i="65" s="1"/>
  <c r="F384" i="65" s="1"/>
  <c r="F383" i="65" s="1"/>
  <c r="F382" i="65" s="1"/>
  <c r="F381" i="65" s="1"/>
  <c r="I68" i="63"/>
  <c r="H68" i="63"/>
  <c r="I66" i="63"/>
  <c r="G320" i="65" s="1"/>
  <c r="G319" i="65" s="1"/>
  <c r="H66" i="63"/>
  <c r="F320" i="65" s="1"/>
  <c r="F319" i="65" s="1"/>
  <c r="I61" i="63"/>
  <c r="G282" i="65" s="1"/>
  <c r="G281" i="65" s="1"/>
  <c r="G280" i="65" s="1"/>
  <c r="G279" i="65" s="1"/>
  <c r="H61" i="63"/>
  <c r="I56" i="63"/>
  <c r="I55" i="63" s="1"/>
  <c r="I54" i="63" s="1"/>
  <c r="I53" i="63" s="1"/>
  <c r="I52" i="63" s="1"/>
  <c r="H56" i="63"/>
  <c r="H55" i="63" s="1"/>
  <c r="H54" i="63" s="1"/>
  <c r="H53" i="63" s="1"/>
  <c r="H52" i="63" s="1"/>
  <c r="I51" i="63"/>
  <c r="G203" i="65" s="1"/>
  <c r="G202" i="65" s="1"/>
  <c r="H51" i="63"/>
  <c r="I49" i="63"/>
  <c r="G199" i="65" s="1"/>
  <c r="G198" i="65" s="1"/>
  <c r="H49" i="63"/>
  <c r="F199" i="65" s="1"/>
  <c r="F198" i="65" s="1"/>
  <c r="I44" i="63"/>
  <c r="H44" i="63"/>
  <c r="F106" i="65" s="1"/>
  <c r="I42" i="63"/>
  <c r="G101" i="65" s="1"/>
  <c r="G100" i="65" s="1"/>
  <c r="H42" i="63"/>
  <c r="F101" i="65" s="1"/>
  <c r="F100" i="65" s="1"/>
  <c r="I36" i="63"/>
  <c r="G404" i="65" s="1"/>
  <c r="H36" i="63"/>
  <c r="I35" i="63"/>
  <c r="G403" i="65" s="1"/>
  <c r="H35" i="63"/>
  <c r="F403" i="65" s="1"/>
  <c r="I31" i="63"/>
  <c r="G399" i="65" s="1"/>
  <c r="G398" i="65" s="1"/>
  <c r="G397" i="65" s="1"/>
  <c r="G396" i="65" s="1"/>
  <c r="H31" i="63"/>
  <c r="I27" i="63"/>
  <c r="I26" i="63" s="1"/>
  <c r="I25" i="63" s="1"/>
  <c r="I24" i="63" s="1"/>
  <c r="I23" i="63" s="1"/>
  <c r="H27" i="63"/>
  <c r="H26" i="63" s="1"/>
  <c r="H25" i="63" s="1"/>
  <c r="H24" i="63" s="1"/>
  <c r="H23" i="63" s="1"/>
  <c r="I21" i="63"/>
  <c r="H21" i="63"/>
  <c r="I641" i="63"/>
  <c r="I640" i="63" s="1"/>
  <c r="I639" i="63" s="1"/>
  <c r="I638" i="63" s="1"/>
  <c r="I637" i="63" s="1"/>
  <c r="I581" i="63"/>
  <c r="I577" i="63"/>
  <c r="I483" i="63"/>
  <c r="I457" i="63"/>
  <c r="I439" i="63"/>
  <c r="I438" i="63" s="1"/>
  <c r="I437" i="63" s="1"/>
  <c r="I436" i="63" s="1"/>
  <c r="I365" i="63"/>
  <c r="I364" i="63" s="1"/>
  <c r="I363" i="63" s="1"/>
  <c r="I362" i="63" s="1"/>
  <c r="I360" i="63"/>
  <c r="I358" i="63"/>
  <c r="I277" i="63"/>
  <c r="I134" i="63"/>
  <c r="I133" i="63" s="1"/>
  <c r="I132" i="63" s="1"/>
  <c r="I131" i="63" s="1"/>
  <c r="F135" i="40"/>
  <c r="H297" i="2"/>
  <c r="F121" i="40" s="1"/>
  <c r="H641" i="63"/>
  <c r="H640" i="63" s="1"/>
  <c r="H639" i="63" s="1"/>
  <c r="H638" i="63" s="1"/>
  <c r="H637" i="63" s="1"/>
  <c r="H577" i="63"/>
  <c r="H483" i="63"/>
  <c r="H457" i="63"/>
  <c r="H439" i="63"/>
  <c r="H438" i="63" s="1"/>
  <c r="H437" i="63" s="1"/>
  <c r="H436" i="63" s="1"/>
  <c r="H365" i="63"/>
  <c r="H364" i="63" s="1"/>
  <c r="H363" i="63" s="1"/>
  <c r="H362" i="63" s="1"/>
  <c r="H360" i="63"/>
  <c r="H358" i="63"/>
  <c r="H277" i="63"/>
  <c r="H134" i="63"/>
  <c r="H133" i="63" s="1"/>
  <c r="H132" i="63" s="1"/>
  <c r="H131" i="63" s="1"/>
  <c r="H559" i="2"/>
  <c r="H244" i="2"/>
  <c r="H242" i="2"/>
  <c r="F385" i="40" s="1"/>
  <c r="J684" i="64"/>
  <c r="J683" i="64" s="1"/>
  <c r="J682" i="64" s="1"/>
  <c r="J681" i="64" s="1"/>
  <c r="J680" i="64" s="1"/>
  <c r="J676" i="64"/>
  <c r="J675" i="64" s="1"/>
  <c r="J674" i="64" s="1"/>
  <c r="J671" i="64"/>
  <c r="J670" i="64" s="1"/>
  <c r="J669" i="64" s="1"/>
  <c r="J666" i="64"/>
  <c r="J665" i="64" s="1"/>
  <c r="J664" i="64" s="1"/>
  <c r="J659" i="64"/>
  <c r="J658" i="64" s="1"/>
  <c r="J657" i="64" s="1"/>
  <c r="J656" i="64" s="1"/>
  <c r="J652" i="64"/>
  <c r="J650" i="64"/>
  <c r="J646" i="64"/>
  <c r="J645" i="64" s="1"/>
  <c r="J642" i="64"/>
  <c r="J640" i="64"/>
  <c r="J634" i="64"/>
  <c r="J632" i="64"/>
  <c r="J620" i="64"/>
  <c r="J619" i="64" s="1"/>
  <c r="J618" i="64" s="1"/>
  <c r="J616" i="64"/>
  <c r="J614" i="64"/>
  <c r="J610" i="64"/>
  <c r="J603" i="64"/>
  <c r="J602" i="64" s="1"/>
  <c r="J601" i="64" s="1"/>
  <c r="J600" i="64" s="1"/>
  <c r="J598" i="64"/>
  <c r="J596" i="64"/>
  <c r="J594" i="64"/>
  <c r="J590" i="64"/>
  <c r="J589" i="64" s="1"/>
  <c r="J588" i="64" s="1"/>
  <c r="J577" i="64"/>
  <c r="J576" i="64" s="1"/>
  <c r="J575" i="64" s="1"/>
  <c r="J574" i="64" s="1"/>
  <c r="J573" i="64" s="1"/>
  <c r="J570" i="64"/>
  <c r="J569" i="64" s="1"/>
  <c r="J568" i="64" s="1"/>
  <c r="J567" i="64" s="1"/>
  <c r="J566" i="64" s="1"/>
  <c r="J565" i="64" s="1"/>
  <c r="J561" i="64"/>
  <c r="J560" i="64" s="1"/>
  <c r="J559" i="64"/>
  <c r="J558" i="64" s="1"/>
  <c r="J557" i="64" s="1"/>
  <c r="J555" i="64"/>
  <c r="J552" i="64"/>
  <c r="J550" i="64"/>
  <c r="J546" i="64"/>
  <c r="J543" i="64"/>
  <c r="J541" i="64"/>
  <c r="J538" i="64"/>
  <c r="J535" i="64"/>
  <c r="J533" i="64"/>
  <c r="J526" i="64"/>
  <c r="J525" i="64" s="1"/>
  <c r="J524" i="64" s="1"/>
  <c r="J523" i="64" s="1"/>
  <c r="J521" i="64"/>
  <c r="J520" i="64" s="1"/>
  <c r="J519" i="64" s="1"/>
  <c r="J518" i="64" s="1"/>
  <c r="J515" i="64"/>
  <c r="J514" i="64" s="1"/>
  <c r="J510" i="64"/>
  <c r="J508" i="64"/>
  <c r="J503" i="64"/>
  <c r="J502" i="64" s="1"/>
  <c r="J501" i="64" s="1"/>
  <c r="J500" i="64" s="1"/>
  <c r="J497" i="64"/>
  <c r="J495" i="64"/>
  <c r="J493" i="64"/>
  <c r="J487" i="64"/>
  <c r="J486" i="64"/>
  <c r="J485" i="64" s="1"/>
  <c r="J484" i="64" s="1"/>
  <c r="J480" i="64"/>
  <c r="J479" i="64" s="1"/>
  <c r="J478" i="64" s="1"/>
  <c r="J477" i="64" s="1"/>
  <c r="J474" i="64"/>
  <c r="J473" i="64" s="1"/>
  <c r="J472" i="64" s="1"/>
  <c r="J471" i="64" s="1"/>
  <c r="J469" i="64"/>
  <c r="J468" i="64" s="1"/>
  <c r="J467" i="64" s="1"/>
  <c r="J466" i="64" s="1"/>
  <c r="J464" i="64"/>
  <c r="J462" i="64"/>
  <c r="J457" i="64"/>
  <c r="J456" i="64" s="1"/>
  <c r="J455" i="64" s="1"/>
  <c r="J454" i="64" s="1"/>
  <c r="J452" i="64"/>
  <c r="J451" i="64" s="1"/>
  <c r="J450" i="64" s="1"/>
  <c r="J448" i="64"/>
  <c r="J446" i="64"/>
  <c r="J442" i="64"/>
  <c r="J440" i="64"/>
  <c r="J437" i="64"/>
  <c r="J435" i="64"/>
  <c r="J433" i="64"/>
  <c r="J431" i="64"/>
  <c r="J429" i="64"/>
  <c r="J427" i="64"/>
  <c r="J425" i="64"/>
  <c r="J423" i="64"/>
  <c r="J420" i="64"/>
  <c r="J414" i="64"/>
  <c r="J413" i="64" s="1"/>
  <c r="J412" i="64" s="1"/>
  <c r="J411" i="64" s="1"/>
  <c r="J409" i="64"/>
  <c r="J408" i="64" s="1"/>
  <c r="J407" i="64" s="1"/>
  <c r="J406" i="64" s="1"/>
  <c r="J402" i="64"/>
  <c r="J400" i="64"/>
  <c r="J398" i="64"/>
  <c r="J395" i="64"/>
  <c r="J388" i="64"/>
  <c r="J387" i="64" s="1"/>
  <c r="J386" i="64" s="1"/>
  <c r="J385" i="64" s="1"/>
  <c r="J384" i="64" s="1"/>
  <c r="J383" i="64" s="1"/>
  <c r="J379" i="64"/>
  <c r="J378" i="64" s="1"/>
  <c r="J377" i="64" s="1"/>
  <c r="J375" i="64"/>
  <c r="J374" i="64" s="1"/>
  <c r="J373" i="64" s="1"/>
  <c r="J371" i="64"/>
  <c r="J370" i="64" s="1"/>
  <c r="J369" i="64" s="1"/>
  <c r="J368" i="64" s="1"/>
  <c r="J363" i="64"/>
  <c r="J362" i="64" s="1"/>
  <c r="J361" i="64" s="1"/>
  <c r="J360" i="64" s="1"/>
  <c r="J359" i="64" s="1"/>
  <c r="J357" i="64"/>
  <c r="J356" i="64" s="1"/>
  <c r="J355" i="64" s="1"/>
  <c r="J354" i="64" s="1"/>
  <c r="J353" i="64" s="1"/>
  <c r="J350" i="64"/>
  <c r="J349" i="64" s="1"/>
  <c r="J348" i="64" s="1"/>
  <c r="J347" i="64" s="1"/>
  <c r="J345" i="64"/>
  <c r="J344" i="64" s="1"/>
  <c r="J343" i="64" s="1"/>
  <c r="J337" i="64"/>
  <c r="J333" i="64"/>
  <c r="J320" i="64"/>
  <c r="J317" i="64"/>
  <c r="J314" i="64"/>
  <c r="J311" i="64"/>
  <c r="J305" i="64"/>
  <c r="J304" i="64" s="1"/>
  <c r="J303" i="64" s="1"/>
  <c r="J302" i="64" s="1"/>
  <c r="J301" i="64" s="1"/>
  <c r="J298" i="64"/>
  <c r="J297" i="64" s="1"/>
  <c r="J296" i="64" s="1"/>
  <c r="J294" i="64"/>
  <c r="J293" i="64" s="1"/>
  <c r="J292" i="64" s="1"/>
  <c r="J291" i="64" s="1"/>
  <c r="J287" i="64"/>
  <c r="J286" i="64" s="1"/>
  <c r="J285" i="64" s="1"/>
  <c r="J284" i="64" s="1"/>
  <c r="J282" i="64"/>
  <c r="J281" i="64" s="1"/>
  <c r="J280" i="64" s="1"/>
  <c r="J279" i="64" s="1"/>
  <c r="J277" i="64"/>
  <c r="J276" i="64" s="1"/>
  <c r="J275" i="64" s="1"/>
  <c r="J274" i="64" s="1"/>
  <c r="J268" i="64"/>
  <c r="J267" i="64" s="1"/>
  <c r="J266" i="64" s="1"/>
  <c r="J265" i="64" s="1"/>
  <c r="J264" i="64" s="1"/>
  <c r="J262" i="64"/>
  <c r="J260" i="64"/>
  <c r="J258" i="64"/>
  <c r="J251" i="64"/>
  <c r="J250" i="64" s="1"/>
  <c r="J249" i="64" s="1"/>
  <c r="J248" i="64" s="1"/>
  <c r="J247" i="64" s="1"/>
  <c r="J245" i="64"/>
  <c r="J244" i="64" s="1"/>
  <c r="J243" i="64" s="1"/>
  <c r="J242" i="64" s="1"/>
  <c r="J241" i="64" s="1"/>
  <c r="J239" i="64"/>
  <c r="J237" i="64"/>
  <c r="J235" i="64"/>
  <c r="J233" i="64"/>
  <c r="J228" i="64"/>
  <c r="J227" i="64" s="1"/>
  <c r="J226" i="64" s="1"/>
  <c r="J225" i="64" s="1"/>
  <c r="J223" i="64"/>
  <c r="J221" i="64"/>
  <c r="J219" i="64"/>
  <c r="J217" i="64"/>
  <c r="J215" i="64"/>
  <c r="J209" i="64"/>
  <c r="J207" i="64"/>
  <c r="J198" i="64"/>
  <c r="J197" i="64" s="1"/>
  <c r="J196" i="64" s="1"/>
  <c r="J194" i="64"/>
  <c r="J192" i="64"/>
  <c r="J187" i="64"/>
  <c r="J185" i="64"/>
  <c r="J183" i="64"/>
  <c r="J173" i="64"/>
  <c r="J172" i="64" s="1"/>
  <c r="J171" i="64" s="1"/>
  <c r="J170" i="64" s="1"/>
  <c r="J167" i="64"/>
  <c r="J165" i="64"/>
  <c r="J160" i="64"/>
  <c r="J159" i="64" s="1"/>
  <c r="J158" i="64" s="1"/>
  <c r="J156" i="64"/>
  <c r="J154" i="64"/>
  <c r="J150" i="64"/>
  <c r="J148" i="64"/>
  <c r="J142" i="64"/>
  <c r="J141" i="64" s="1"/>
  <c r="J140" i="64" s="1"/>
  <c r="J139" i="64" s="1"/>
  <c r="J138" i="64" s="1"/>
  <c r="J135" i="64"/>
  <c r="J134" i="64" s="1"/>
  <c r="J133" i="64" s="1"/>
  <c r="J129" i="64"/>
  <c r="J128" i="64" s="1"/>
  <c r="J127" i="64" s="1"/>
  <c r="J122" i="64"/>
  <c r="J121" i="64" s="1"/>
  <c r="J120" i="64" s="1"/>
  <c r="J116" i="64"/>
  <c r="J115" i="64" s="1"/>
  <c r="J114" i="64" s="1"/>
  <c r="J112" i="64"/>
  <c r="J111" i="64" s="1"/>
  <c r="J110" i="64" s="1"/>
  <c r="J107" i="64"/>
  <c r="J105" i="64"/>
  <c r="J103" i="64"/>
  <c r="J101" i="64"/>
  <c r="J97" i="64"/>
  <c r="J95" i="64"/>
  <c r="J91" i="64"/>
  <c r="J90" i="64" s="1"/>
  <c r="J89" i="64" s="1"/>
  <c r="J88" i="64" s="1"/>
  <c r="J86" i="64"/>
  <c r="J85" i="64" s="1"/>
  <c r="J84" i="64" s="1"/>
  <c r="J83" i="64" s="1"/>
  <c r="J81" i="64"/>
  <c r="J80" i="64" s="1"/>
  <c r="J79" i="64" s="1"/>
  <c r="J77" i="64"/>
  <c r="J76" i="64" s="1"/>
  <c r="J75" i="64" s="1"/>
  <c r="J72" i="64"/>
  <c r="J71" i="64" s="1"/>
  <c r="J70" i="64" s="1"/>
  <c r="J69" i="64" s="1"/>
  <c r="J66" i="64"/>
  <c r="J65" i="64" s="1"/>
  <c r="J64" i="64" s="1"/>
  <c r="J61" i="64"/>
  <c r="J60" i="64" s="1"/>
  <c r="J59" i="64" s="1"/>
  <c r="J57" i="64"/>
  <c r="J56" i="64" s="1"/>
  <c r="J55" i="64" s="1"/>
  <c r="J54" i="64" s="1"/>
  <c r="J52" i="64"/>
  <c r="J50" i="64"/>
  <c r="J45" i="64"/>
  <c r="J44" i="64" s="1"/>
  <c r="J43" i="64" s="1"/>
  <c r="J42" i="64" s="1"/>
  <c r="J40" i="64"/>
  <c r="J39" i="64" s="1"/>
  <c r="J38" i="64" s="1"/>
  <c r="J37" i="64" s="1"/>
  <c r="J35" i="64"/>
  <c r="J33" i="64"/>
  <c r="J28" i="64"/>
  <c r="J26" i="64"/>
  <c r="J20" i="64"/>
  <c r="J19" i="64" s="1"/>
  <c r="J18" i="64" s="1"/>
  <c r="J17" i="64" s="1"/>
  <c r="H350" i="2"/>
  <c r="F179" i="40" s="1"/>
  <c r="H620" i="2"/>
  <c r="F366" i="40" s="1"/>
  <c r="H613" i="2"/>
  <c r="F279" i="40" s="1"/>
  <c r="H606" i="2"/>
  <c r="H601" i="2"/>
  <c r="H593" i="2"/>
  <c r="F80" i="40" s="1"/>
  <c r="H590" i="2"/>
  <c r="F77" i="40" s="1"/>
  <c r="H589" i="2"/>
  <c r="F76" i="40" s="1"/>
  <c r="H583" i="2"/>
  <c r="F116" i="40" s="1"/>
  <c r="H577" i="2"/>
  <c r="F107" i="40" s="1"/>
  <c r="F258" i="40"/>
  <c r="H567" i="2"/>
  <c r="F256" i="40" s="1"/>
  <c r="H562" i="2"/>
  <c r="F194" i="40" s="1"/>
  <c r="H560" i="2"/>
  <c r="F188" i="40" s="1"/>
  <c r="H557" i="2"/>
  <c r="F185" i="40" s="1"/>
  <c r="H551" i="2"/>
  <c r="H549" i="2"/>
  <c r="F147" i="40" s="1"/>
  <c r="H548" i="2"/>
  <c r="F146" i="40" s="1"/>
  <c r="H546" i="2"/>
  <c r="H543" i="2"/>
  <c r="F128" i="40" s="1"/>
  <c r="H541" i="2"/>
  <c r="F126" i="40" s="1"/>
  <c r="H540" i="2"/>
  <c r="F125" i="40" s="1"/>
  <c r="H538" i="2"/>
  <c r="F123" i="40" s="1"/>
  <c r="H533" i="2"/>
  <c r="F96" i="40" s="1"/>
  <c r="H532" i="2"/>
  <c r="F95" i="40" s="1"/>
  <c r="H530" i="2"/>
  <c r="F93" i="40" s="1"/>
  <c r="H529" i="2"/>
  <c r="F92" i="40" s="1"/>
  <c r="H527" i="2"/>
  <c r="F90" i="40" s="1"/>
  <c r="H526" i="2"/>
  <c r="F89" i="40" s="1"/>
  <c r="H524" i="2"/>
  <c r="F87" i="40" s="1"/>
  <c r="H523" i="2"/>
  <c r="F86" i="40" s="1"/>
  <c r="F84" i="40"/>
  <c r="H518" i="2"/>
  <c r="F53" i="40" s="1"/>
  <c r="H517" i="2"/>
  <c r="F52" i="40" s="1"/>
  <c r="H513" i="2"/>
  <c r="F37" i="40" s="1"/>
  <c r="H512" i="2"/>
  <c r="F36" i="40" s="1"/>
  <c r="H508" i="2"/>
  <c r="F22" i="40" s="1"/>
  <c r="H507" i="2"/>
  <c r="F21" i="40" s="1"/>
  <c r="H501" i="2"/>
  <c r="F98" i="40" s="1"/>
  <c r="H494" i="2"/>
  <c r="F436" i="40" s="1"/>
  <c r="H488" i="2"/>
  <c r="H483" i="2"/>
  <c r="F69" i="40" s="1"/>
  <c r="H482" i="2"/>
  <c r="F68" i="40" s="1"/>
  <c r="H481" i="2"/>
  <c r="F67" i="40" s="1"/>
  <c r="H479" i="2"/>
  <c r="F65" i="40" s="1"/>
  <c r="H475" i="2"/>
  <c r="F61" i="40" s="1"/>
  <c r="H469" i="2"/>
  <c r="F44" i="40" s="1"/>
  <c r="H463" i="2"/>
  <c r="F381" i="40" s="1"/>
  <c r="H461" i="2"/>
  <c r="F379" i="40" s="1"/>
  <c r="H451" i="2"/>
  <c r="F41" i="40" s="1"/>
  <c r="H450" i="2"/>
  <c r="F40" i="40" s="1"/>
  <c r="H449" i="2"/>
  <c r="F39" i="40" s="1"/>
  <c r="H443" i="2"/>
  <c r="F30" i="40" s="1"/>
  <c r="H441" i="2"/>
  <c r="F28" i="40" s="1"/>
  <c r="H440" i="2"/>
  <c r="F27" i="40" s="1"/>
  <c r="H439" i="2"/>
  <c r="F26" i="40" s="1"/>
  <c r="H430" i="2"/>
  <c r="H419" i="2"/>
  <c r="F209" i="40" s="1"/>
  <c r="H416" i="2"/>
  <c r="F206" i="40" s="1"/>
  <c r="H415" i="2"/>
  <c r="F205" i="40" s="1"/>
  <c r="H414" i="2"/>
  <c r="F204" i="40" s="1"/>
  <c r="H412" i="2"/>
  <c r="F202" i="40" s="1"/>
  <c r="H407" i="2"/>
  <c r="H401" i="2"/>
  <c r="F334" i="40" s="1"/>
  <c r="H396" i="2"/>
  <c r="F288" i="40" s="1"/>
  <c r="H394" i="2"/>
  <c r="F286" i="40" s="1"/>
  <c r="H393" i="2"/>
  <c r="F285" i="40" s="1"/>
  <c r="H391" i="2"/>
  <c r="F283" i="40" s="1"/>
  <c r="H387" i="2"/>
  <c r="F275" i="40" s="1"/>
  <c r="H376" i="2"/>
  <c r="F192" i="40" s="1"/>
  <c r="H375" i="2"/>
  <c r="F191" i="40" s="1"/>
  <c r="H374" i="2"/>
  <c r="F190" i="40" s="1"/>
  <c r="H369" i="2"/>
  <c r="F57" i="40" s="1"/>
  <c r="H368" i="2"/>
  <c r="F56" i="40" s="1"/>
  <c r="H367" i="2"/>
  <c r="F55" i="40" s="1"/>
  <c r="H361" i="2"/>
  <c r="H356" i="2"/>
  <c r="F198" i="40" s="1"/>
  <c r="H344" i="2"/>
  <c r="F170" i="40" s="1"/>
  <c r="H343" i="2"/>
  <c r="F169" i="40" s="1"/>
  <c r="H342" i="2"/>
  <c r="F168" i="40" s="1"/>
  <c r="H340" i="2"/>
  <c r="F166" i="40" s="1"/>
  <c r="H336" i="2"/>
  <c r="H335" i="2"/>
  <c r="F161" i="40" s="1"/>
  <c r="H333" i="2"/>
  <c r="H331" i="2"/>
  <c r="F157" i="40" s="1"/>
  <c r="H329" i="2"/>
  <c r="H327" i="2"/>
  <c r="F153" i="40" s="1"/>
  <c r="H325" i="2"/>
  <c r="F151" i="40" s="1"/>
  <c r="H320" i="2"/>
  <c r="H319" i="2" s="1"/>
  <c r="H318" i="2"/>
  <c r="F141" i="40" s="1"/>
  <c r="H316" i="2"/>
  <c r="F139" i="40" s="1"/>
  <c r="H315" i="2"/>
  <c r="F138" i="40" s="1"/>
  <c r="H309" i="2"/>
  <c r="H301" i="2"/>
  <c r="F132" i="40" s="1"/>
  <c r="H300" i="2"/>
  <c r="F131" i="40" s="1"/>
  <c r="H299" i="2"/>
  <c r="F130" i="40" s="1"/>
  <c r="H295" i="2"/>
  <c r="F119" i="40" s="1"/>
  <c r="H294" i="2"/>
  <c r="F118" i="40" s="1"/>
  <c r="H287" i="2"/>
  <c r="F235" i="40" s="1"/>
  <c r="H281" i="2"/>
  <c r="F401" i="40" s="1"/>
  <c r="H277" i="2"/>
  <c r="F397" i="40" s="1"/>
  <c r="H275" i="2"/>
  <c r="F395" i="40" s="1"/>
  <c r="H270" i="2"/>
  <c r="F248" i="40" s="1"/>
  <c r="H265" i="2"/>
  <c r="F239" i="40" s="1"/>
  <c r="H263" i="2"/>
  <c r="F237" i="40" s="1"/>
  <c r="H261" i="2"/>
  <c r="F233" i="40" s="1"/>
  <c r="H259" i="2"/>
  <c r="F231" i="40" s="1"/>
  <c r="H257" i="2"/>
  <c r="F229" i="40" s="1"/>
  <c r="H251" i="2"/>
  <c r="F246" i="40" s="1"/>
  <c r="F267" i="40"/>
  <c r="H237" i="2"/>
  <c r="H234" i="2"/>
  <c r="H223" i="2"/>
  <c r="H217" i="2"/>
  <c r="H215" i="2"/>
  <c r="F394" i="40" s="1"/>
  <c r="H208" i="2"/>
  <c r="F327" i="40" s="1"/>
  <c r="H204" i="2"/>
  <c r="F317" i="40" s="1"/>
  <c r="F315" i="40"/>
  <c r="F311" i="40"/>
  <c r="H198" i="2"/>
  <c r="F309" i="40" s="1"/>
  <c r="H196" i="2"/>
  <c r="F307" i="40" s="1"/>
  <c r="H190" i="2"/>
  <c r="F323" i="40" s="1"/>
  <c r="H183" i="2"/>
  <c r="F361" i="40" s="1"/>
  <c r="H179" i="2"/>
  <c r="F349" i="40" s="1"/>
  <c r="H178" i="2"/>
  <c r="F348" i="40" s="1"/>
  <c r="H177" i="2"/>
  <c r="F347" i="40" s="1"/>
  <c r="H170" i="2"/>
  <c r="F462" i="40" s="1"/>
  <c r="H169" i="2"/>
  <c r="F461" i="40" s="1"/>
  <c r="H168" i="2"/>
  <c r="F460" i="40" s="1"/>
  <c r="F265" i="40" l="1"/>
  <c r="F263" i="40" s="1"/>
  <c r="H232" i="2"/>
  <c r="F268" i="40"/>
  <c r="F266" i="40" s="1"/>
  <c r="H235" i="2"/>
  <c r="I382" i="64"/>
  <c r="G106" i="65"/>
  <c r="I271" i="64"/>
  <c r="H88" i="63"/>
  <c r="H87" i="63" s="1"/>
  <c r="H86" i="63" s="1"/>
  <c r="H85" i="63" s="1"/>
  <c r="F333" i="65"/>
  <c r="I88" i="63"/>
  <c r="I87" i="63" s="1"/>
  <c r="I86" i="63" s="1"/>
  <c r="I85" i="63" s="1"/>
  <c r="G333" i="65"/>
  <c r="G332" i="65" s="1"/>
  <c r="G331" i="65" s="1"/>
  <c r="G330" i="65" s="1"/>
  <c r="I137" i="64"/>
  <c r="H357" i="63"/>
  <c r="H356" i="63" s="1"/>
  <c r="H355" i="63" s="1"/>
  <c r="I16" i="64"/>
  <c r="G201" i="65"/>
  <c r="G200" i="65" s="1"/>
  <c r="G197" i="65" s="1"/>
  <c r="G196" i="65" s="1"/>
  <c r="G195" i="65" s="1"/>
  <c r="G155" i="65"/>
  <c r="G153" i="65" s="1"/>
  <c r="H299" i="63"/>
  <c r="F118" i="65"/>
  <c r="F117" i="65" s="1"/>
  <c r="J310" i="64"/>
  <c r="J309" i="64" s="1"/>
  <c r="J308" i="64" s="1"/>
  <c r="J307" i="64" s="1"/>
  <c r="F162" i="40"/>
  <c r="H410" i="63"/>
  <c r="F139" i="65"/>
  <c r="F138" i="65" s="1"/>
  <c r="I147" i="63"/>
  <c r="G439" i="65"/>
  <c r="G441" i="65"/>
  <c r="G139" i="65"/>
  <c r="G138" i="65" s="1"/>
  <c r="I263" i="63"/>
  <c r="I105" i="63"/>
  <c r="I104" i="63" s="1"/>
  <c r="I103" i="63" s="1"/>
  <c r="I102" i="63" s="1"/>
  <c r="F441" i="65"/>
  <c r="F143" i="40"/>
  <c r="F142" i="40" s="1"/>
  <c r="H267" i="63"/>
  <c r="H326" i="63"/>
  <c r="H579" i="63"/>
  <c r="I227" i="63"/>
  <c r="I357" i="63"/>
  <c r="I356" i="63" s="1"/>
  <c r="I355" i="63" s="1"/>
  <c r="G295" i="65"/>
  <c r="G294" i="65" s="1"/>
  <c r="I196" i="63"/>
  <c r="G373" i="65"/>
  <c r="I198" i="63"/>
  <c r="I326" i="63"/>
  <c r="F373" i="65"/>
  <c r="J507" i="64"/>
  <c r="J506" i="64" s="1"/>
  <c r="J505" i="64" s="1"/>
  <c r="J499" i="64" s="1"/>
  <c r="I50" i="63"/>
  <c r="I301" i="63"/>
  <c r="I461" i="63"/>
  <c r="I460" i="63" s="1"/>
  <c r="I459" i="63" s="1"/>
  <c r="I519" i="63"/>
  <c r="I518" i="63" s="1"/>
  <c r="I517" i="63" s="1"/>
  <c r="J191" i="64"/>
  <c r="J190" i="64" s="1"/>
  <c r="J189" i="64" s="1"/>
  <c r="H209" i="63"/>
  <c r="I72" i="63"/>
  <c r="I71" i="63" s="1"/>
  <c r="I70" i="63" s="1"/>
  <c r="I69" i="63" s="1"/>
  <c r="I236" i="63"/>
  <c r="I481" i="63"/>
  <c r="I480" i="63" s="1"/>
  <c r="I479" i="63" s="1"/>
  <c r="I209" i="63"/>
  <c r="I349" i="63"/>
  <c r="I628" i="63"/>
  <c r="I627" i="63" s="1"/>
  <c r="I626" i="63" s="1"/>
  <c r="I625" i="63" s="1"/>
  <c r="I624" i="63" s="1"/>
  <c r="J147" i="64"/>
  <c r="J146" i="64" s="1"/>
  <c r="J145" i="64" s="1"/>
  <c r="H227" i="63"/>
  <c r="H334" i="63"/>
  <c r="H481" i="63"/>
  <c r="H480" i="63" s="1"/>
  <c r="H479" i="63" s="1"/>
  <c r="H550" i="63"/>
  <c r="H608" i="63"/>
  <c r="J94" i="64"/>
  <c r="J93" i="64" s="1"/>
  <c r="J593" i="64"/>
  <c r="J592" i="64" s="1"/>
  <c r="J587" i="64" s="1"/>
  <c r="J586" i="64" s="1"/>
  <c r="J572" i="64" s="1"/>
  <c r="H179" i="63"/>
  <c r="H178" i="63" s="1"/>
  <c r="H177" i="63" s="1"/>
  <c r="H238" i="63"/>
  <c r="H279" i="63"/>
  <c r="H347" i="63"/>
  <c r="H567" i="63"/>
  <c r="I115" i="63"/>
  <c r="I114" i="63" s="1"/>
  <c r="I113" i="63" s="1"/>
  <c r="I112" i="63" s="1"/>
  <c r="I179" i="63"/>
  <c r="I178" i="63" s="1"/>
  <c r="I177" i="63" s="1"/>
  <c r="I283" i="63"/>
  <c r="I334" i="63"/>
  <c r="I401" i="63"/>
  <c r="I400" i="63" s="1"/>
  <c r="I399" i="63" s="1"/>
  <c r="I455" i="63"/>
  <c r="I550" i="63"/>
  <c r="I608" i="63"/>
  <c r="J649" i="64"/>
  <c r="J644" i="64" s="1"/>
  <c r="H196" i="63"/>
  <c r="H259" i="63"/>
  <c r="H491" i="63"/>
  <c r="I251" i="63"/>
  <c r="I341" i="63"/>
  <c r="I491" i="63"/>
  <c r="I567" i="63"/>
  <c r="I569" i="63"/>
  <c r="J25" i="64"/>
  <c r="J24" i="64" s="1"/>
  <c r="J23" i="64" s="1"/>
  <c r="J419" i="64"/>
  <c r="J418" i="64" s="1"/>
  <c r="J417" i="64" s="1"/>
  <c r="J416" i="64" s="1"/>
  <c r="J631" i="64"/>
  <c r="J630" i="64" s="1"/>
  <c r="J629" i="64" s="1"/>
  <c r="I110" i="63"/>
  <c r="I109" i="63" s="1"/>
  <c r="I108" i="63" s="1"/>
  <c r="I107" i="63" s="1"/>
  <c r="I138" i="63"/>
  <c r="I200" i="63"/>
  <c r="I231" i="63"/>
  <c r="I259" i="63"/>
  <c r="I279" i="63"/>
  <c r="I330" i="63"/>
  <c r="I347" i="63"/>
  <c r="I513" i="63"/>
  <c r="I512" i="63" s="1"/>
  <c r="I511" i="63" s="1"/>
  <c r="I510" i="63" s="1"/>
  <c r="I509" i="63" s="1"/>
  <c r="I579" i="63"/>
  <c r="I576" i="63" s="1"/>
  <c r="I575" i="63" s="1"/>
  <c r="I574" i="63" s="1"/>
  <c r="I635" i="63"/>
  <c r="I634" i="63" s="1"/>
  <c r="I633" i="63" s="1"/>
  <c r="I632" i="63" s="1"/>
  <c r="I631" i="63" s="1"/>
  <c r="I630" i="63" s="1"/>
  <c r="I30" i="63"/>
  <c r="I29" i="63" s="1"/>
  <c r="I28" i="63" s="1"/>
  <c r="G82" i="65"/>
  <c r="J32" i="64"/>
  <c r="J31" i="64" s="1"/>
  <c r="J30" i="64" s="1"/>
  <c r="J332" i="64"/>
  <c r="J331" i="64" s="1"/>
  <c r="J352" i="64"/>
  <c r="J639" i="64"/>
  <c r="J638" i="64" s="1"/>
  <c r="H48" i="63"/>
  <c r="H156" i="63"/>
  <c r="H155" i="63" s="1"/>
  <c r="H154" i="63" s="1"/>
  <c r="I48" i="63"/>
  <c r="I124" i="63"/>
  <c r="I123" i="63" s="1"/>
  <c r="I122" i="63" s="1"/>
  <c r="I156" i="63"/>
  <c r="I155" i="63" s="1"/>
  <c r="I154" i="63" s="1"/>
  <c r="I192" i="63"/>
  <c r="I238" i="63"/>
  <c r="I267" i="63"/>
  <c r="I324" i="63"/>
  <c r="I338" i="63"/>
  <c r="I353" i="63"/>
  <c r="I352" i="63" s="1"/>
  <c r="I351" i="63" s="1"/>
  <c r="I410" i="63"/>
  <c r="I473" i="63"/>
  <c r="I493" i="63"/>
  <c r="I544" i="63"/>
  <c r="I591" i="63"/>
  <c r="I590" i="63" s="1"/>
  <c r="I589" i="63" s="1"/>
  <c r="I584" i="63" s="1"/>
  <c r="H65" i="63"/>
  <c r="H115" i="63"/>
  <c r="H114" i="63" s="1"/>
  <c r="H113" i="63" s="1"/>
  <c r="H112" i="63" s="1"/>
  <c r="H138" i="63"/>
  <c r="F133" i="65"/>
  <c r="H569" i="63"/>
  <c r="H41" i="63"/>
  <c r="H72" i="63"/>
  <c r="H71" i="63" s="1"/>
  <c r="H70" i="63" s="1"/>
  <c r="H69" i="63" s="1"/>
  <c r="H124" i="63"/>
  <c r="H123" i="63" s="1"/>
  <c r="H122" i="63" s="1"/>
  <c r="H147" i="63"/>
  <c r="H192" i="63"/>
  <c r="H251" i="63"/>
  <c r="H341" i="63"/>
  <c r="H401" i="63"/>
  <c r="H400" i="63" s="1"/>
  <c r="H399" i="63" s="1"/>
  <c r="H473" i="63"/>
  <c r="H591" i="63"/>
  <c r="H590" i="63" s="1"/>
  <c r="H589" i="63" s="1"/>
  <c r="H584" i="63" s="1"/>
  <c r="I41" i="63"/>
  <c r="I65" i="63"/>
  <c r="G326" i="65"/>
  <c r="G325" i="65" s="1"/>
  <c r="G324" i="65" s="1"/>
  <c r="I242" i="63"/>
  <c r="I241" i="63" s="1"/>
  <c r="I240" i="63" s="1"/>
  <c r="G133" i="65"/>
  <c r="G51" i="65"/>
  <c r="G187" i="65"/>
  <c r="G24" i="65"/>
  <c r="G37" i="65"/>
  <c r="G140" i="65"/>
  <c r="H105" i="63"/>
  <c r="H104" i="63" s="1"/>
  <c r="H103" i="63" s="1"/>
  <c r="H102" i="63" s="1"/>
  <c r="H200" i="63"/>
  <c r="H231" i="63"/>
  <c r="H263" i="63"/>
  <c r="H283" i="63"/>
  <c r="H330" i="63"/>
  <c r="H353" i="63"/>
  <c r="H352" i="63" s="1"/>
  <c r="H351" i="63" s="1"/>
  <c r="H455" i="63"/>
  <c r="H513" i="63"/>
  <c r="H512" i="63" s="1"/>
  <c r="H511" i="63" s="1"/>
  <c r="H510" i="63" s="1"/>
  <c r="H509" i="63" s="1"/>
  <c r="H635" i="63"/>
  <c r="H634" i="63" s="1"/>
  <c r="H633" i="63" s="1"/>
  <c r="H632" i="63" s="1"/>
  <c r="H631" i="63" s="1"/>
  <c r="H630" i="63" s="1"/>
  <c r="H110" i="63"/>
  <c r="H109" i="63" s="1"/>
  <c r="H108" i="63" s="1"/>
  <c r="H107" i="63" s="1"/>
  <c r="H321" i="63"/>
  <c r="I34" i="63"/>
  <c r="I33" i="63" s="1"/>
  <c r="I32" i="63" s="1"/>
  <c r="I186" i="63"/>
  <c r="I185" i="63" s="1"/>
  <c r="I184" i="63" s="1"/>
  <c r="I183" i="63" s="1"/>
  <c r="I182" i="63" s="1"/>
  <c r="I229" i="63"/>
  <c r="I265" i="63"/>
  <c r="I405" i="63"/>
  <c r="I428" i="63"/>
  <c r="I572" i="63"/>
  <c r="F41" i="65"/>
  <c r="H506" i="63"/>
  <c r="H505" i="63" s="1"/>
  <c r="H504" i="63" s="1"/>
  <c r="H503" i="63" s="1"/>
  <c r="H502" i="63" s="1"/>
  <c r="I60" i="63"/>
  <c r="I59" i="63" s="1"/>
  <c r="I58" i="63" s="1"/>
  <c r="I57" i="63" s="1"/>
  <c r="I149" i="63"/>
  <c r="I173" i="63"/>
  <c r="I172" i="63" s="1"/>
  <c r="I171" i="63" s="1"/>
  <c r="I253" i="63"/>
  <c r="I321" i="63"/>
  <c r="I407" i="63"/>
  <c r="I506" i="63"/>
  <c r="I505" i="63" s="1"/>
  <c r="I504" i="63" s="1"/>
  <c r="I503" i="63" s="1"/>
  <c r="I502" i="63" s="1"/>
  <c r="I535" i="63"/>
  <c r="I560" i="63"/>
  <c r="I557" i="63" s="1"/>
  <c r="I604" i="63"/>
  <c r="G277" i="65"/>
  <c r="G276" i="65" s="1"/>
  <c r="G275" i="65" s="1"/>
  <c r="G274" i="65" s="1"/>
  <c r="G273" i="65" s="1"/>
  <c r="G402" i="65"/>
  <c r="G401" i="65" s="1"/>
  <c r="G400" i="65" s="1"/>
  <c r="G91" i="65"/>
  <c r="J126" i="64"/>
  <c r="J125" i="64" s="1"/>
  <c r="J124" i="64" s="1"/>
  <c r="J182" i="64"/>
  <c r="J181" i="64" s="1"/>
  <c r="J180" i="64" s="1"/>
  <c r="J290" i="64"/>
  <c r="F128" i="65"/>
  <c r="F82" i="65"/>
  <c r="J74" i="64"/>
  <c r="H20" i="63"/>
  <c r="H19" i="63" s="1"/>
  <c r="H18" i="63" s="1"/>
  <c r="H17" i="63" s="1"/>
  <c r="F390" i="65"/>
  <c r="F389" i="65" s="1"/>
  <c r="F388" i="65" s="1"/>
  <c r="F387" i="65" s="1"/>
  <c r="H30" i="63"/>
  <c r="H29" i="63" s="1"/>
  <c r="H28" i="63" s="1"/>
  <c r="F399" i="65"/>
  <c r="F398" i="65" s="1"/>
  <c r="F397" i="65" s="1"/>
  <c r="F396" i="65" s="1"/>
  <c r="F404" i="65"/>
  <c r="F402" i="65" s="1"/>
  <c r="F401" i="65" s="1"/>
  <c r="F400" i="65" s="1"/>
  <c r="H34" i="63"/>
  <c r="H33" i="63" s="1"/>
  <c r="H32" i="63" s="1"/>
  <c r="H43" i="63"/>
  <c r="F105" i="65"/>
  <c r="F99" i="65" s="1"/>
  <c r="H50" i="63"/>
  <c r="F203" i="65"/>
  <c r="F202" i="65" s="1"/>
  <c r="F197" i="65" s="1"/>
  <c r="F196" i="65" s="1"/>
  <c r="F195" i="65" s="1"/>
  <c r="H60" i="63"/>
  <c r="H59" i="63" s="1"/>
  <c r="H58" i="63" s="1"/>
  <c r="H57" i="63" s="1"/>
  <c r="F282" i="65"/>
  <c r="F281" i="65" s="1"/>
  <c r="F280" i="65" s="1"/>
  <c r="F279" i="65" s="1"/>
  <c r="H67" i="63"/>
  <c r="F322" i="65"/>
  <c r="F321" i="65" s="1"/>
  <c r="F318" i="65" s="1"/>
  <c r="F317" i="65" s="1"/>
  <c r="H76" i="63"/>
  <c r="H75" i="63" s="1"/>
  <c r="H74" i="63" s="1"/>
  <c r="F394" i="65"/>
  <c r="F393" i="65" s="1"/>
  <c r="F392" i="65" s="1"/>
  <c r="F391" i="65" s="1"/>
  <c r="H93" i="63"/>
  <c r="H92" i="63" s="1"/>
  <c r="H91" i="63" s="1"/>
  <c r="H90" i="63" s="1"/>
  <c r="F353" i="65"/>
  <c r="F352" i="65" s="1"/>
  <c r="F351" i="65" s="1"/>
  <c r="F350" i="65" s="1"/>
  <c r="H99" i="63"/>
  <c r="H98" i="63" s="1"/>
  <c r="H97" i="63" s="1"/>
  <c r="H96" i="63" s="1"/>
  <c r="F433" i="65"/>
  <c r="F432" i="65" s="1"/>
  <c r="F431" i="65" s="1"/>
  <c r="F430" i="65" s="1"/>
  <c r="H120" i="63"/>
  <c r="H119" i="63" s="1"/>
  <c r="H118" i="63" s="1"/>
  <c r="F234" i="65"/>
  <c r="F233" i="65" s="1"/>
  <c r="F286" i="65"/>
  <c r="F285" i="65" s="1"/>
  <c r="F284" i="65" s="1"/>
  <c r="F283" i="65" s="1"/>
  <c r="H129" i="63"/>
  <c r="H128" i="63" s="1"/>
  <c r="H127" i="63" s="1"/>
  <c r="H126" i="63" s="1"/>
  <c r="F410" i="65"/>
  <c r="F409" i="65" s="1"/>
  <c r="F406" i="65" s="1"/>
  <c r="F405" i="65" s="1"/>
  <c r="H140" i="63"/>
  <c r="H145" i="63"/>
  <c r="F417" i="65"/>
  <c r="F416" i="65" s="1"/>
  <c r="H149" i="63"/>
  <c r="F423" i="65"/>
  <c r="F422" i="65" s="1"/>
  <c r="H160" i="63"/>
  <c r="H159" i="63" s="1"/>
  <c r="H158" i="63" s="1"/>
  <c r="F439" i="65"/>
  <c r="H173" i="63"/>
  <c r="H172" i="63" s="1"/>
  <c r="H171" i="63" s="1"/>
  <c r="F327" i="65"/>
  <c r="F326" i="65" s="1"/>
  <c r="F325" i="65" s="1"/>
  <c r="F324" i="65" s="1"/>
  <c r="H186" i="63"/>
  <c r="H185" i="63" s="1"/>
  <c r="H184" i="63" s="1"/>
  <c r="H183" i="63" s="1"/>
  <c r="H182" i="63" s="1"/>
  <c r="F305" i="65"/>
  <c r="F304" i="65" s="1"/>
  <c r="F303" i="65" s="1"/>
  <c r="F302" i="65" s="1"/>
  <c r="H194" i="63"/>
  <c r="F293" i="65"/>
  <c r="F292" i="65" s="1"/>
  <c r="H198" i="63"/>
  <c r="F299" i="65"/>
  <c r="F298" i="65" s="1"/>
  <c r="H204" i="63"/>
  <c r="H203" i="63" s="1"/>
  <c r="H202" i="63" s="1"/>
  <c r="F309" i="65"/>
  <c r="F308" i="65" s="1"/>
  <c r="F307" i="65" s="1"/>
  <c r="F306" i="65" s="1"/>
  <c r="H211" i="63"/>
  <c r="F377" i="65"/>
  <c r="H222" i="63"/>
  <c r="H221" i="63" s="1"/>
  <c r="H220" i="63" s="1"/>
  <c r="H219" i="63" s="1"/>
  <c r="F208" i="65"/>
  <c r="F207" i="65" s="1"/>
  <c r="F206" i="65" s="1"/>
  <c r="F205" i="65" s="1"/>
  <c r="F204" i="65" s="1"/>
  <c r="H229" i="63"/>
  <c r="F250" i="65"/>
  <c r="F249" i="65" s="1"/>
  <c r="H236" i="63"/>
  <c r="F365" i="65"/>
  <c r="F364" i="65" s="1"/>
  <c r="F363" i="65" s="1"/>
  <c r="F362" i="65" s="1"/>
  <c r="H253" i="63"/>
  <c r="F230" i="65"/>
  <c r="F229" i="65" s="1"/>
  <c r="H261" i="63"/>
  <c r="F215" i="65"/>
  <c r="F214" i="65" s="1"/>
  <c r="H265" i="63"/>
  <c r="F221" i="65"/>
  <c r="F220" i="65" s="1"/>
  <c r="H272" i="63"/>
  <c r="H271" i="63" s="1"/>
  <c r="H270" i="63" s="1"/>
  <c r="H269" i="63" s="1"/>
  <c r="F232" i="65"/>
  <c r="F231" i="65" s="1"/>
  <c r="H281" i="63"/>
  <c r="F378" i="65"/>
  <c r="F376" i="65" s="1"/>
  <c r="H289" i="63"/>
  <c r="H288" i="63" s="1"/>
  <c r="H287" i="63" s="1"/>
  <c r="H286" i="63" s="1"/>
  <c r="H285" i="63" s="1"/>
  <c r="F219" i="65"/>
  <c r="F218" i="65" s="1"/>
  <c r="H296" i="63"/>
  <c r="F116" i="65"/>
  <c r="F114" i="65" s="1"/>
  <c r="H301" i="63"/>
  <c r="F125" i="65"/>
  <c r="F124" i="65" s="1"/>
  <c r="H324" i="63"/>
  <c r="F137" i="65"/>
  <c r="F136" i="65" s="1"/>
  <c r="H328" i="63"/>
  <c r="F144" i="65"/>
  <c r="F143" i="65" s="1"/>
  <c r="H338" i="63"/>
  <c r="F155" i="65"/>
  <c r="F153" i="65" s="1"/>
  <c r="H343" i="63"/>
  <c r="F159" i="65"/>
  <c r="F158" i="65" s="1"/>
  <c r="H349" i="63"/>
  <c r="F165" i="65"/>
  <c r="F164" i="65" s="1"/>
  <c r="H381" i="63"/>
  <c r="H380" i="63" s="1"/>
  <c r="H379" i="63" s="1"/>
  <c r="H378" i="63" s="1"/>
  <c r="F52" i="65"/>
  <c r="F51" i="65" s="1"/>
  <c r="H388" i="63"/>
  <c r="H387" i="63" s="1"/>
  <c r="H386" i="63" s="1"/>
  <c r="H385" i="63" s="1"/>
  <c r="F175" i="65"/>
  <c r="F173" i="65" s="1"/>
  <c r="H405" i="63"/>
  <c r="F267" i="65"/>
  <c r="F266" i="65" s="1"/>
  <c r="H407" i="63"/>
  <c r="F270" i="65"/>
  <c r="F268" i="65" s="1"/>
  <c r="F314" i="65"/>
  <c r="F313" i="65" s="1"/>
  <c r="F312" i="65" s="1"/>
  <c r="F311" i="65" s="1"/>
  <c r="H415" i="63"/>
  <c r="H414" i="63" s="1"/>
  <c r="H413" i="63" s="1"/>
  <c r="H412" i="63" s="1"/>
  <c r="H426" i="63"/>
  <c r="F186" i="65"/>
  <c r="F185" i="65" s="1"/>
  <c r="H428" i="63"/>
  <c r="F189" i="65"/>
  <c r="F187" i="65" s="1"/>
  <c r="H433" i="63"/>
  <c r="H432" i="63" s="1"/>
  <c r="F193" i="65"/>
  <c r="F192" i="65" s="1"/>
  <c r="F191" i="65" s="1"/>
  <c r="F25" i="65"/>
  <c r="F24" i="65" s="1"/>
  <c r="H451" i="63"/>
  <c r="H461" i="63"/>
  <c r="H460" i="63" s="1"/>
  <c r="H459" i="63" s="1"/>
  <c r="F38" i="65"/>
  <c r="F37" i="65" s="1"/>
  <c r="H475" i="63"/>
  <c r="F361" i="65"/>
  <c r="F360" i="65" s="1"/>
  <c r="F357" i="65" s="1"/>
  <c r="F356" i="65" s="1"/>
  <c r="H487" i="63"/>
  <c r="H486" i="63" s="1"/>
  <c r="F58" i="65"/>
  <c r="F57" i="65" s="1"/>
  <c r="F56" i="65" s="1"/>
  <c r="H493" i="63"/>
  <c r="F64" i="65"/>
  <c r="F63" i="65" s="1"/>
  <c r="F60" i="65" s="1"/>
  <c r="H519" i="63"/>
  <c r="H518" i="63" s="1"/>
  <c r="H517" i="63" s="1"/>
  <c r="F22" i="65"/>
  <c r="F21" i="65" s="1"/>
  <c r="H524" i="63"/>
  <c r="H523" i="63" s="1"/>
  <c r="H522" i="63" s="1"/>
  <c r="F35" i="65"/>
  <c r="F34" i="65" s="1"/>
  <c r="H529" i="63"/>
  <c r="H528" i="63" s="1"/>
  <c r="H527" i="63" s="1"/>
  <c r="F49" i="65"/>
  <c r="F48" i="65" s="1"/>
  <c r="F80" i="65"/>
  <c r="H538" i="63"/>
  <c r="F87" i="65"/>
  <c r="F85" i="65" s="1"/>
  <c r="H541" i="63"/>
  <c r="F90" i="65"/>
  <c r="F88" i="65" s="1"/>
  <c r="F93" i="65"/>
  <c r="F91" i="65" s="1"/>
  <c r="H544" i="63"/>
  <c r="H552" i="63"/>
  <c r="F122" i="65"/>
  <c r="F121" i="65" s="1"/>
  <c r="H555" i="63"/>
  <c r="F127" i="65"/>
  <c r="F126" i="65" s="1"/>
  <c r="H560" i="63"/>
  <c r="H557" i="63" s="1"/>
  <c r="F141" i="65"/>
  <c r="F140" i="65" s="1"/>
  <c r="H572" i="63"/>
  <c r="F178" i="65"/>
  <c r="F177" i="65" s="1"/>
  <c r="H581" i="63"/>
  <c r="F242" i="65"/>
  <c r="F241" i="65" s="1"/>
  <c r="H597" i="63"/>
  <c r="H596" i="63" s="1"/>
  <c r="H595" i="63" s="1"/>
  <c r="H594" i="63" s="1"/>
  <c r="F113" i="65"/>
  <c r="F111" i="65" s="1"/>
  <c r="H604" i="63"/>
  <c r="F74" i="65"/>
  <c r="F72" i="65" s="1"/>
  <c r="F69" i="65" s="1"/>
  <c r="F68" i="65" s="1"/>
  <c r="F96" i="65"/>
  <c r="H628" i="63"/>
  <c r="H627" i="63" s="1"/>
  <c r="H626" i="63" s="1"/>
  <c r="H625" i="63" s="1"/>
  <c r="H624" i="63" s="1"/>
  <c r="F263" i="65"/>
  <c r="F262" i="65" s="1"/>
  <c r="F261" i="65" s="1"/>
  <c r="F260" i="65" s="1"/>
  <c r="J49" i="64"/>
  <c r="J48" i="64" s="1"/>
  <c r="J47" i="64" s="1"/>
  <c r="J100" i="64"/>
  <c r="J99" i="64" s="1"/>
  <c r="J206" i="64"/>
  <c r="J205" i="64" s="1"/>
  <c r="J204" i="64" s="1"/>
  <c r="J203" i="64" s="1"/>
  <c r="J257" i="64"/>
  <c r="J256" i="64" s="1"/>
  <c r="J255" i="64" s="1"/>
  <c r="J254" i="64" s="1"/>
  <c r="J253" i="64" s="1"/>
  <c r="J394" i="64"/>
  <c r="J393" i="64" s="1"/>
  <c r="J392" i="64" s="1"/>
  <c r="J391" i="64" s="1"/>
  <c r="J492" i="64"/>
  <c r="J491" i="64" s="1"/>
  <c r="J490" i="64" s="1"/>
  <c r="J489" i="64" s="1"/>
  <c r="G440" i="65"/>
  <c r="G72" i="65"/>
  <c r="G69" i="65" s="1"/>
  <c r="G68" i="65" s="1"/>
  <c r="J214" i="64"/>
  <c r="J213" i="64" s="1"/>
  <c r="J212" i="64" s="1"/>
  <c r="I20" i="63"/>
  <c r="I19" i="63" s="1"/>
  <c r="I18" i="63" s="1"/>
  <c r="I17" i="63" s="1"/>
  <c r="G390" i="65"/>
  <c r="G389" i="65" s="1"/>
  <c r="G388" i="65" s="1"/>
  <c r="G387" i="65" s="1"/>
  <c r="I43" i="63"/>
  <c r="G105" i="65"/>
  <c r="G98" i="65" s="1"/>
  <c r="I67" i="63"/>
  <c r="G322" i="65"/>
  <c r="G321" i="65" s="1"/>
  <c r="G318" i="65" s="1"/>
  <c r="G317" i="65" s="1"/>
  <c r="I76" i="63"/>
  <c r="I75" i="63" s="1"/>
  <c r="I74" i="63" s="1"/>
  <c r="G394" i="65"/>
  <c r="G393" i="65" s="1"/>
  <c r="G392" i="65" s="1"/>
  <c r="G391" i="65" s="1"/>
  <c r="I93" i="63"/>
  <c r="I92" i="63" s="1"/>
  <c r="I91" i="63" s="1"/>
  <c r="I90" i="63" s="1"/>
  <c r="G353" i="65"/>
  <c r="G352" i="65" s="1"/>
  <c r="G351" i="65" s="1"/>
  <c r="G350" i="65" s="1"/>
  <c r="I99" i="63"/>
  <c r="I98" i="63" s="1"/>
  <c r="I97" i="63" s="1"/>
  <c r="I96" i="63" s="1"/>
  <c r="G433" i="65"/>
  <c r="G432" i="65" s="1"/>
  <c r="G431" i="65" s="1"/>
  <c r="G430" i="65" s="1"/>
  <c r="I120" i="63"/>
  <c r="I119" i="63" s="1"/>
  <c r="I118" i="63" s="1"/>
  <c r="G234" i="65"/>
  <c r="G233" i="65" s="1"/>
  <c r="I129" i="63"/>
  <c r="I128" i="63" s="1"/>
  <c r="I127" i="63" s="1"/>
  <c r="I126" i="63" s="1"/>
  <c r="G286" i="65"/>
  <c r="G285" i="65" s="1"/>
  <c r="G284" i="65" s="1"/>
  <c r="G283" i="65" s="1"/>
  <c r="G278" i="65" s="1"/>
  <c r="I140" i="63"/>
  <c r="G410" i="65"/>
  <c r="G409" i="65" s="1"/>
  <c r="G406" i="65" s="1"/>
  <c r="G405" i="65" s="1"/>
  <c r="I145" i="63"/>
  <c r="G417" i="65"/>
  <c r="G416" i="65" s="1"/>
  <c r="I151" i="63"/>
  <c r="G426" i="65"/>
  <c r="G424" i="65" s="1"/>
  <c r="I194" i="63"/>
  <c r="G293" i="65"/>
  <c r="G292" i="65" s="1"/>
  <c r="I204" i="63"/>
  <c r="I203" i="63" s="1"/>
  <c r="I202" i="63" s="1"/>
  <c r="G309" i="65"/>
  <c r="G308" i="65" s="1"/>
  <c r="G307" i="65" s="1"/>
  <c r="G306" i="65" s="1"/>
  <c r="I211" i="63"/>
  <c r="G377" i="65"/>
  <c r="I222" i="63"/>
  <c r="I221" i="63" s="1"/>
  <c r="I220" i="63" s="1"/>
  <c r="I219" i="63" s="1"/>
  <c r="G208" i="65"/>
  <c r="G207" i="65" s="1"/>
  <c r="G206" i="65" s="1"/>
  <c r="G205" i="65" s="1"/>
  <c r="G204" i="65" s="1"/>
  <c r="I261" i="63"/>
  <c r="G215" i="65"/>
  <c r="G214" i="65" s="1"/>
  <c r="I272" i="63"/>
  <c r="I271" i="63" s="1"/>
  <c r="I270" i="63" s="1"/>
  <c r="I269" i="63" s="1"/>
  <c r="G232" i="65"/>
  <c r="G231" i="65" s="1"/>
  <c r="I281" i="63"/>
  <c r="G378" i="65"/>
  <c r="I289" i="63"/>
  <c r="I288" i="63" s="1"/>
  <c r="I287" i="63" s="1"/>
  <c r="I286" i="63" s="1"/>
  <c r="I285" i="63" s="1"/>
  <c r="G219" i="65"/>
  <c r="G218" i="65" s="1"/>
  <c r="I296" i="63"/>
  <c r="G116" i="65"/>
  <c r="G114" i="65" s="1"/>
  <c r="I303" i="63"/>
  <c r="G130" i="65"/>
  <c r="G128" i="65" s="1"/>
  <c r="I328" i="63"/>
  <c r="G144" i="65"/>
  <c r="G143" i="65" s="1"/>
  <c r="I343" i="63"/>
  <c r="G159" i="65"/>
  <c r="G158" i="65" s="1"/>
  <c r="I388" i="63"/>
  <c r="I387" i="63" s="1"/>
  <c r="I386" i="63" s="1"/>
  <c r="I385" i="63" s="1"/>
  <c r="G175" i="65"/>
  <c r="G173" i="65" s="1"/>
  <c r="G167" i="65" s="1"/>
  <c r="G166" i="65" s="1"/>
  <c r="G268" i="65"/>
  <c r="G265" i="65" s="1"/>
  <c r="G264" i="65" s="1"/>
  <c r="G255" i="65" s="1"/>
  <c r="I415" i="63"/>
  <c r="I414" i="63" s="1"/>
  <c r="I413" i="63" s="1"/>
  <c r="I412" i="63" s="1"/>
  <c r="G314" i="65"/>
  <c r="G313" i="65" s="1"/>
  <c r="G312" i="65" s="1"/>
  <c r="G311" i="65" s="1"/>
  <c r="I426" i="63"/>
  <c r="G186" i="65"/>
  <c r="G185" i="65" s="1"/>
  <c r="I433" i="63"/>
  <c r="I432" i="63" s="1"/>
  <c r="G193" i="65"/>
  <c r="G192" i="65" s="1"/>
  <c r="G191" i="65" s="1"/>
  <c r="I475" i="63"/>
  <c r="G361" i="65"/>
  <c r="G360" i="65" s="1"/>
  <c r="G357" i="65" s="1"/>
  <c r="G356" i="65" s="1"/>
  <c r="I487" i="63"/>
  <c r="I486" i="63" s="1"/>
  <c r="G58" i="65"/>
  <c r="G57" i="65" s="1"/>
  <c r="G56" i="65" s="1"/>
  <c r="G21" i="65"/>
  <c r="I524" i="63"/>
  <c r="I523" i="63" s="1"/>
  <c r="I522" i="63" s="1"/>
  <c r="G35" i="65"/>
  <c r="G34" i="65" s="1"/>
  <c r="I529" i="63"/>
  <c r="I528" i="63" s="1"/>
  <c r="I527" i="63" s="1"/>
  <c r="G49" i="65"/>
  <c r="G48" i="65" s="1"/>
  <c r="I538" i="63"/>
  <c r="G87" i="65"/>
  <c r="G85" i="65" s="1"/>
  <c r="I541" i="63"/>
  <c r="G90" i="65"/>
  <c r="G88" i="65" s="1"/>
  <c r="I552" i="63"/>
  <c r="G122" i="65"/>
  <c r="G121" i="65" s="1"/>
  <c r="I555" i="63"/>
  <c r="G127" i="65"/>
  <c r="G126" i="65" s="1"/>
  <c r="I597" i="63"/>
  <c r="I596" i="63" s="1"/>
  <c r="I595" i="63" s="1"/>
  <c r="I594" i="63" s="1"/>
  <c r="G113" i="65"/>
  <c r="G111" i="65" s="1"/>
  <c r="J367" i="64"/>
  <c r="J366" i="64" s="1"/>
  <c r="J365" i="64" s="1"/>
  <c r="J549" i="64"/>
  <c r="J548" i="64" s="1"/>
  <c r="J609" i="64"/>
  <c r="J608" i="64" s="1"/>
  <c r="J607" i="64" s="1"/>
  <c r="F277" i="65"/>
  <c r="F276" i="65" s="1"/>
  <c r="F275" i="65" s="1"/>
  <c r="F274" i="65" s="1"/>
  <c r="F273" i="65" s="1"/>
  <c r="F332" i="65"/>
  <c r="F331" i="65" s="1"/>
  <c r="F330" i="65" s="1"/>
  <c r="F424" i="65"/>
  <c r="F440" i="65"/>
  <c r="F343" i="65"/>
  <c r="G41" i="65"/>
  <c r="G363" i="65"/>
  <c r="G362" i="65" s="1"/>
  <c r="G343" i="65"/>
  <c r="G236" i="65"/>
  <c r="G235" i="65" s="1"/>
  <c r="G63" i="65"/>
  <c r="G60" i="65" s="1"/>
  <c r="I381" i="63"/>
  <c r="I380" i="63" s="1"/>
  <c r="I379" i="63" s="1"/>
  <c r="I378" i="63" s="1"/>
  <c r="I160" i="63"/>
  <c r="I159" i="63" s="1"/>
  <c r="I158" i="63" s="1"/>
  <c r="I451" i="63"/>
  <c r="H242" i="63"/>
  <c r="H241" i="63" s="1"/>
  <c r="H240" i="63" s="1"/>
  <c r="H151" i="63"/>
  <c r="H303" i="63"/>
  <c r="H535" i="63"/>
  <c r="J273" i="64"/>
  <c r="J476" i="64"/>
  <c r="J679" i="64"/>
  <c r="J164" i="64"/>
  <c r="J163" i="64" s="1"/>
  <c r="J162" i="64" s="1"/>
  <c r="J232" i="64"/>
  <c r="J231" i="64" s="1"/>
  <c r="J230" i="64" s="1"/>
  <c r="J540" i="64"/>
  <c r="J663" i="64"/>
  <c r="J662" i="64" s="1"/>
  <c r="J661" i="64" s="1"/>
  <c r="J461" i="64"/>
  <c r="J460" i="64" s="1"/>
  <c r="J459" i="64" s="1"/>
  <c r="J532" i="64"/>
  <c r="H164" i="2"/>
  <c r="F456" i="40" s="1"/>
  <c r="F447" i="40"/>
  <c r="H159" i="2"/>
  <c r="F446" i="40" s="1"/>
  <c r="H157" i="2"/>
  <c r="F442" i="40" s="1"/>
  <c r="H155" i="2"/>
  <c r="F440" i="40" s="1"/>
  <c r="H153" i="2"/>
  <c r="F438" i="40" s="1"/>
  <c r="H149" i="2"/>
  <c r="F432" i="40" s="1"/>
  <c r="H148" i="2"/>
  <c r="F431" i="40" s="1"/>
  <c r="H146" i="2"/>
  <c r="F429" i="40" s="1"/>
  <c r="H137" i="2"/>
  <c r="F302" i="40" s="1"/>
  <c r="H132" i="2"/>
  <c r="F270" i="40" s="1"/>
  <c r="H128" i="2"/>
  <c r="F250" i="40" s="1"/>
  <c r="H123" i="2"/>
  <c r="F217" i="40" s="1"/>
  <c r="H118" i="2"/>
  <c r="F74" i="40" s="1"/>
  <c r="H113" i="2"/>
  <c r="F46" i="40" s="1"/>
  <c r="H107" i="2"/>
  <c r="F454" i="40" s="1"/>
  <c r="H97" i="2"/>
  <c r="F374" i="40" s="1"/>
  <c r="H96" i="2"/>
  <c r="F373" i="40" s="1"/>
  <c r="H91" i="2"/>
  <c r="F353" i="40" s="1"/>
  <c r="H86" i="2"/>
  <c r="H75" i="2"/>
  <c r="F416" i="40" s="1"/>
  <c r="H74" i="2"/>
  <c r="F415" i="40" s="1"/>
  <c r="H70" i="2"/>
  <c r="F406" i="40" s="1"/>
  <c r="H65" i="2"/>
  <c r="F342" i="40" s="1"/>
  <c r="H63" i="2"/>
  <c r="F340" i="40" s="1"/>
  <c r="H58" i="2"/>
  <c r="F298" i="40" s="1"/>
  <c r="H53" i="2"/>
  <c r="H48" i="2"/>
  <c r="F219" i="40" s="1"/>
  <c r="H43" i="2"/>
  <c r="F109" i="40" s="1"/>
  <c r="H41" i="2"/>
  <c r="F104" i="40" s="1"/>
  <c r="H35" i="2"/>
  <c r="H31" i="2"/>
  <c r="F420" i="40" s="1"/>
  <c r="H27" i="2"/>
  <c r="H21" i="2"/>
  <c r="F411" i="40" s="1"/>
  <c r="H231" i="2" l="1"/>
  <c r="I79" i="63"/>
  <c r="J169" i="64"/>
  <c r="J330" i="64"/>
  <c r="J329" i="64" s="1"/>
  <c r="J300" i="64" s="1"/>
  <c r="J606" i="64"/>
  <c r="I15" i="64"/>
  <c r="I14" i="64" s="1"/>
  <c r="H79" i="63"/>
  <c r="F424" i="40"/>
  <c r="H34" i="2"/>
  <c r="H472" i="63"/>
  <c r="H471" i="63" s="1"/>
  <c r="H470" i="63" s="1"/>
  <c r="G226" i="65"/>
  <c r="G225" i="65" s="1"/>
  <c r="G224" i="65" s="1"/>
  <c r="G33" i="65"/>
  <c r="G32" i="65" s="1"/>
  <c r="G438" i="65"/>
  <c r="G437" i="65" s="1"/>
  <c r="G436" i="65" s="1"/>
  <c r="H170" i="63"/>
  <c r="H169" i="63" s="1"/>
  <c r="H168" i="63" s="1"/>
  <c r="H534" i="63"/>
  <c r="H533" i="63" s="1"/>
  <c r="H532" i="63" s="1"/>
  <c r="I534" i="63"/>
  <c r="I533" i="63" s="1"/>
  <c r="I532" i="63" s="1"/>
  <c r="G46" i="65"/>
  <c r="H576" i="63"/>
  <c r="H575" i="63" s="1"/>
  <c r="H574" i="63" s="1"/>
  <c r="F370" i="65"/>
  <c r="F369" i="65" s="1"/>
  <c r="F368" i="65" s="1"/>
  <c r="G55" i="65"/>
  <c r="H516" i="63"/>
  <c r="H490" i="63"/>
  <c r="H485" i="63" s="1"/>
  <c r="H478" i="63" s="1"/>
  <c r="H477" i="63" s="1"/>
  <c r="I566" i="63"/>
  <c r="I565" i="63" s="1"/>
  <c r="I450" i="63"/>
  <c r="I449" i="63" s="1"/>
  <c r="I448" i="63" s="1"/>
  <c r="F98" i="65"/>
  <c r="F211" i="65"/>
  <c r="F210" i="65" s="1"/>
  <c r="F209" i="65" s="1"/>
  <c r="I117" i="63"/>
  <c r="J637" i="64"/>
  <c r="J636" i="64" s="1"/>
  <c r="I191" i="63"/>
  <c r="I190" i="63" s="1"/>
  <c r="I189" i="63" s="1"/>
  <c r="H425" i="63"/>
  <c r="H424" i="63" s="1"/>
  <c r="H423" i="63" s="1"/>
  <c r="H417" i="63" s="1"/>
  <c r="H377" i="63"/>
  <c r="I276" i="63"/>
  <c r="I275" i="63" s="1"/>
  <c r="I274" i="63" s="1"/>
  <c r="I583" i="63"/>
  <c r="G20" i="65"/>
  <c r="G19" i="65" s="1"/>
  <c r="G289" i="65"/>
  <c r="G288" i="65" s="1"/>
  <c r="G287" i="65" s="1"/>
  <c r="J68" i="64"/>
  <c r="F226" i="65"/>
  <c r="F225" i="65" s="1"/>
  <c r="I47" i="63"/>
  <c r="I46" i="63" s="1"/>
  <c r="I45" i="63" s="1"/>
  <c r="I490" i="63"/>
  <c r="I485" i="63" s="1"/>
  <c r="I478" i="63" s="1"/>
  <c r="I477" i="63" s="1"/>
  <c r="F236" i="65"/>
  <c r="F235" i="65" s="1"/>
  <c r="I170" i="63"/>
  <c r="I169" i="63" s="1"/>
  <c r="I168" i="63" s="1"/>
  <c r="G323" i="65"/>
  <c r="I235" i="63"/>
  <c r="I234" i="63" s="1"/>
  <c r="I233" i="63" s="1"/>
  <c r="G211" i="65"/>
  <c r="G210" i="65" s="1"/>
  <c r="G209" i="65" s="1"/>
  <c r="F33" i="65"/>
  <c r="F32" i="65" s="1"/>
  <c r="F55" i="65"/>
  <c r="F184" i="65"/>
  <c r="F183" i="65" s="1"/>
  <c r="F289" i="65"/>
  <c r="F288" i="65" s="1"/>
  <c r="F287" i="65" s="1"/>
  <c r="H603" i="63"/>
  <c r="H602" i="63" s="1"/>
  <c r="H235" i="63"/>
  <c r="H234" i="63" s="1"/>
  <c r="H233" i="63" s="1"/>
  <c r="I258" i="63"/>
  <c r="I257" i="63" s="1"/>
  <c r="I256" i="63" s="1"/>
  <c r="I208" i="63"/>
  <c r="I207" i="63" s="1"/>
  <c r="I206" i="63" s="1"/>
  <c r="J22" i="64"/>
  <c r="H583" i="63"/>
  <c r="H258" i="63"/>
  <c r="H257" i="63" s="1"/>
  <c r="H256" i="63" s="1"/>
  <c r="H250" i="63"/>
  <c r="H249" i="63" s="1"/>
  <c r="H248" i="63" s="1"/>
  <c r="H247" i="63" s="1"/>
  <c r="H208" i="63"/>
  <c r="H207" i="63" s="1"/>
  <c r="H206" i="63" s="1"/>
  <c r="I623" i="63"/>
  <c r="J211" i="64"/>
  <c r="J202" i="64" s="1"/>
  <c r="H566" i="63"/>
  <c r="H565" i="63" s="1"/>
  <c r="J272" i="64"/>
  <c r="I603" i="63"/>
  <c r="I602" i="63" s="1"/>
  <c r="I137" i="63"/>
  <c r="I136" i="63" s="1"/>
  <c r="I64" i="63"/>
  <c r="I63" i="63" s="1"/>
  <c r="I62" i="63" s="1"/>
  <c r="H22" i="63"/>
  <c r="I250" i="63"/>
  <c r="I249" i="63" s="1"/>
  <c r="I248" i="63" s="1"/>
  <c r="I247" i="63" s="1"/>
  <c r="H64" i="63"/>
  <c r="H63" i="63" s="1"/>
  <c r="H62" i="63" s="1"/>
  <c r="H47" i="63"/>
  <c r="H46" i="63" s="1"/>
  <c r="H45" i="63" s="1"/>
  <c r="F110" i="65"/>
  <c r="I226" i="63"/>
  <c r="I225" i="63" s="1"/>
  <c r="I224" i="63" s="1"/>
  <c r="G47" i="65"/>
  <c r="I472" i="63"/>
  <c r="I471" i="63" s="1"/>
  <c r="I470" i="63" s="1"/>
  <c r="I425" i="63"/>
  <c r="I424" i="63" s="1"/>
  <c r="I423" i="63" s="1"/>
  <c r="I417" i="63" s="1"/>
  <c r="H450" i="63"/>
  <c r="H449" i="63" s="1"/>
  <c r="H137" i="63"/>
  <c r="H136" i="63" s="1"/>
  <c r="I404" i="63"/>
  <c r="I403" i="63" s="1"/>
  <c r="I398" i="63" s="1"/>
  <c r="I397" i="63" s="1"/>
  <c r="I22" i="63"/>
  <c r="H117" i="63"/>
  <c r="F46" i="65"/>
  <c r="F323" i="65"/>
  <c r="F20" i="65"/>
  <c r="F19" i="65" s="1"/>
  <c r="F413" i="65"/>
  <c r="F412" i="65" s="1"/>
  <c r="I549" i="63"/>
  <c r="I548" i="63" s="1"/>
  <c r="I516" i="63"/>
  <c r="G184" i="65"/>
  <c r="G183" i="65" s="1"/>
  <c r="I320" i="63"/>
  <c r="I319" i="63" s="1"/>
  <c r="I318" i="63" s="1"/>
  <c r="I317" i="63" s="1"/>
  <c r="H549" i="63"/>
  <c r="H548" i="63" s="1"/>
  <c r="G413" i="65"/>
  <c r="G412" i="65" s="1"/>
  <c r="I40" i="63"/>
  <c r="I39" i="63" s="1"/>
  <c r="I38" i="63" s="1"/>
  <c r="H448" i="63"/>
  <c r="H320" i="63"/>
  <c r="H319" i="63" s="1"/>
  <c r="H318" i="63" s="1"/>
  <c r="H317" i="63" s="1"/>
  <c r="H276" i="63"/>
  <c r="H275" i="63" s="1"/>
  <c r="H274" i="63" s="1"/>
  <c r="H226" i="63"/>
  <c r="H225" i="63" s="1"/>
  <c r="H224" i="63" s="1"/>
  <c r="H191" i="63"/>
  <c r="H190" i="63" s="1"/>
  <c r="H189" i="63" s="1"/>
  <c r="H40" i="63"/>
  <c r="H39" i="63" s="1"/>
  <c r="H38" i="63" s="1"/>
  <c r="I144" i="63"/>
  <c r="I143" i="63" s="1"/>
  <c r="F355" i="65"/>
  <c r="H623" i="63"/>
  <c r="F342" i="65"/>
  <c r="I295" i="63"/>
  <c r="I294" i="63" s="1"/>
  <c r="I293" i="63" s="1"/>
  <c r="I292" i="63" s="1"/>
  <c r="F47" i="65"/>
  <c r="F132" i="65"/>
  <c r="G132" i="65"/>
  <c r="G99" i="65"/>
  <c r="G355" i="65"/>
  <c r="F265" i="65"/>
  <c r="F264" i="65" s="1"/>
  <c r="F255" i="65" s="1"/>
  <c r="G110" i="65"/>
  <c r="G79" i="65"/>
  <c r="G78" i="65" s="1"/>
  <c r="G67" i="65" s="1"/>
  <c r="F167" i="65"/>
  <c r="F166" i="65" s="1"/>
  <c r="F79" i="65"/>
  <c r="F78" i="65" s="1"/>
  <c r="F293" i="40"/>
  <c r="J531" i="64"/>
  <c r="J530" i="64" s="1"/>
  <c r="J529" i="64" s="1"/>
  <c r="J528" i="64" s="1"/>
  <c r="H144" i="63"/>
  <c r="H143" i="63" s="1"/>
  <c r="G376" i="65"/>
  <c r="G370" i="65" s="1"/>
  <c r="G369" i="65" s="1"/>
  <c r="G368" i="65" s="1"/>
  <c r="F438" i="65"/>
  <c r="F437" i="65" s="1"/>
  <c r="F436" i="65" s="1"/>
  <c r="F278" i="65"/>
  <c r="J390" i="64"/>
  <c r="H295" i="63"/>
  <c r="H294" i="63" s="1"/>
  <c r="H293" i="63" s="1"/>
  <c r="H292" i="63" s="1"/>
  <c r="G310" i="65"/>
  <c r="I377" i="63"/>
  <c r="G342" i="65"/>
  <c r="H404" i="63"/>
  <c r="H403" i="63" s="1"/>
  <c r="H398" i="63" s="1"/>
  <c r="H397" i="63" s="1"/>
  <c r="F310" i="65"/>
  <c r="J144" i="64"/>
  <c r="F29" i="57"/>
  <c r="D29" i="57" s="1"/>
  <c r="F28" i="57"/>
  <c r="D28" i="57" s="1"/>
  <c r="F27" i="57"/>
  <c r="D27" i="57" s="1"/>
  <c r="F26" i="57"/>
  <c r="D26" i="57" s="1"/>
  <c r="F25" i="57"/>
  <c r="D25" i="57" s="1"/>
  <c r="F24" i="57"/>
  <c r="D24" i="57" s="1"/>
  <c r="F23" i="57"/>
  <c r="D23" i="57" s="1"/>
  <c r="I30" i="57"/>
  <c r="H30" i="57"/>
  <c r="G30" i="57"/>
  <c r="D73" i="62"/>
  <c r="C73" i="62"/>
  <c r="J137" i="64" l="1"/>
  <c r="H601" i="63"/>
  <c r="H600" i="63" s="1"/>
  <c r="H447" i="63"/>
  <c r="H446" i="63" s="1"/>
  <c r="I601" i="63"/>
  <c r="I600" i="63" s="1"/>
  <c r="I447" i="63"/>
  <c r="J382" i="64"/>
  <c r="G386" i="65"/>
  <c r="F386" i="65"/>
  <c r="I547" i="63"/>
  <c r="I515" i="63" s="1"/>
  <c r="J605" i="64"/>
  <c r="J564" i="64" s="1"/>
  <c r="J271" i="64"/>
  <c r="I188" i="63"/>
  <c r="I446" i="63"/>
  <c r="J16" i="64"/>
  <c r="J15" i="64" s="1"/>
  <c r="G18" i="65"/>
  <c r="F67" i="65"/>
  <c r="I101" i="63"/>
  <c r="I37" i="63"/>
  <c r="I213" i="63"/>
  <c r="H188" i="63"/>
  <c r="I255" i="63"/>
  <c r="I246" i="63" s="1"/>
  <c r="F224" i="65"/>
  <c r="H255" i="63"/>
  <c r="H246" i="63" s="1"/>
  <c r="H37" i="63"/>
  <c r="F109" i="65"/>
  <c r="F108" i="65" s="1"/>
  <c r="H213" i="63"/>
  <c r="H547" i="63"/>
  <c r="H515" i="63" s="1"/>
  <c r="H101" i="63"/>
  <c r="F18" i="65"/>
  <c r="G109" i="65"/>
  <c r="G108" i="65" s="1"/>
  <c r="I291" i="63"/>
  <c r="H291" i="63"/>
  <c r="D31" i="62"/>
  <c r="D29" i="62"/>
  <c r="C31" i="62"/>
  <c r="C29" i="62"/>
  <c r="H508" i="63" l="1"/>
  <c r="I508" i="63"/>
  <c r="G17" i="65"/>
  <c r="G16" i="65" s="1"/>
  <c r="F17" i="65"/>
  <c r="F16" i="65" s="1"/>
  <c r="I181" i="63"/>
  <c r="J14" i="64"/>
  <c r="I16" i="63"/>
  <c r="H181" i="63"/>
  <c r="H16" i="63"/>
  <c r="C28" i="62"/>
  <c r="D28" i="62"/>
  <c r="F466" i="40"/>
  <c r="F465" i="40" s="1"/>
  <c r="F464" i="40" s="1"/>
  <c r="F463" i="40" s="1"/>
  <c r="F459" i="40"/>
  <c r="F458" i="40" s="1"/>
  <c r="F457" i="40" s="1"/>
  <c r="F455" i="40"/>
  <c r="F453" i="40"/>
  <c r="F449" i="40"/>
  <c r="F448" i="40" s="1"/>
  <c r="F445" i="40"/>
  <c r="F441" i="40"/>
  <c r="F439" i="40"/>
  <c r="F443" i="40"/>
  <c r="F437" i="40"/>
  <c r="F435" i="40"/>
  <c r="F430" i="40"/>
  <c r="F428" i="40"/>
  <c r="F425" i="40"/>
  <c r="F423" i="40" s="1"/>
  <c r="F422" i="40" s="1"/>
  <c r="F421" i="40" s="1"/>
  <c r="F419" i="40"/>
  <c r="F418" i="40" s="1"/>
  <c r="F417" i="40" s="1"/>
  <c r="F414" i="40"/>
  <c r="F413" i="40" s="1"/>
  <c r="F412" i="40" s="1"/>
  <c r="F410" i="40"/>
  <c r="F409" i="40" s="1"/>
  <c r="F408" i="40" s="1"/>
  <c r="F405" i="40"/>
  <c r="F404" i="40" s="1"/>
  <c r="F403" i="40" s="1"/>
  <c r="F402" i="40" s="1"/>
  <c r="F400" i="40"/>
  <c r="F396" i="40"/>
  <c r="F393" i="40"/>
  <c r="F392" i="40"/>
  <c r="F391" i="40" s="1"/>
  <c r="F386" i="40"/>
  <c r="F384" i="40"/>
  <c r="F380" i="40"/>
  <c r="F378" i="40"/>
  <c r="F372" i="40"/>
  <c r="F371" i="40" s="1"/>
  <c r="F370" i="40" s="1"/>
  <c r="F369" i="40"/>
  <c r="F368" i="40" s="1"/>
  <c r="F367" i="40" s="1"/>
  <c r="F365" i="40"/>
  <c r="F364" i="40" s="1"/>
  <c r="F360" i="40"/>
  <c r="F359" i="40" s="1"/>
  <c r="F358" i="40" s="1"/>
  <c r="F356" i="40"/>
  <c r="F354" i="40"/>
  <c r="F352" i="40"/>
  <c r="F346" i="40"/>
  <c r="F345" i="40" s="1"/>
  <c r="F344" i="40" s="1"/>
  <c r="F341" i="40"/>
  <c r="F339" i="40"/>
  <c r="F336" i="40"/>
  <c r="F335" i="40" s="1"/>
  <c r="F333" i="40"/>
  <c r="F322" i="40"/>
  <c r="F321" i="40" s="1"/>
  <c r="F320" i="40" s="1"/>
  <c r="F316" i="40"/>
  <c r="F314" i="40"/>
  <c r="F312" i="40"/>
  <c r="F310" i="40"/>
  <c r="F308" i="40"/>
  <c r="F306" i="40"/>
  <c r="F301" i="40"/>
  <c r="F300" i="40" s="1"/>
  <c r="F299" i="40" s="1"/>
  <c r="F297" i="40"/>
  <c r="F296" i="40" s="1"/>
  <c r="F295" i="40" s="1"/>
  <c r="F292" i="40"/>
  <c r="F291" i="40" s="1"/>
  <c r="F290" i="40" s="1"/>
  <c r="F289" i="40" s="1"/>
  <c r="F287" i="40"/>
  <c r="F284" i="40"/>
  <c r="F282" i="40"/>
  <c r="F278" i="40"/>
  <c r="F277" i="40" s="1"/>
  <c r="F276" i="40" s="1"/>
  <c r="F274" i="40"/>
  <c r="F273" i="40" s="1"/>
  <c r="F272" i="40" s="1"/>
  <c r="F269" i="40"/>
  <c r="F262" i="40"/>
  <c r="F261" i="40" s="1"/>
  <c r="F260" i="40"/>
  <c r="F259" i="40" s="1"/>
  <c r="F257" i="40"/>
  <c r="F255" i="40"/>
  <c r="F252" i="40" s="1"/>
  <c r="F254" i="40"/>
  <c r="F253" i="40" s="1"/>
  <c r="F249" i="40"/>
  <c r="F247" i="40"/>
  <c r="F245" i="40"/>
  <c r="F244" i="40"/>
  <c r="F243" i="40" s="1"/>
  <c r="F238" i="40"/>
  <c r="F236" i="40"/>
  <c r="F234" i="40"/>
  <c r="F232" i="40"/>
  <c r="F230" i="40"/>
  <c r="F228" i="40"/>
  <c r="F223" i="40"/>
  <c r="F222" i="40" s="1"/>
  <c r="F221" i="40" s="1"/>
  <c r="F220" i="40" s="1"/>
  <c r="F218" i="40"/>
  <c r="F216" i="40"/>
  <c r="F214" i="40"/>
  <c r="F208" i="40"/>
  <c r="F207" i="40" s="1"/>
  <c r="F203" i="40"/>
  <c r="F201" i="40"/>
  <c r="F197" i="40"/>
  <c r="F196" i="40" s="1"/>
  <c r="F195" i="40" s="1"/>
  <c r="F193" i="40"/>
  <c r="F189" i="40"/>
  <c r="F187" i="40"/>
  <c r="F186" i="40" s="1"/>
  <c r="F184" i="40"/>
  <c r="F178" i="40"/>
  <c r="F177" i="40"/>
  <c r="F176" i="40" s="1"/>
  <c r="F165" i="40"/>
  <c r="F160" i="40"/>
  <c r="F156" i="40"/>
  <c r="F152" i="40"/>
  <c r="F150" i="40"/>
  <c r="F145" i="40"/>
  <c r="F140" i="40"/>
  <c r="F137" i="40"/>
  <c r="F129" i="40"/>
  <c r="F127" i="40"/>
  <c r="F134" i="40"/>
  <c r="F133" i="40" s="1"/>
  <c r="F124" i="40"/>
  <c r="F122" i="40"/>
  <c r="F120" i="40"/>
  <c r="F117" i="40"/>
  <c r="F115" i="40"/>
  <c r="F114" i="40" s="1"/>
  <c r="F110" i="40"/>
  <c r="F108" i="40"/>
  <c r="F106" i="40"/>
  <c r="F105" i="40" s="1"/>
  <c r="F103" i="40"/>
  <c r="F99" i="40"/>
  <c r="F97" i="40"/>
  <c r="F94" i="40"/>
  <c r="F91" i="40"/>
  <c r="F88" i="40"/>
  <c r="F85" i="40"/>
  <c r="F83" i="40"/>
  <c r="F79" i="40"/>
  <c r="F78" i="40"/>
  <c r="F75" i="40" s="1"/>
  <c r="F73" i="40"/>
  <c r="F64" i="40"/>
  <c r="F62" i="40"/>
  <c r="F60" i="40" s="1"/>
  <c r="F59" i="40" s="1"/>
  <c r="F54" i="40"/>
  <c r="F51" i="40"/>
  <c r="F45" i="40"/>
  <c r="F43" i="40"/>
  <c r="F38" i="40"/>
  <c r="F35" i="40"/>
  <c r="F31" i="40"/>
  <c r="F29" i="40"/>
  <c r="F25" i="40"/>
  <c r="F20" i="40"/>
  <c r="I700" i="51"/>
  <c r="I699" i="51" s="1"/>
  <c r="I698" i="51" s="1"/>
  <c r="I697" i="51" s="1"/>
  <c r="I696" i="51" s="1"/>
  <c r="I692" i="51"/>
  <c r="I691" i="51" s="1"/>
  <c r="I690" i="51" s="1"/>
  <c r="I687" i="51"/>
  <c r="I686" i="51" s="1"/>
  <c r="I685" i="51" s="1"/>
  <c r="I682" i="51"/>
  <c r="I681" i="51" s="1"/>
  <c r="I680" i="51" s="1"/>
  <c r="I675" i="51"/>
  <c r="I674" i="51" s="1"/>
  <c r="I673" i="51" s="1"/>
  <c r="I672" i="51" s="1"/>
  <c r="I668" i="51"/>
  <c r="I666" i="51"/>
  <c r="I662" i="51"/>
  <c r="I661" i="51" s="1"/>
  <c r="I656" i="51"/>
  <c r="I650" i="51"/>
  <c r="I648" i="51"/>
  <c r="I636" i="51"/>
  <c r="I635" i="51" s="1"/>
  <c r="I634" i="51" s="1"/>
  <c r="I632" i="51"/>
  <c r="I630" i="51"/>
  <c r="I626" i="51"/>
  <c r="I617" i="51"/>
  <c r="I616" i="51" s="1"/>
  <c r="I615" i="51" s="1"/>
  <c r="I614" i="51" s="1"/>
  <c r="I612" i="51"/>
  <c r="I610" i="51"/>
  <c r="I608" i="51"/>
  <c r="I604" i="51"/>
  <c r="I603" i="51" s="1"/>
  <c r="I602" i="51" s="1"/>
  <c r="I590" i="51"/>
  <c r="I589" i="51" s="1"/>
  <c r="I588" i="51" s="1"/>
  <c r="I587" i="51" s="1"/>
  <c r="I584" i="51"/>
  <c r="I583" i="51" s="1"/>
  <c r="I582" i="51" s="1"/>
  <c r="I581" i="51" s="1"/>
  <c r="I580" i="51" s="1"/>
  <c r="I579" i="51" s="1"/>
  <c r="I575" i="51"/>
  <c r="I574" i="51" s="1"/>
  <c r="I573" i="51" s="1"/>
  <c r="I572" i="51" s="1"/>
  <c r="I571" i="51" s="1"/>
  <c r="I569" i="51"/>
  <c r="I566" i="51"/>
  <c r="I564" i="51"/>
  <c r="I558" i="51"/>
  <c r="I555" i="51"/>
  <c r="I553" i="51"/>
  <c r="I550" i="51"/>
  <c r="I547" i="51"/>
  <c r="I545" i="51"/>
  <c r="I538" i="51"/>
  <c r="I537" i="51" s="1"/>
  <c r="I536" i="51" s="1"/>
  <c r="I535" i="51" s="1"/>
  <c r="I533" i="51"/>
  <c r="I532" i="51" s="1"/>
  <c r="I531" i="51" s="1"/>
  <c r="I530" i="51" s="1"/>
  <c r="I527" i="51"/>
  <c r="I526" i="51" s="1"/>
  <c r="I522" i="51"/>
  <c r="I520" i="51"/>
  <c r="I515" i="51"/>
  <c r="I514" i="51" s="1"/>
  <c r="I513" i="51" s="1"/>
  <c r="I512" i="51" s="1"/>
  <c r="I509" i="51"/>
  <c r="I507" i="51"/>
  <c r="I505" i="51"/>
  <c r="I499" i="51"/>
  <c r="I498" i="51" s="1"/>
  <c r="I497" i="51" s="1"/>
  <c r="I496" i="51" s="1"/>
  <c r="I492" i="51"/>
  <c r="I491" i="51" s="1"/>
  <c r="I490" i="51" s="1"/>
  <c r="I489" i="51" s="1"/>
  <c r="I486" i="51"/>
  <c r="I485" i="51" s="1"/>
  <c r="I484" i="51" s="1"/>
  <c r="I483" i="51" s="1"/>
  <c r="I481" i="51"/>
  <c r="I480" i="51" s="1"/>
  <c r="I479" i="51" s="1"/>
  <c r="I478" i="51" s="1"/>
  <c r="I476" i="51"/>
  <c r="I474" i="51"/>
  <c r="I469" i="51"/>
  <c r="I468" i="51" s="1"/>
  <c r="I467" i="51" s="1"/>
  <c r="I466" i="51" s="1"/>
  <c r="I464" i="51"/>
  <c r="I463" i="51" s="1"/>
  <c r="I462" i="51" s="1"/>
  <c r="I458" i="51"/>
  <c r="I454" i="51"/>
  <c r="I450" i="51"/>
  <c r="I448" i="51"/>
  <c r="I443" i="51"/>
  <c r="I441" i="51"/>
  <c r="I439" i="51"/>
  <c r="I437" i="51"/>
  <c r="I435" i="51"/>
  <c r="I433" i="51"/>
  <c r="I426" i="51"/>
  <c r="I423" i="51"/>
  <c r="I417" i="51"/>
  <c r="I416" i="51" s="1"/>
  <c r="I415" i="51" s="1"/>
  <c r="I414" i="51" s="1"/>
  <c r="I407" i="51"/>
  <c r="I412" i="51"/>
  <c r="I411" i="51" s="1"/>
  <c r="I400" i="51" s="1"/>
  <c r="I405" i="51"/>
  <c r="I402" i="51"/>
  <c r="I395" i="51"/>
  <c r="I394" i="51" s="1"/>
  <c r="I393" i="51" s="1"/>
  <c r="I392" i="51" s="1"/>
  <c r="I391" i="51" s="1"/>
  <c r="I390" i="51" s="1"/>
  <c r="I386" i="51"/>
  <c r="I385" i="51" s="1"/>
  <c r="I384" i="51" s="1"/>
  <c r="I382" i="51"/>
  <c r="I381" i="51" s="1"/>
  <c r="I380" i="51" s="1"/>
  <c r="I378" i="51"/>
  <c r="I377" i="51" s="1"/>
  <c r="I376" i="51" s="1"/>
  <c r="I375" i="51" s="1"/>
  <c r="I370" i="51"/>
  <c r="I369" i="51" s="1"/>
  <c r="I368" i="51" s="1"/>
  <c r="I367" i="51" s="1"/>
  <c r="I366" i="51" s="1"/>
  <c r="I364" i="51"/>
  <c r="I363" i="51" s="1"/>
  <c r="I362" i="51" s="1"/>
  <c r="I361" i="51" s="1"/>
  <c r="I360" i="51" s="1"/>
  <c r="I357" i="51"/>
  <c r="I356" i="51" s="1"/>
  <c r="I355" i="51" s="1"/>
  <c r="I354" i="51" s="1"/>
  <c r="I352" i="51"/>
  <c r="I351" i="51" s="1"/>
  <c r="I350" i="51" s="1"/>
  <c r="I344" i="51"/>
  <c r="I339" i="51" s="1"/>
  <c r="I338" i="51" s="1"/>
  <c r="I327" i="51"/>
  <c r="I324" i="51"/>
  <c r="I321" i="51"/>
  <c r="I318" i="51"/>
  <c r="I312" i="51"/>
  <c r="I311" i="51" s="1"/>
  <c r="I310" i="51" s="1"/>
  <c r="I309" i="51" s="1"/>
  <c r="I308" i="51" s="1"/>
  <c r="I305" i="51"/>
  <c r="I304" i="51" s="1"/>
  <c r="I303" i="51" s="1"/>
  <c r="I301" i="51"/>
  <c r="I300" i="51" s="1"/>
  <c r="I299" i="51" s="1"/>
  <c r="I298" i="51" s="1"/>
  <c r="I294" i="51"/>
  <c r="I293" i="51" s="1"/>
  <c r="I292" i="51" s="1"/>
  <c r="I291" i="51" s="1"/>
  <c r="I289" i="51"/>
  <c r="I288" i="51" s="1"/>
  <c r="I287" i="51" s="1"/>
  <c r="I286" i="51" s="1"/>
  <c r="I284" i="51"/>
  <c r="I283" i="51" s="1"/>
  <c r="I282" i="51" s="1"/>
  <c r="I281" i="51" s="1"/>
  <c r="I275" i="51"/>
  <c r="I274" i="51" s="1"/>
  <c r="I273" i="51" s="1"/>
  <c r="I272" i="51" s="1"/>
  <c r="I271" i="51" s="1"/>
  <c r="I269" i="51"/>
  <c r="I267" i="51"/>
  <c r="I265" i="51"/>
  <c r="I258" i="51"/>
  <c r="I257" i="51" s="1"/>
  <c r="I256" i="51" s="1"/>
  <c r="I255" i="51" s="1"/>
  <c r="I254" i="51" s="1"/>
  <c r="I252" i="51"/>
  <c r="I251" i="51" s="1"/>
  <c r="I250" i="51" s="1"/>
  <c r="I249" i="51" s="1"/>
  <c r="I248" i="51" s="1"/>
  <c r="I246" i="51"/>
  <c r="I242" i="51"/>
  <c r="I240" i="51"/>
  <c r="I244" i="51"/>
  <c r="I235" i="51"/>
  <c r="I234" i="51" s="1"/>
  <c r="I233" i="51" s="1"/>
  <c r="I232" i="51" s="1"/>
  <c r="I230" i="51"/>
  <c r="I228" i="51"/>
  <c r="I226" i="51"/>
  <c r="I224" i="51"/>
  <c r="I222" i="51"/>
  <c r="I216" i="51"/>
  <c r="I214" i="51"/>
  <c r="I207" i="51"/>
  <c r="I205" i="51"/>
  <c r="I186" i="51"/>
  <c r="I185" i="51" s="1"/>
  <c r="I184" i="51" s="1"/>
  <c r="I183" i="51" s="1"/>
  <c r="I180" i="51"/>
  <c r="I178" i="51"/>
  <c r="I171" i="51"/>
  <c r="I167" i="51"/>
  <c r="I163" i="51"/>
  <c r="I161" i="51"/>
  <c r="I159" i="51"/>
  <c r="I153" i="51"/>
  <c r="I152" i="51" s="1"/>
  <c r="I151" i="51" s="1"/>
  <c r="I150" i="51" s="1"/>
  <c r="I149" i="51" s="1"/>
  <c r="I145" i="51"/>
  <c r="I144" i="51" s="1"/>
  <c r="I140" i="51"/>
  <c r="I139" i="51" s="1"/>
  <c r="I138" i="51" s="1"/>
  <c r="I133" i="51"/>
  <c r="I132" i="51" s="1"/>
  <c r="I131" i="51" s="1"/>
  <c r="I127" i="51"/>
  <c r="I126" i="51" s="1"/>
  <c r="I125" i="51" s="1"/>
  <c r="I123" i="51"/>
  <c r="I122" i="51" s="1"/>
  <c r="I121" i="51" s="1"/>
  <c r="I118" i="51"/>
  <c r="I114" i="51"/>
  <c r="I112" i="51"/>
  <c r="I108" i="51"/>
  <c r="I106" i="51"/>
  <c r="I102" i="51"/>
  <c r="I101" i="51" s="1"/>
  <c r="I100" i="51" s="1"/>
  <c r="I99" i="51" s="1"/>
  <c r="I97" i="51"/>
  <c r="I96" i="51" s="1"/>
  <c r="I95" i="51" s="1"/>
  <c r="I94" i="51" s="1"/>
  <c r="I92" i="51"/>
  <c r="I91" i="51" s="1"/>
  <c r="I90" i="51" s="1"/>
  <c r="I88" i="51"/>
  <c r="I87" i="51" s="1"/>
  <c r="I86" i="51" s="1"/>
  <c r="I83" i="51"/>
  <c r="I82" i="51" s="1"/>
  <c r="I81" i="51" s="1"/>
  <c r="I80" i="51" s="1"/>
  <c r="I77" i="51"/>
  <c r="I76" i="51" s="1"/>
  <c r="I75" i="51" s="1"/>
  <c r="I74" i="51" s="1"/>
  <c r="I61" i="51"/>
  <c r="I60" i="51" s="1"/>
  <c r="I59" i="51" s="1"/>
  <c r="I57" i="51"/>
  <c r="I56" i="51" s="1"/>
  <c r="I55" i="51" s="1"/>
  <c r="I54" i="51" s="1"/>
  <c r="I52" i="51"/>
  <c r="I50" i="51"/>
  <c r="I45" i="51"/>
  <c r="I44" i="51" s="1"/>
  <c r="I43" i="51" s="1"/>
  <c r="I42" i="51" s="1"/>
  <c r="I40" i="51"/>
  <c r="I39" i="51" s="1"/>
  <c r="I38" i="51" s="1"/>
  <c r="I37" i="51" s="1"/>
  <c r="I35" i="51"/>
  <c r="I33" i="51"/>
  <c r="I28" i="51"/>
  <c r="I26" i="51"/>
  <c r="I20" i="51"/>
  <c r="I19" i="51" s="1"/>
  <c r="I18" i="51" s="1"/>
  <c r="I17" i="51" s="1"/>
  <c r="H625" i="2"/>
  <c r="H624" i="2" s="1"/>
  <c r="H623" i="2" s="1"/>
  <c r="H622" i="2" s="1"/>
  <c r="H621" i="2" s="1"/>
  <c r="H619" i="2"/>
  <c r="H618" i="2" s="1"/>
  <c r="H617" i="2" s="1"/>
  <c r="H616" i="2" s="1"/>
  <c r="H615" i="2" s="1"/>
  <c r="H612" i="2"/>
  <c r="H611" i="2" s="1"/>
  <c r="H610" i="2" s="1"/>
  <c r="H609" i="2" s="1"/>
  <c r="H608" i="2" s="1"/>
  <c r="H605" i="2"/>
  <c r="H604" i="2" s="1"/>
  <c r="H603" i="2" s="1"/>
  <c r="H602" i="2" s="1"/>
  <c r="H600" i="2"/>
  <c r="H599" i="2" s="1"/>
  <c r="H598" i="2" s="1"/>
  <c r="H592" i="2"/>
  <c r="H588" i="2"/>
  <c r="H581" i="2"/>
  <c r="H580" i="2" s="1"/>
  <c r="H579" i="2" s="1"/>
  <c r="H578" i="2" s="1"/>
  <c r="H576" i="2"/>
  <c r="H575" i="2" s="1"/>
  <c r="H574" i="2" s="1"/>
  <c r="H566" i="2"/>
  <c r="H561" i="2"/>
  <c r="H558" i="2"/>
  <c r="H556" i="2"/>
  <c r="H550" i="2"/>
  <c r="H547" i="2"/>
  <c r="H545" i="2"/>
  <c r="H542" i="2"/>
  <c r="H539" i="2"/>
  <c r="H537" i="2"/>
  <c r="H531" i="2"/>
  <c r="H528" i="2"/>
  <c r="H525" i="2"/>
  <c r="H522" i="2"/>
  <c r="H572" i="2"/>
  <c r="H571" i="2" s="1"/>
  <c r="H570" i="2" s="1"/>
  <c r="H511" i="2"/>
  <c r="H510" i="2" s="1"/>
  <c r="H509" i="2" s="1"/>
  <c r="H506" i="2"/>
  <c r="H505" i="2" s="1"/>
  <c r="H504" i="2" s="1"/>
  <c r="H500" i="2"/>
  <c r="H499" i="2" s="1"/>
  <c r="H498" i="2" s="1"/>
  <c r="H497" i="2" s="1"/>
  <c r="H496" i="2" s="1"/>
  <c r="H493" i="2"/>
  <c r="H492" i="2" s="1"/>
  <c r="H491" i="2" s="1"/>
  <c r="H490" i="2" s="1"/>
  <c r="H489" i="2" s="1"/>
  <c r="H487" i="2"/>
  <c r="H486" i="2" s="1"/>
  <c r="H485" i="2" s="1"/>
  <c r="H484" i="2" s="1"/>
  <c r="H480" i="2"/>
  <c r="H478" i="2"/>
  <c r="H474" i="2"/>
  <c r="H473" i="2" s="1"/>
  <c r="H468" i="2"/>
  <c r="H467" i="2" s="1"/>
  <c r="H462" i="2"/>
  <c r="H460" i="2"/>
  <c r="H448" i="2"/>
  <c r="H447" i="2" s="1"/>
  <c r="H446" i="2" s="1"/>
  <c r="H444" i="2"/>
  <c r="H442" i="2"/>
  <c r="H438" i="2"/>
  <c r="H429" i="2"/>
  <c r="H428" i="2" s="1"/>
  <c r="H427" i="2" s="1"/>
  <c r="H426" i="2" s="1"/>
  <c r="H424" i="2"/>
  <c r="H423" i="2" s="1"/>
  <c r="H422" i="2" s="1"/>
  <c r="H421" i="2" s="1"/>
  <c r="H418" i="2"/>
  <c r="H417" i="2" s="1"/>
  <c r="H413" i="2"/>
  <c r="H411" i="2"/>
  <c r="H406" i="2"/>
  <c r="H405" i="2" s="1"/>
  <c r="H404" i="2" s="1"/>
  <c r="H403" i="2" s="1"/>
  <c r="H400" i="2"/>
  <c r="H399" i="2" s="1"/>
  <c r="H398" i="2" s="1"/>
  <c r="H397" i="2" s="1"/>
  <c r="H395" i="2"/>
  <c r="H392" i="2"/>
  <c r="H390" i="2"/>
  <c r="H386" i="2"/>
  <c r="H385" i="2" s="1"/>
  <c r="H384" i="2" s="1"/>
  <c r="H380" i="2"/>
  <c r="H379" i="2" s="1"/>
  <c r="H378" i="2" s="1"/>
  <c r="H377" i="2" s="1"/>
  <c r="H373" i="2"/>
  <c r="H372" i="2" s="1"/>
  <c r="H371" i="2" s="1"/>
  <c r="H370" i="2" s="1"/>
  <c r="H366" i="2"/>
  <c r="H365" i="2" s="1"/>
  <c r="H364" i="2" s="1"/>
  <c r="H363" i="2" s="1"/>
  <c r="H360" i="2"/>
  <c r="H359" i="2" s="1"/>
  <c r="H358" i="2" s="1"/>
  <c r="H357" i="2" s="1"/>
  <c r="H355" i="2"/>
  <c r="H354" i="2" s="1"/>
  <c r="H353" i="2" s="1"/>
  <c r="H349" i="2"/>
  <c r="H345" i="2"/>
  <c r="H341" i="2"/>
  <c r="H339" i="2"/>
  <c r="H334" i="2"/>
  <c r="H332" i="2"/>
  <c r="F159" i="40" s="1"/>
  <c r="F158" i="40" s="1"/>
  <c r="H330" i="2"/>
  <c r="H328" i="2"/>
  <c r="F155" i="40" s="1"/>
  <c r="F154" i="40" s="1"/>
  <c r="H326" i="2"/>
  <c r="H324" i="2"/>
  <c r="H317" i="2"/>
  <c r="H314" i="2"/>
  <c r="H308" i="2"/>
  <c r="H307" i="2" s="1"/>
  <c r="H306" i="2" s="1"/>
  <c r="H305" i="2" s="1"/>
  <c r="H303" i="2"/>
  <c r="H302" i="2" s="1"/>
  <c r="F326" i="40" s="1"/>
  <c r="H296" i="2"/>
  <c r="H286" i="2"/>
  <c r="H285" i="2" s="1"/>
  <c r="H284" i="2" s="1"/>
  <c r="H283" i="2" s="1"/>
  <c r="H282" i="2" s="1"/>
  <c r="H280" i="2"/>
  <c r="H276" i="2"/>
  <c r="H274" i="2"/>
  <c r="H278" i="2"/>
  <c r="H269" i="2"/>
  <c r="H268" i="2" s="1"/>
  <c r="H267" i="2" s="1"/>
  <c r="H266" i="2" s="1"/>
  <c r="H264" i="2"/>
  <c r="H262" i="2"/>
  <c r="H260" i="2"/>
  <c r="H258" i="2"/>
  <c r="H256" i="2"/>
  <c r="H250" i="2"/>
  <c r="H249" i="2" s="1"/>
  <c r="H243" i="2"/>
  <c r="H241" i="2"/>
  <c r="H227" i="2"/>
  <c r="H226" i="2" s="1"/>
  <c r="H225" i="2" s="1"/>
  <c r="H224" i="2" s="1"/>
  <c r="H222" i="2"/>
  <c r="H221" i="2" s="1"/>
  <c r="H220" i="2" s="1"/>
  <c r="H219" i="2" s="1"/>
  <c r="H216" i="2"/>
  <c r="H214" i="2"/>
  <c r="H207" i="2"/>
  <c r="H203" i="2"/>
  <c r="H201" i="2"/>
  <c r="H199" i="2"/>
  <c r="H197" i="2"/>
  <c r="H195" i="2"/>
  <c r="H189" i="2"/>
  <c r="H188" i="2" s="1"/>
  <c r="H187" i="2" s="1"/>
  <c r="H186" i="2" s="1"/>
  <c r="H185" i="2" s="1"/>
  <c r="H182" i="2"/>
  <c r="H181" i="2" s="1"/>
  <c r="H180" i="2" s="1"/>
  <c r="H176" i="2"/>
  <c r="H175" i="2" s="1"/>
  <c r="H174" i="2" s="1"/>
  <c r="H167" i="2"/>
  <c r="H166" i="2" s="1"/>
  <c r="H165" i="2" s="1"/>
  <c r="H163" i="2"/>
  <c r="H162" i="2" s="1"/>
  <c r="H161" i="2" s="1"/>
  <c r="H158" i="2"/>
  <c r="H156" i="2"/>
  <c r="H154" i="2"/>
  <c r="H152" i="2"/>
  <c r="H147" i="2"/>
  <c r="H145" i="2"/>
  <c r="H141" i="2"/>
  <c r="H140" i="2" s="1"/>
  <c r="H139" i="2" s="1"/>
  <c r="H138" i="2" s="1"/>
  <c r="H136" i="2"/>
  <c r="H135" i="2" s="1"/>
  <c r="H134" i="2" s="1"/>
  <c r="H133" i="2" s="1"/>
  <c r="H131" i="2"/>
  <c r="H130" i="2" s="1"/>
  <c r="H129" i="2" s="1"/>
  <c r="H127" i="2"/>
  <c r="H126" i="2" s="1"/>
  <c r="H125" i="2" s="1"/>
  <c r="H122" i="2"/>
  <c r="H121" i="2" s="1"/>
  <c r="H120" i="2" s="1"/>
  <c r="H119" i="2" s="1"/>
  <c r="H117" i="2"/>
  <c r="H116" i="2" s="1"/>
  <c r="H115" i="2" s="1"/>
  <c r="H114" i="2" s="1"/>
  <c r="H112" i="2"/>
  <c r="H111" i="2" s="1"/>
  <c r="H110" i="2" s="1"/>
  <c r="H109" i="2" s="1"/>
  <c r="H106" i="2"/>
  <c r="H105" i="2" s="1"/>
  <c r="H104" i="2" s="1"/>
  <c r="H103" i="2" s="1"/>
  <c r="H95" i="2"/>
  <c r="H94" i="2" s="1"/>
  <c r="H93" i="2" s="1"/>
  <c r="H92" i="2" s="1"/>
  <c r="H90" i="2"/>
  <c r="H89" i="2" s="1"/>
  <c r="H88" i="2" s="1"/>
  <c r="H87" i="2" s="1"/>
  <c r="H85" i="2"/>
  <c r="H84" i="2" s="1"/>
  <c r="H83" i="2" s="1"/>
  <c r="H82" i="2" s="1"/>
  <c r="H69" i="2"/>
  <c r="H68" i="2" s="1"/>
  <c r="H67" i="2" s="1"/>
  <c r="H66" i="2" s="1"/>
  <c r="H64" i="2"/>
  <c r="H62" i="2"/>
  <c r="H57" i="2"/>
  <c r="H56" i="2" s="1"/>
  <c r="H55" i="2" s="1"/>
  <c r="H54" i="2" s="1"/>
  <c r="H52" i="2"/>
  <c r="H51" i="2" s="1"/>
  <c r="H50" i="2" s="1"/>
  <c r="H49" i="2" s="1"/>
  <c r="H47" i="2"/>
  <c r="H46" i="2" s="1"/>
  <c r="H42" i="2"/>
  <c r="H40" i="2"/>
  <c r="H33" i="2"/>
  <c r="H32" i="2" s="1"/>
  <c r="H30" i="2"/>
  <c r="H29" i="2" s="1"/>
  <c r="H28" i="2" s="1"/>
  <c r="H26" i="2"/>
  <c r="H25" i="2" s="1"/>
  <c r="H24" i="2" s="1"/>
  <c r="H23" i="2" s="1"/>
  <c r="H20" i="2"/>
  <c r="H19" i="2" s="1"/>
  <c r="H18" i="2" s="1"/>
  <c r="H17" i="2" s="1"/>
  <c r="C130" i="41"/>
  <c r="C129" i="41"/>
  <c r="C127" i="41"/>
  <c r="C126" i="41" s="1"/>
  <c r="C125" i="41" s="1"/>
  <c r="C120" i="41"/>
  <c r="C118" i="41"/>
  <c r="C114" i="41"/>
  <c r="C113" i="41" s="1"/>
  <c r="C111" i="41"/>
  <c r="C105" i="41"/>
  <c r="C103" i="41"/>
  <c r="C107" i="41"/>
  <c r="C109" i="41"/>
  <c r="C100" i="41"/>
  <c r="C92" i="41"/>
  <c r="C94" i="41"/>
  <c r="C98" i="41"/>
  <c r="C96" i="41"/>
  <c r="C89" i="41"/>
  <c r="C87" i="41"/>
  <c r="C82" i="41"/>
  <c r="C75" i="41" s="1"/>
  <c r="C72" i="41"/>
  <c r="C71" i="41" s="1"/>
  <c r="C70" i="41" s="1"/>
  <c r="C68" i="41"/>
  <c r="C66" i="41"/>
  <c r="C63" i="41"/>
  <c r="C62" i="41" s="1"/>
  <c r="C54" i="41"/>
  <c r="C53" i="41" s="1"/>
  <c r="C51" i="41"/>
  <c r="C49" i="41"/>
  <c r="C46" i="41"/>
  <c r="C41" i="41"/>
  <c r="C38" i="41"/>
  <c r="C37" i="41" s="1"/>
  <c r="C35" i="41"/>
  <c r="C33" i="41"/>
  <c r="C30" i="41"/>
  <c r="C28" i="41"/>
  <c r="C21" i="41"/>
  <c r="C20" i="41" s="1"/>
  <c r="C16" i="41"/>
  <c r="C15" i="41" s="1"/>
  <c r="D42" i="42"/>
  <c r="D41" i="42" s="1"/>
  <c r="D39" i="42"/>
  <c r="D38" i="42" s="1"/>
  <c r="D34" i="42"/>
  <c r="D33" i="42" s="1"/>
  <c r="D32" i="42" s="1"/>
  <c r="D30" i="42"/>
  <c r="D29" i="42" s="1"/>
  <c r="D28" i="42" s="1"/>
  <c r="D24" i="42"/>
  <c r="D21" i="42"/>
  <c r="D17" i="42"/>
  <c r="D16" i="42" s="1"/>
  <c r="F42" i="40" l="1"/>
  <c r="F113" i="40"/>
  <c r="H313" i="2"/>
  <c r="H312" i="2" s="1"/>
  <c r="H311" i="2" s="1"/>
  <c r="H310" i="2" s="1"/>
  <c r="I422" i="51"/>
  <c r="I421" i="51" s="1"/>
  <c r="I420" i="51" s="1"/>
  <c r="I419" i="51" s="1"/>
  <c r="I169" i="51"/>
  <c r="I170" i="51"/>
  <c r="H206" i="2"/>
  <c r="H205" i="2" s="1"/>
  <c r="F325" i="40"/>
  <c r="F324" i="40" s="1"/>
  <c r="I337" i="51"/>
  <c r="I336" i="51" s="1"/>
  <c r="H15" i="63"/>
  <c r="F305" i="40"/>
  <c r="F304" i="40" s="1"/>
  <c r="I552" i="51"/>
  <c r="F434" i="40"/>
  <c r="F433" i="40" s="1"/>
  <c r="F390" i="40"/>
  <c r="F389" i="40" s="1"/>
  <c r="F388" i="40" s="1"/>
  <c r="F19" i="40"/>
  <c r="F18" i="40" s="1"/>
  <c r="H435" i="2"/>
  <c r="H434" i="2" s="1"/>
  <c r="H433" i="2" s="1"/>
  <c r="I623" i="51"/>
  <c r="I622" i="51" s="1"/>
  <c r="I621" i="51" s="1"/>
  <c r="H544" i="2"/>
  <c r="I317" i="51"/>
  <c r="I316" i="51" s="1"/>
  <c r="I315" i="51" s="1"/>
  <c r="I314" i="51" s="1"/>
  <c r="H564" i="2"/>
  <c r="H563" i="2" s="1"/>
  <c r="H569" i="2"/>
  <c r="H568" i="2" s="1"/>
  <c r="C102" i="41"/>
  <c r="I15" i="63"/>
  <c r="I213" i="51"/>
  <c r="I212" i="51" s="1"/>
  <c r="I211" i="51" s="1"/>
  <c r="I210" i="51" s="1"/>
  <c r="I563" i="51"/>
  <c r="I562" i="51" s="1"/>
  <c r="H521" i="2"/>
  <c r="H520" i="2" s="1"/>
  <c r="H519" i="2" s="1"/>
  <c r="I665" i="51"/>
  <c r="I660" i="51" s="1"/>
  <c r="I264" i="51"/>
  <c r="I263" i="51" s="1"/>
  <c r="I262" i="51" s="1"/>
  <c r="I261" i="51" s="1"/>
  <c r="I260" i="51" s="1"/>
  <c r="C27" i="41"/>
  <c r="C26" i="41" s="1"/>
  <c r="I32" i="51"/>
  <c r="I31" i="51" s="1"/>
  <c r="I30" i="51" s="1"/>
  <c r="I105" i="51"/>
  <c r="I104" i="51" s="1"/>
  <c r="I473" i="51"/>
  <c r="I472" i="51" s="1"/>
  <c r="I471" i="51" s="1"/>
  <c r="I654" i="51"/>
  <c r="I519" i="51"/>
  <c r="I518" i="51" s="1"/>
  <c r="I517" i="51" s="1"/>
  <c r="I511" i="51" s="1"/>
  <c r="H607" i="2"/>
  <c r="H459" i="2"/>
  <c r="H458" i="2" s="1"/>
  <c r="H457" i="2" s="1"/>
  <c r="F452" i="40"/>
  <c r="F451" i="40" s="1"/>
  <c r="F200" i="40"/>
  <c r="F199" i="40" s="1"/>
  <c r="F338" i="40"/>
  <c r="F337" i="40" s="1"/>
  <c r="I137" i="51"/>
  <c r="I136" i="51" s="1"/>
  <c r="I135" i="51" s="1"/>
  <c r="I607" i="51"/>
  <c r="I606" i="51" s="1"/>
  <c r="I601" i="51" s="1"/>
  <c r="I600" i="51" s="1"/>
  <c r="I586" i="51" s="1"/>
  <c r="F351" i="40"/>
  <c r="F350" i="40" s="1"/>
  <c r="F343" i="40" s="1"/>
  <c r="F363" i="40"/>
  <c r="F362" i="40" s="1"/>
  <c r="C86" i="41"/>
  <c r="H477" i="2"/>
  <c r="H472" i="2" s="1"/>
  <c r="I359" i="51"/>
  <c r="H61" i="2"/>
  <c r="H60" i="2" s="1"/>
  <c r="H59" i="2" s="1"/>
  <c r="I177" i="51"/>
  <c r="I176" i="51" s="1"/>
  <c r="I175" i="51" s="1"/>
  <c r="I204" i="51"/>
  <c r="I203" i="51" s="1"/>
  <c r="I202" i="51" s="1"/>
  <c r="I297" i="51"/>
  <c r="I647" i="51"/>
  <c r="I646" i="51" s="1"/>
  <c r="I645" i="51" s="1"/>
  <c r="I679" i="51"/>
  <c r="I678" i="51" s="1"/>
  <c r="I677" i="51" s="1"/>
  <c r="F213" i="40"/>
  <c r="F212" i="40" s="1"/>
  <c r="F211" i="40" s="1"/>
  <c r="H614" i="2"/>
  <c r="H248" i="2"/>
  <c r="H247" i="2" s="1"/>
  <c r="H246" i="2" s="1"/>
  <c r="F383" i="40"/>
  <c r="F382" i="40" s="1"/>
  <c r="F332" i="40"/>
  <c r="F331" i="40" s="1"/>
  <c r="F281" i="40"/>
  <c r="F280" i="40" s="1"/>
  <c r="F271" i="40" s="1"/>
  <c r="F251" i="40"/>
  <c r="F72" i="40"/>
  <c r="F71" i="40" s="1"/>
  <c r="H555" i="2"/>
  <c r="H554" i="2" s="1"/>
  <c r="H466" i="2"/>
  <c r="H389" i="2"/>
  <c r="H388" i="2" s="1"/>
  <c r="H383" i="2" s="1"/>
  <c r="H382" i="2" s="1"/>
  <c r="H362" i="2"/>
  <c r="H273" i="2"/>
  <c r="H272" i="2" s="1"/>
  <c r="H271" i="2" s="1"/>
  <c r="H230" i="2"/>
  <c r="H229" i="2" s="1"/>
  <c r="H213" i="2"/>
  <c r="H212" i="2" s="1"/>
  <c r="H211" i="2" s="1"/>
  <c r="H173" i="2"/>
  <c r="H172" i="2" s="1"/>
  <c r="H171" i="2" s="1"/>
  <c r="H151" i="2"/>
  <c r="H150" i="2" s="1"/>
  <c r="H124" i="2"/>
  <c r="H39" i="2"/>
  <c r="H38" i="2" s="1"/>
  <c r="H37" i="2" s="1"/>
  <c r="H22" i="2"/>
  <c r="I504" i="51"/>
  <c r="I503" i="51" s="1"/>
  <c r="I502" i="51" s="1"/>
  <c r="I501" i="51" s="1"/>
  <c r="I488" i="51"/>
  <c r="I399" i="51"/>
  <c r="I398" i="51" s="1"/>
  <c r="I280" i="51"/>
  <c r="I239" i="51"/>
  <c r="I238" i="51" s="1"/>
  <c r="I237" i="51" s="1"/>
  <c r="I194" i="51"/>
  <c r="I193" i="51" s="1"/>
  <c r="I158" i="51"/>
  <c r="I157" i="51" s="1"/>
  <c r="I111" i="51"/>
  <c r="I110" i="51" s="1"/>
  <c r="I49" i="51"/>
  <c r="I48" i="51" s="1"/>
  <c r="I47" i="51" s="1"/>
  <c r="I25" i="51"/>
  <c r="I24" i="51" s="1"/>
  <c r="I23" i="51" s="1"/>
  <c r="D27" i="42"/>
  <c r="D37" i="42"/>
  <c r="D36" i="42" s="1"/>
  <c r="D20" i="42"/>
  <c r="D19" i="42" s="1"/>
  <c r="C91" i="41"/>
  <c r="C65" i="41"/>
  <c r="C61" i="41" s="1"/>
  <c r="C45" i="41"/>
  <c r="C40" i="41" s="1"/>
  <c r="F34" i="40"/>
  <c r="F227" i="40"/>
  <c r="F226" i="40" s="1"/>
  <c r="F225" i="40" s="1"/>
  <c r="F82" i="40"/>
  <c r="F81" i="40" s="1"/>
  <c r="F102" i="40"/>
  <c r="F101" i="40"/>
  <c r="F183" i="40"/>
  <c r="F182" i="40" s="1"/>
  <c r="F242" i="40"/>
  <c r="F241" i="40" s="1"/>
  <c r="F294" i="40"/>
  <c r="F50" i="40"/>
  <c r="F49" i="40"/>
  <c r="F66" i="40"/>
  <c r="F63" i="40" s="1"/>
  <c r="F58" i="40" s="1"/>
  <c r="F167" i="40"/>
  <c r="F136" i="40" s="1"/>
  <c r="F377" i="40"/>
  <c r="F376" i="40" s="1"/>
  <c r="F427" i="40"/>
  <c r="F426" i="40" s="1"/>
  <c r="I85" i="51"/>
  <c r="I374" i="51"/>
  <c r="I373" i="51" s="1"/>
  <c r="I372" i="51" s="1"/>
  <c r="I221" i="51"/>
  <c r="I220" i="51" s="1"/>
  <c r="I219" i="51" s="1"/>
  <c r="I695" i="51"/>
  <c r="I544" i="51"/>
  <c r="H81" i="2"/>
  <c r="H194" i="2"/>
  <c r="H193" i="2" s="1"/>
  <c r="H45" i="2"/>
  <c r="H44" i="2" s="1"/>
  <c r="H144" i="2"/>
  <c r="H143" i="2" s="1"/>
  <c r="H536" i="2"/>
  <c r="H240" i="2"/>
  <c r="H239" i="2" s="1"/>
  <c r="H238" i="2" s="1"/>
  <c r="H410" i="2"/>
  <c r="H409" i="2" s="1"/>
  <c r="H408" i="2" s="1"/>
  <c r="H402" i="2" s="1"/>
  <c r="H587" i="2"/>
  <c r="H586" i="2" s="1"/>
  <c r="H73" i="2"/>
  <c r="H72" i="2" s="1"/>
  <c r="H71" i="2" s="1"/>
  <c r="H255" i="2"/>
  <c r="H254" i="2" s="1"/>
  <c r="H253" i="2" s="1"/>
  <c r="H293" i="2"/>
  <c r="H298" i="2"/>
  <c r="H516" i="2"/>
  <c r="H515" i="2" s="1"/>
  <c r="H514" i="2" s="1"/>
  <c r="H503" i="2" s="1"/>
  <c r="H108" i="2" l="1"/>
  <c r="H292" i="2"/>
  <c r="H291" i="2" s="1"/>
  <c r="H290" i="2" s="1"/>
  <c r="F112" i="40"/>
  <c r="F111" i="40" s="1"/>
  <c r="I620" i="51"/>
  <c r="I156" i="51"/>
  <c r="I155" i="51" s="1"/>
  <c r="F303" i="40"/>
  <c r="H192" i="2"/>
  <c r="H191" i="2" s="1"/>
  <c r="H585" i="2"/>
  <c r="H584" i="2" s="1"/>
  <c r="H432" i="2"/>
  <c r="I182" i="51"/>
  <c r="F407" i="40"/>
  <c r="H218" i="2"/>
  <c r="I307" i="51"/>
  <c r="I653" i="51"/>
  <c r="I652" i="51" s="1"/>
  <c r="I79" i="51"/>
  <c r="I279" i="51"/>
  <c r="C85" i="41"/>
  <c r="C84" i="41" s="1"/>
  <c r="F375" i="40"/>
  <c r="H465" i="2"/>
  <c r="H464" i="2" s="1"/>
  <c r="F330" i="40"/>
  <c r="H36" i="2"/>
  <c r="I543" i="51"/>
  <c r="I542" i="51" s="1"/>
  <c r="I541" i="51" s="1"/>
  <c r="I540" i="51" s="1"/>
  <c r="I22" i="51"/>
  <c r="D15" i="42"/>
  <c r="D44" i="42" s="1"/>
  <c r="F33" i="40"/>
  <c r="F17" i="40" s="1"/>
  <c r="H252" i="2"/>
  <c r="H245" i="2" s="1"/>
  <c r="F240" i="40"/>
  <c r="F70" i="40"/>
  <c r="H535" i="2"/>
  <c r="H534" i="2" s="1"/>
  <c r="H502" i="2" s="1"/>
  <c r="I218" i="51"/>
  <c r="I209" i="51" s="1"/>
  <c r="C14" i="41"/>
  <c r="I397" i="51"/>
  <c r="H289" i="2" l="1"/>
  <c r="H288" i="2" s="1"/>
  <c r="I389" i="51"/>
  <c r="H495" i="2"/>
  <c r="F16" i="40"/>
  <c r="F15" i="40" s="1"/>
  <c r="I16" i="51"/>
  <c r="I278" i="51"/>
  <c r="H16" i="2"/>
  <c r="I619" i="51"/>
  <c r="I578" i="51" s="1"/>
  <c r="H184" i="2"/>
  <c r="I148" i="51"/>
  <c r="C132" i="41"/>
  <c r="H431" i="2"/>
  <c r="I15" i="51" l="1"/>
  <c r="I14" i="51" s="1"/>
  <c r="H15" i="2"/>
  <c r="E30" i="57"/>
  <c r="J30" i="73"/>
  <c r="I30" i="73"/>
  <c r="H30" i="73"/>
  <c r="G30" i="73"/>
  <c r="D29" i="73"/>
  <c r="D28" i="73"/>
  <c r="D27" i="73"/>
  <c r="D26" i="73"/>
  <c r="D25" i="73"/>
  <c r="D24" i="73"/>
  <c r="D23" i="73"/>
  <c r="J30" i="71"/>
  <c r="I30" i="71"/>
  <c r="H30" i="71"/>
  <c r="G30" i="71"/>
  <c r="E30" i="71"/>
  <c r="F27" i="71"/>
  <c r="J29" i="52"/>
  <c r="I29" i="52"/>
  <c r="H29" i="52"/>
  <c r="G29" i="52"/>
  <c r="E29" i="52"/>
  <c r="F28" i="52"/>
  <c r="D28" i="52" s="1"/>
  <c r="F27" i="52"/>
  <c r="D27" i="52" s="1"/>
  <c r="F26" i="52"/>
  <c r="D26" i="52" s="1"/>
  <c r="F25" i="52"/>
  <c r="D25" i="52" s="1"/>
  <c r="F24" i="52"/>
  <c r="D24" i="52" s="1"/>
  <c r="F23" i="52"/>
  <c r="D23" i="52" s="1"/>
  <c r="F22" i="52"/>
  <c r="F30" i="71" l="1"/>
  <c r="D27" i="71"/>
  <c r="D30" i="71" s="1"/>
  <c r="F29" i="52"/>
  <c r="D30" i="73"/>
  <c r="F30" i="73"/>
  <c r="D22" i="52"/>
  <c r="D29" i="52" s="1"/>
  <c r="D125" i="62"/>
  <c r="C125" i="62"/>
  <c r="D123" i="62"/>
  <c r="D122" i="62" s="1"/>
  <c r="D121" i="62" s="1"/>
  <c r="C123" i="62"/>
  <c r="C122" i="62" s="1"/>
  <c r="C121" i="62" s="1"/>
  <c r="D118" i="62"/>
  <c r="D117" i="62" s="1"/>
  <c r="C118" i="62"/>
  <c r="C117" i="62" s="1"/>
  <c r="D115" i="62"/>
  <c r="C115" i="62"/>
  <c r="D113" i="62"/>
  <c r="C113" i="62"/>
  <c r="D110" i="62"/>
  <c r="C110" i="62"/>
  <c r="D106" i="62"/>
  <c r="C106" i="62"/>
  <c r="D104" i="62"/>
  <c r="C104" i="62"/>
  <c r="D102" i="62"/>
  <c r="C102" i="62"/>
  <c r="D100" i="62"/>
  <c r="C100" i="62"/>
  <c r="D98" i="62"/>
  <c r="C98" i="62"/>
  <c r="D108" i="62"/>
  <c r="C108" i="62"/>
  <c r="D95" i="62"/>
  <c r="C95" i="62"/>
  <c r="D93" i="62"/>
  <c r="C93" i="62"/>
  <c r="D91" i="62"/>
  <c r="C91" i="62"/>
  <c r="D89" i="62"/>
  <c r="C89" i="62"/>
  <c r="D87" i="62"/>
  <c r="C87" i="62"/>
  <c r="D84" i="62"/>
  <c r="D83" i="62" s="1"/>
  <c r="C84" i="62"/>
  <c r="C83" i="62" s="1"/>
  <c r="D79" i="62"/>
  <c r="D72" i="62" s="1"/>
  <c r="C79" i="62"/>
  <c r="C72" i="62" s="1"/>
  <c r="D69" i="62"/>
  <c r="D68" i="62" s="1"/>
  <c r="D67" i="62" s="1"/>
  <c r="C69" i="62"/>
  <c r="C68" i="62" s="1"/>
  <c r="C67" i="62" s="1"/>
  <c r="D65" i="62"/>
  <c r="C65" i="62"/>
  <c r="D63" i="62"/>
  <c r="C63" i="62"/>
  <c r="D60" i="62"/>
  <c r="D59" i="62" s="1"/>
  <c r="C60" i="62"/>
  <c r="C59" i="62" s="1"/>
  <c r="D52" i="62"/>
  <c r="C52" i="62"/>
  <c r="D50" i="62"/>
  <c r="C50" i="62"/>
  <c r="D48" i="62"/>
  <c r="C48" i="62"/>
  <c r="D45" i="62"/>
  <c r="C45" i="62"/>
  <c r="D42" i="62"/>
  <c r="C42" i="62"/>
  <c r="D39" i="62"/>
  <c r="D38" i="62" s="1"/>
  <c r="C39" i="62"/>
  <c r="C38" i="62" s="1"/>
  <c r="D36" i="62"/>
  <c r="C36" i="62"/>
  <c r="D34" i="62"/>
  <c r="C34" i="62"/>
  <c r="D22" i="62"/>
  <c r="D21" i="62" s="1"/>
  <c r="C22" i="62"/>
  <c r="C21" i="62" s="1"/>
  <c r="D17" i="62"/>
  <c r="D16" i="62" s="1"/>
  <c r="C17" i="62"/>
  <c r="C16" i="62" s="1"/>
  <c r="D62" i="62" l="1"/>
  <c r="D58" i="62" s="1"/>
  <c r="D86" i="62"/>
  <c r="D112" i="62"/>
  <c r="D97" i="62"/>
  <c r="C86" i="62"/>
  <c r="C62" i="62"/>
  <c r="C58" i="62" s="1"/>
  <c r="D27" i="62"/>
  <c r="C112" i="62"/>
  <c r="C44" i="62"/>
  <c r="C41" i="62" s="1"/>
  <c r="C97" i="62"/>
  <c r="D44" i="62"/>
  <c r="D41" i="62" s="1"/>
  <c r="C27" i="62"/>
  <c r="D82" i="62" l="1"/>
  <c r="D81" i="62" s="1"/>
  <c r="C82" i="62"/>
  <c r="C81" i="62" s="1"/>
  <c r="D15" i="62"/>
  <c r="C15" i="62"/>
  <c r="D127" i="62" l="1"/>
  <c r="C127" i="62"/>
  <c r="D21" i="59"/>
  <c r="D17" i="59"/>
  <c r="D16" i="59" s="1"/>
  <c r="D20" i="59" l="1"/>
  <c r="D19" i="59" s="1"/>
  <c r="D42" i="59" l="1"/>
  <c r="D41" i="59" s="1"/>
  <c r="D39" i="59"/>
  <c r="D38" i="59" s="1"/>
  <c r="D34" i="59"/>
  <c r="D33" i="59" s="1"/>
  <c r="D32" i="59" s="1"/>
  <c r="D30" i="59"/>
  <c r="D29" i="59" s="1"/>
  <c r="D28" i="59" s="1"/>
  <c r="D27" i="59" l="1"/>
  <c r="D37" i="59"/>
  <c r="D36" i="59" s="1"/>
  <c r="D15" i="59" l="1"/>
  <c r="D44" i="59" s="1"/>
  <c r="E42" i="59"/>
  <c r="E41" i="59" s="1"/>
  <c r="E39" i="59"/>
  <c r="E38" i="59" s="1"/>
  <c r="E34" i="59"/>
  <c r="E33" i="59" s="1"/>
  <c r="E32" i="59" s="1"/>
  <c r="E30" i="59"/>
  <c r="E29" i="59" s="1"/>
  <c r="E28" i="59" s="1"/>
  <c r="E24" i="59"/>
  <c r="E21" i="59"/>
  <c r="E17" i="59"/>
  <c r="E16" i="59" s="1"/>
  <c r="E20" i="59" l="1"/>
  <c r="E19" i="59" s="1"/>
  <c r="E37" i="59"/>
  <c r="E36" i="59" s="1"/>
  <c r="E27" i="59"/>
  <c r="E15" i="59" l="1"/>
  <c r="E44" i="59" s="1"/>
  <c r="D30" i="57"/>
  <c r="F30" i="57"/>
</calcChain>
</file>

<file path=xl/sharedStrings.xml><?xml version="1.0" encoding="utf-8"?>
<sst xmlns="http://schemas.openxmlformats.org/spreadsheetml/2006/main" count="20975" uniqueCount="1138">
  <si>
    <t>Наименование</t>
  </si>
  <si>
    <t>Рз</t>
  </si>
  <si>
    <t>ПР</t>
  </si>
  <si>
    <t>ЦСР</t>
  </si>
  <si>
    <t>ВР</t>
  </si>
  <si>
    <t>Сумма</t>
  </si>
  <si>
    <t xml:space="preserve"> Собрания Поныровского района</t>
  </si>
  <si>
    <t xml:space="preserve">  к решению Представительного 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</si>
  <si>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</si>
  <si>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</si>
  <si>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</si>
  <si>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</si>
  <si>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</si>
  <si>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</si>
  <si>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</si>
  <si>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</si>
  <si>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</si>
  <si>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</si>
  <si>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</si>
  <si>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</si>
  <si>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</si>
  <si>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</si>
  <si>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</si>
  <si>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</si>
  <si>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</si>
  <si>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</si>
  <si>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</si>
  <si>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</si>
  <si>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</si>
  <si>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07</t>
  </si>
  <si>
    <t>Общее образование</t>
  </si>
  <si>
    <t>Другие вопросы в области образования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</si>
  <si>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</si>
  <si>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</si>
  <si>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</si>
  <si>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</si>
  <si>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</si>
  <si>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</si>
  <si>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</si>
  <si>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</si>
  <si>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</si>
  <si>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</si>
  <si>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</si>
  <si>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</si>
  <si>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</si>
  <si>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11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</si>
  <si>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</si>
  <si>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</si>
  <si>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ГРБС</t>
  </si>
  <si>
    <t>Администрация Поныровского района Курской области</t>
  </si>
  <si>
    <t>001</t>
  </si>
  <si>
    <t>Отдел образования администрации Поныровского района Курской области</t>
  </si>
  <si>
    <t>004</t>
  </si>
  <si>
    <t>Представительное Собрание Поныровского района Курской области</t>
  </si>
  <si>
    <t>003</t>
  </si>
  <si>
    <t>Управление финансов администрации Поныровского района Курской области</t>
  </si>
  <si>
    <t>002</t>
  </si>
  <si>
    <t>10</t>
  </si>
  <si>
    <t>Отдел культуры, по делам молодежи, ФК и спорту администрации Поныровского района Курской области</t>
  </si>
  <si>
    <t>005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</si>
  <si>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</si>
  <si>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</si>
  <si>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</si>
  <si>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</si>
  <si>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</si>
  <si>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</si>
  <si>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</si>
  <si>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Дотации бюджетам муниципальных районов на выравнивание бюджетной обеспеченности</t>
  </si>
  <si>
    <t>Прочие субвенции бюджетам муниципальных районов</t>
  </si>
  <si>
    <t>1 13 01995 05 0000 130</t>
  </si>
  <si>
    <t>500</t>
  </si>
  <si>
    <t>2 02 03007 05 0000 151</t>
  </si>
  <si>
    <t>расходов бюджета Поныровского района Курской области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</si>
  <si>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</si>
  <si>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</si>
  <si>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социальной политики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</si>
  <si>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</si>
  <si>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</si>
  <si>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1 11 03050 05 0000 120</t>
  </si>
  <si>
    <t>1 13 02065 05 0000 130</t>
  </si>
  <si>
    <t>12</t>
  </si>
  <si>
    <t>600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</si>
  <si>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</si>
  <si>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</si>
  <si>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</si>
  <si>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</si>
  <si>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</si>
  <si>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</si>
  <si>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 xml:space="preserve">Осуществление отдельных государственных полномочий в сфере трудовых отношений
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</si>
  <si>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</si>
  <si>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в сфере архивного дела</t>
  </si>
  <si>
    <t>Резервные фонды органов местного самоуправления</t>
  </si>
  <si>
    <t xml:space="preserve">Резервные фонды 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</si>
  <si>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</si>
  <si>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Предоставление субсидий бюджетным, автономным учреждениям и иным некоммерческим организациям</t>
  </si>
  <si>
    <t>Выполнение других обязательств Поныровского района Курской области</t>
  </si>
  <si>
    <t>Расходы на обеспечение деятельности (оказание услуг) муниципальных учреждений</t>
  </si>
  <si>
    <t>Реализация мероприятий в сфере молодежной политики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</si>
  <si>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</si>
  <si>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Меры социальной поддержки реабилитированных лиц и лиц, признанных пострадавшими от политических репрессий</t>
  </si>
  <si>
    <t>Социальная поддержка отдельным категориям граждан по обеспечению продовольственными товарами</t>
  </si>
  <si>
    <t>Меры социальной поддержки ветеранов труда</t>
  </si>
  <si>
    <t>Меры социальной поддержки тружеников тыла</t>
  </si>
  <si>
    <t>Содержание работников, осуществляющих переданные государственные полномочия в сфере социальной защиты населения</t>
  </si>
  <si>
    <t xml:space="preserve"> «О бюджете Поныровского района </t>
  </si>
  <si>
    <t xml:space="preserve">к решению Представительного </t>
  </si>
  <si>
    <t>Собрания Поныровского района</t>
  </si>
  <si>
    <t xml:space="preserve">«О бюджете Поныровского района 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</si>
  <si>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
</t>
  </si>
  <si>
    <t xml:space="preserve">Мероприятия в области энергосбережения </t>
  </si>
  <si>
    <t>05</t>
  </si>
  <si>
    <t>Осуществление мероприятий в целях обеспечения пожарной безопасности</t>
  </si>
  <si>
    <t xml:space="preserve">Резервный фонд местной администрации </t>
  </si>
  <si>
    <t>Выполнение других (прочих) обязательств органа местного самоуправления</t>
  </si>
  <si>
    <t>Мероприятия в области улучшения демографической ситуации, совершенствования социальной поддержки семьи и детей</t>
  </si>
  <si>
    <t>Обеспечение функционирования главы муниципального образования</t>
  </si>
  <si>
    <t>Глава муниципального образования</t>
  </si>
  <si>
    <t>Муниципальная программа Поныровского района Курской области «Развитие муниципальной службы в Поныровском районе Курской области»</t>
  </si>
  <si>
    <t>Подпрограмма «Реализация мероприятий, направленных на развитие муниципальной службы»Поныровского района Курской области «Развитие муниципальной службы в Поныровском районе Курской области»</t>
  </si>
  <si>
    <t>Мероприятия, направленные на развитие муниципальной службы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</si>
  <si>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</si>
  <si>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</si>
  <si>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Обеспечение деятельности представительного органа  муниципального образования</t>
  </si>
  <si>
    <t>Аппарат представительного органа муниципального образования</t>
  </si>
  <si>
    <t>Муниципальная программа Поныровского района Курской области «Социальная поддержка граждан в Поныровском районе Курской области»</t>
  </si>
  <si>
    <t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</t>
  </si>
  <si>
    <t>Муниципальная программа Поныровского района Курской области «Профилактика правонарушений в Поныровском районе Курской области»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</si>
  <si>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«Профилактика правонарушений в Поныровском районе Курской области »</t>
  </si>
  <si>
    <t>Муниципальная программа Поныровского района Курской области «Содействие занятости населения в Поныровском районе Курской области»</t>
  </si>
  <si>
    <t>Подпрограмма «Развитие институтов рынка труда» муниципальной программы Поныровского района Курской области «Содействие занятости населения в Поныровском районе Курской области»</t>
  </si>
  <si>
    <t>Подпрограмма «Реализация мероприятий, направленных на развитие муниципальной службы» муниципальной программы Поныровского района Курской области «Развитие муниципальной службы в Поныровском районе Курской области»</t>
  </si>
  <si>
    <t xml:space="preserve">Муниципальная программа Поныровского района Курской области «Развитие архивного дела в Поныровском районе Курской области» 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</si>
  <si>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</si>
  <si>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</si>
  <si>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 xml:space="preserve">Муниципальная программа Поныровского района Курской области «Повышение эффективности управления финансами Поныровского района Курской области» </t>
  </si>
  <si>
    <t xml:space="preserve">Подпрограмма «Управление муниципальной программой и обеспечение условий реализации»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</si>
  <si>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«Социальная поддержка граждан в Поныровском районе Курской области»</t>
  </si>
  <si>
    <t xml:space="preserve">Муниципальная программа Поныровского района Курской области «Социальная поддержка граждан в Поныровском районе Курской области» </t>
  </si>
  <si>
    <t>Муниципальная программа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</si>
  <si>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</si>
  <si>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</si>
  <si>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</si>
  <si>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Муниципальная программа 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</si>
  <si>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</si>
  <si>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Подпрограмма «Снижение рисков и смягчение последствий чрезвычайных ситуаций природного и техногенного характера вПоныровском районе Курской области»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</si>
  <si>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Дорожное хозяйство (дорожные фонды)</t>
  </si>
  <si>
    <t>Муниципальная программа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</si>
  <si>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Подпрограмма «Развитие сети автомобильных дорог Поныровского района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</si>
  <si>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 xml:space="preserve">Строительство (реконструкция) автомобильных дорог общего пользования местного значения </t>
  </si>
  <si>
    <t>Муниципальная программа Поныровского района Курской области «Развитие экономики Поныровского района Курской области»</t>
  </si>
  <si>
    <t>Подпрограмма «Содействие развитию малого и среднего предпринимательства» муниципальной программы Поныровского района Курской области «Развитие экономики Поныровского района Курской области»</t>
  </si>
  <si>
    <t>Муниципальная программа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</si>
  <si>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Подпрограмма «Энергосбережение в Поныровском районе Курской области» муниципальной программы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</si>
  <si>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ЖИЛИЩНО-КОММУНАЛЬНОЕ ХОЗЯЙСТВО</t>
  </si>
  <si>
    <t>Коммунальное хозяйство</t>
  </si>
  <si>
    <t>Муниципальная программа Поныровского района Курской области «Развитие образования в Поныровском районе Курской области»</t>
  </si>
  <si>
    <t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</si>
  <si>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</si>
  <si>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Подпрограмма «Снижение рисков и смягчение последствий чрезвычайных ситуаций природного и техногенного характера в Поныровском районе Курской области»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</si>
  <si>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</si>
  <si>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Подпрограмма «Развитие дополнительного образования и системы воспитания детей»  муниципальной программы  Поныровского района Курской области «Развитие образования в Поныровском районе Курской области»</t>
  </si>
  <si>
    <t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</t>
  </si>
  <si>
    <t>Подпрограмма «Обеспечение  правопорядка  на  территории  Поныровского района Курской области» муниципальной программы Поныровского района Курской области «Профилактика правонарушений в Поныровском районе Курской области»</t>
  </si>
  <si>
    <t>Реализация мероприятий направленных на обеспечение правопорядка на территории муниципального образования</t>
  </si>
  <si>
    <t>Муниципальная программа Поныровского района Курской области «Развитие культуры в Поныровском районе Курской области»</t>
  </si>
  <si>
    <t>Подпрограмма «Развитие дополнительного образования в сфере культуры» муниципальной программы Поныровского района Курской области «Развитие культуры в Поныровском районе Курской области»</t>
  </si>
  <si>
    <t xml:space="preserve">Муниципальная программа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</si>
  <si>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«Повышение эффективности реализации молодежной политики»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</t>
  </si>
  <si>
    <t xml:space="preserve">Подпрограмма «Оздоровление и отдых детей» муниципальной 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</si>
  <si>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образования в Поныровском районе Курской области»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</si>
  <si>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</si>
  <si>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Подпрограмма «Искусство» муниципальной программы Поныровского района Курской области «Развитие культуры в Поныровском районе Курской области»</t>
  </si>
  <si>
    <t>Подпрограмма «Наследие» муниципальной программы Поныровского района Курской области «Развитие культуры в Поныровском районе Курской области»</t>
  </si>
  <si>
    <t>Подпрограмма «Создание благоприятных условий для привлечения инвестиций в экономику Поныровского района Курской области» муниципальной программы Поныровского района Курской области «Развитие экономики Поныровского района Курской области»</t>
  </si>
  <si>
    <t>Подпрограмма «Управление муниципальной программой и обеспечение условий реализации» муниципальной программы  Поныровского района Курской области «Развитие культуры в Поныровском районе Курской области»</t>
  </si>
  <si>
    <t>Подпрограмма «Развитие мер социальной поддержки отдельных категорий граждан» муниципальной программы Поныровского района Курской области «Социальная поддержка граждан в Поныровском районе Курской области»</t>
  </si>
  <si>
    <t xml:space="preserve">Выплата пенсий за выслугу лет и доплат к пенсиям муниципальных служащих 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</si>
  <si>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</si>
  <si>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Муниципальная программа Поныровского района Курской области «Развитие образования Поныровского района Курской области»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</si>
  <si>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 </t>
  </si>
  <si>
    <t>Выплата компенсации части родительской платы</t>
  </si>
  <si>
    <t xml:space="preserve"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 </t>
  </si>
  <si>
    <t xml:space="preserve">Подпрограмма «Реализация муниципальной политики в сфере физической культуры и спорта»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области"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</si>
  <si>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</si>
  <si>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 xml:space="preserve">Подпрограмма «Эффективная система межбюджетных отношений»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</si>
  <si>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400</t>
  </si>
  <si>
    <t>Муниципальная программа Поныровского района Курской области «Охрана окружающей среды в Поныровском районе Курской области»</t>
  </si>
  <si>
    <t>Подпрограмма «Экология и чистая вода» муниципальной программы Поныровского района Курской области «Охрана окружающей среды в Поныровском районе Курской области»</t>
  </si>
  <si>
    <t>Муниципальная  программа  Поныровского района Курской области «Социальное развитие села в Поныровском районе Курской области»</t>
  </si>
  <si>
    <t>Подпрограмма «Устойчивое развитие сельских территорий Поныровского района Курской области» муниципальной  программы  Поныровского района Курской области «Социальное развитие села в Поныровском районе Курской области»</t>
  </si>
  <si>
    <t>Капитальные вложения в объекты государственной (муниципальной) собственности</t>
  </si>
  <si>
    <t>Подпрограмма «Развитие пассажирских перевозок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</si>
  <si>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Отдельные мероприятия  по другим видам транспорта</t>
  </si>
  <si>
    <t>Прочие межбюджетные трансферты общего характера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</si>
  <si>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</si>
  <si>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</si>
  <si>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Реализация мероприятий по распространению официальной информации</t>
  </si>
  <si>
    <t>Муниципальная программа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</si>
  <si>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Подпрограмма «Создание условий для обеспечения доступным и комфортным жильем граждан в Поныровском районе Курской области» муниципальной программы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</si>
  <si>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02 0</t>
  </si>
  <si>
    <t>71 1</t>
  </si>
  <si>
    <t>02 2</t>
  </si>
  <si>
    <t>09 1</t>
  </si>
  <si>
    <t>10 1</t>
  </si>
  <si>
    <t>12 2</t>
  </si>
  <si>
    <t>17 0</t>
  </si>
  <si>
    <t>17 2</t>
  </si>
  <si>
    <t>73 0</t>
  </si>
  <si>
    <t>73 1</t>
  </si>
  <si>
    <t>78 0</t>
  </si>
  <si>
    <t>78 1</t>
  </si>
  <si>
    <t>04 1</t>
  </si>
  <si>
    <t>76 0</t>
  </si>
  <si>
    <t>76 1</t>
  </si>
  <si>
    <t>77 0</t>
  </si>
  <si>
    <t>77 2</t>
  </si>
  <si>
    <t>79 0</t>
  </si>
  <si>
    <t>79 1</t>
  </si>
  <si>
    <t>13 0</t>
  </si>
  <si>
    <t>13 1</t>
  </si>
  <si>
    <t>13 2</t>
  </si>
  <si>
    <t>11 1</t>
  </si>
  <si>
    <t>05 1</t>
  </si>
  <si>
    <t>15 0</t>
  </si>
  <si>
    <t>15 2</t>
  </si>
  <si>
    <t>06 1</t>
  </si>
  <si>
    <t>16 0</t>
  </si>
  <si>
    <t>16 1</t>
  </si>
  <si>
    <t>07 2</t>
  </si>
  <si>
    <t>11 2</t>
  </si>
  <si>
    <t>14 0</t>
  </si>
  <si>
    <t>14 3</t>
  </si>
  <si>
    <t>02 3</t>
  </si>
  <si>
    <t>02 1</t>
  </si>
  <si>
    <t>14 2</t>
  </si>
  <si>
    <t>74 0</t>
  </si>
  <si>
    <t>74 1</t>
  </si>
  <si>
    <t>75 0</t>
  </si>
  <si>
    <t>75 3</t>
  </si>
  <si>
    <t>03 1</t>
  </si>
  <si>
    <t>03 2</t>
  </si>
  <si>
    <t>03 3</t>
  </si>
  <si>
    <t>12 1</t>
  </si>
  <si>
    <t>08 3</t>
  </si>
  <si>
    <t>03 4</t>
  </si>
  <si>
    <t>01 0</t>
  </si>
  <si>
    <t>01 3</t>
  </si>
  <si>
    <t>08 1</t>
  </si>
  <si>
    <t>01 1</t>
  </si>
  <si>
    <t>01 2</t>
  </si>
  <si>
    <t>15 1</t>
  </si>
  <si>
    <t>01 4</t>
  </si>
  <si>
    <t>08 2</t>
  </si>
  <si>
    <t>Жилищное хозяйство</t>
  </si>
  <si>
    <t>07 1</t>
  </si>
  <si>
    <t>Подпрограмма «Обеспечение качественными услугами ЖКХ населения Поныровского района Курской области» муниципальной  программы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</si>
  <si>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2 02 02077 05 0000 151</t>
  </si>
  <si>
    <t>2 02 02999 05 0000 151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</si>
  <si>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</si>
  <si>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</si>
  <si>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</si>
  <si>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</si>
  <si>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11 3</t>
  </si>
  <si>
    <t>Обеспечение безопасности дорожного движения на автомобильных дорогах местного значения</t>
  </si>
  <si>
    <t>Подпрограмма «Повышение безопасности дорожного движения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</si>
  <si>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Мероприятия по капитальному ремонту муниципального жилищного фонда</t>
  </si>
  <si>
    <t>Транспорт</t>
  </si>
  <si>
    <t xml:space="preserve">Муниципальная программа Поныровского района Курской области  «Развитие культуры в Поныровском районе Курской области» 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</si>
  <si>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</t>
  </si>
  <si>
    <t xml:space="preserve">Подпрограмма «Развитие дополнительного образования и системы воспитания детей» муниципальной программы Поныровского района Курской области «Развитие образования в Поныровском районе Курской области» </t>
  </si>
  <si>
    <t xml:space="preserve"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 </t>
  </si>
  <si>
    <t>1322</t>
  </si>
  <si>
    <t>Распределение бюджетных ассигнований по целевым статьям (муниципальным программам</t>
  </si>
  <si>
    <t xml:space="preserve">Поныровского района Курской области и непрограммным направлениям деятельности), </t>
  </si>
  <si>
    <t>группам видов расходов классификации расходов бюджета Поныровского района Курской области</t>
  </si>
  <si>
    <t xml:space="preserve">Сумма </t>
  </si>
  <si>
    <t xml:space="preserve">             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</si>
  <si>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</si>
  <si>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              «О бюджете Поныровского района </t>
  </si>
  <si>
    <t xml:space="preserve">Код бюджетной классификации
Российской    Федерации
</t>
  </si>
  <si>
    <t>Наименование доходов</t>
  </si>
  <si>
    <t xml:space="preserve">1 00 00000 00 0000 000  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</si>
  <si>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</si>
  <si>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</si>
  <si>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</si>
  <si>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</si>
  <si>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</si>
  <si>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</si>
  <si>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</si>
  <si>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</si>
  <si>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</si>
  <si>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</si>
  <si>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 xml:space="preserve">Налог  на  доходы  физических  лиц  с   доходов, полученных физическими лицами в соответствии  со статьей 228 Налогового кодекса Российской Федерации
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</si>
  <si>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</si>
  <si>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</si>
  <si>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</si>
  <si>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</si>
  <si>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</si>
  <si>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</si>
  <si>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</si>
  <si>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</si>
  <si>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</si>
  <si>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</si>
  <si>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</si>
  <si>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</si>
  <si>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</si>
  <si>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</si>
  <si>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</si>
  <si>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</si>
  <si>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</si>
  <si>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1 05 03000 01 0000 110                             </t>
  </si>
  <si>
    <t>Единый сельскохозяйственный налог</t>
  </si>
  <si>
    <t xml:space="preserve">1 05 03010 01 0000 110                             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</si>
  <si>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</si>
  <si>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</si>
  <si>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</si>
  <si>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</si>
  <si>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</si>
  <si>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</si>
  <si>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</si>
  <si>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 НАХОДЯЩЕГОСЯ  В ГОСУДАРСТВЕННОЙ И МУНИЦИПАЛЬНОЙ СОБСТВЕННОСТИ</t>
  </si>
  <si>
    <t>1 11 03000 00 0000 120</t>
  </si>
  <si>
    <t>Проценты, полученные от предоставление бюджетных кредитов внутри страны</t>
  </si>
  <si>
    <t>Проценты, полученные от предоставление бюджетных кредитов внутри страны за счет средств бюджетов муниципальных районов</t>
  </si>
  <si>
    <t>Проценты, полученные от предоставления муниципальным образованиям бюджетных кредитов для частичного покрытия дефицитов бюджетов</t>
  </si>
  <si>
    <t>1 11 03050 05 2604 120</t>
  </si>
  <si>
    <t>Проценты, полученные от предоставления муниципальным образованиям бюджетных кредитов  для покрытия временных кассовых разрывов, возникающих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</si>
  <si>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</si>
  <si>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</si>
  <si>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</si>
  <si>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</si>
  <si>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</si>
  <si>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</si>
  <si>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</si>
  <si>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</si>
  <si>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1 12 00000 00 0000 000</t>
  </si>
  <si>
    <t>ПЛАТЕЖИ ПРИ ПОЛЬЗОВАНИИ ПРИРОДНЫМИ РЕСУРСАМИ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</si>
  <si>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</si>
  <si>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Плата за негативное воздействие на окружающую среду                                      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</si>
  <si>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</si>
  <si>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</si>
  <si>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</si>
  <si>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</si>
  <si>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</si>
  <si>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</si>
  <si>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</si>
  <si>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</si>
  <si>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</si>
  <si>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</si>
  <si>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</si>
  <si>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</si>
  <si>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</si>
  <si>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</si>
  <si>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 xml:space="preserve">Прочие доходы от оказания платных услуг (работ) получателями средств бюджетов муниципальных районов 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</si>
  <si>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</si>
  <si>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</si>
  <si>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</si>
  <si>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</si>
  <si>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</si>
  <si>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</si>
  <si>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</si>
  <si>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</si>
  <si>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</si>
  <si>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</si>
  <si>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</si>
  <si>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</si>
  <si>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</si>
  <si>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</si>
  <si>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</si>
  <si>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</si>
  <si>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</si>
  <si>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</si>
  <si>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</si>
  <si>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</si>
  <si>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БЕЗВОЗМЕЗДНЫЕ  ПОСТУПЛЕНИЯ</t>
  </si>
  <si>
    <t>2 02 00000 00 0000 000</t>
  </si>
  <si>
    <t>Дотации  на выравнивание  бюджетной обеспеченности</t>
  </si>
  <si>
    <r>
      <t>Субвенции бюджетам субъектов Российской Федерации</t>
    </r>
    <r>
      <rPr>
        <sz val="12"/>
        <color indexed="8"/>
        <rFont val="Times New Roman"/>
        <family val="1"/>
        <charset val="204"/>
      </rPr>
      <t xml:space="preserve">  </t>
    </r>
    <r>
      <rPr>
        <b/>
        <sz val="12"/>
        <color indexed="8"/>
        <rFont val="Times New Roman"/>
        <family val="1"/>
        <charset val="204"/>
      </rPr>
      <t>и муниципальных образований</t>
    </r>
  </si>
  <si>
    <t>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</si>
  <si>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</si>
  <si>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</si>
  <si>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</si>
  <si>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</si>
  <si>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</si>
  <si>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</si>
  <si>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 xml:space="preserve">2 02 03021 05 0000 151 </t>
  </si>
  <si>
    <t>Субвенции бюджетам муниципальных районов на  ежемесячное денежное вознаграждение за классное руководство</t>
  </si>
  <si>
    <t xml:space="preserve">Субвенции 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</si>
  <si>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</t>
  </si>
  <si>
    <t>Прочие субвенции</t>
  </si>
  <si>
    <t>Иные межбюджетные трансферты</t>
  </si>
  <si>
    <t>2 19 00000 00 0000 000</t>
  </si>
  <si>
    <t>ВСЕГО ДОХОДОВ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</si>
  <si>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</si>
  <si>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</si>
  <si>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                                   Приложение № 1</t>
  </si>
  <si>
    <t xml:space="preserve">                                                                       к решению Представительного </t>
  </si>
  <si>
    <t xml:space="preserve">                                                                      Собрания Поныровского района</t>
  </si>
  <si>
    <t xml:space="preserve">                                                                      «О бюджете Поныровского района </t>
  </si>
  <si>
    <t>Источники  финансирования дефицита</t>
  </si>
  <si>
    <t>Код бюджетной классификации Российской Федерации</t>
  </si>
  <si>
    <t xml:space="preserve">
Наименование источников финансирования дефицита бюджета
</t>
  </si>
  <si>
    <t>01 00 00 00 00 0000 000</t>
  </si>
  <si>
    <t>Источники внутреннего финансирования дефицитов бюджетов</t>
  </si>
  <si>
    <t>01 02 0000 00 0000 000</t>
  </si>
  <si>
    <t>Кредиты кредитных организаций в валюте Российской Федерации</t>
  </si>
  <si>
    <t>01 02 0000 00 0000 700</t>
  </si>
  <si>
    <t>Получение кредитов от кредитных организаций в валюте Российской Федерации</t>
  </si>
  <si>
    <t>01 02 0000 05 0000 710</t>
  </si>
  <si>
    <t>Получение кредитов от кредитных организаций  бюджетами муниципальных районов в валюте Российской Федерации</t>
  </si>
  <si>
    <t>01 03 0000 00 0000 000</t>
  </si>
  <si>
    <t>Бюджетные кредиты от других бюджетов бюджетной системы Российской Федерации</t>
  </si>
  <si>
    <t>01 03 0100 00 0000 000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</si>
  <si>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</si>
  <si>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</si>
  <si>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</si>
  <si>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</si>
  <si>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</si>
  <si>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</si>
  <si>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</si>
  <si>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</si>
  <si>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</si>
  <si>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</si>
  <si>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</si>
  <si>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</si>
  <si>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</si>
  <si>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</si>
  <si>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</si>
  <si>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</si>
  <si>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</si>
  <si>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</si>
  <si>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</si>
  <si>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</si>
  <si>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</si>
  <si>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</si>
  <si>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</si>
  <si>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</si>
  <si>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</si>
  <si>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01 06 0500 00 0000 000</t>
  </si>
  <si>
    <t>Бюджетные кредиты, предоставленные внутри  страны в валюте Российской Федерации</t>
  </si>
  <si>
    <t>01 06 0500 00 0000 600</t>
  </si>
  <si>
    <t>Возврат бюджетных кредитов, предоставленных  внутри страны в валюте Российской Федерации</t>
  </si>
  <si>
    <t>01 06 0502 00 0000 640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</si>
  <si>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</si>
  <si>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01 06 0502 05 0000 640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</si>
  <si>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</si>
  <si>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01 06 0500 00 0000 500</t>
  </si>
  <si>
    <t>Предоставление бюджетных кредитов внутри  страны в валюте Российской Федерации</t>
  </si>
  <si>
    <t>01 06 0502 00 0000 540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</si>
  <si>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</si>
  <si>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01 06 0502 05 0000 540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</si>
  <si>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</si>
  <si>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Всего  источников финансирования дефицитов бюджетов</t>
  </si>
  <si>
    <t xml:space="preserve">  ВСЕГО</t>
  </si>
  <si>
    <t xml:space="preserve">Муниципальная программа Поныровского района Курской области «Развитие образования в Поныровском районе Курской области» </t>
  </si>
  <si>
    <t>2 02 02000 00 0000 151</t>
  </si>
  <si>
    <t>2 02 02999 00 0000 151</t>
  </si>
  <si>
    <t>Прочие субсидии</t>
  </si>
  <si>
    <t>Субсидии бюджетам бюджетной системы Российской Федерации (межбюджетные субсидии)</t>
  </si>
  <si>
    <t xml:space="preserve">Прочие субсидии бюджетам муниципальных районов </t>
  </si>
  <si>
    <t xml:space="preserve">Ежемесячное денежное вознаграждение за классное руководство </t>
  </si>
  <si>
    <t xml:space="preserve">Содержание ребенка в семье опекуна  и приемной семье, а также вознаграждение, причитающееся приемному родителю
</t>
  </si>
  <si>
    <t xml:space="preserve">                                                                        к решению Представительного </t>
  </si>
  <si>
    <t xml:space="preserve">                                                                        Собрания Поныровского района</t>
  </si>
  <si>
    <t xml:space="preserve">                                                                        «О бюджете Поныровского района </t>
  </si>
  <si>
    <t>№ п/п</t>
  </si>
  <si>
    <t>Наименование муниципального поселения</t>
  </si>
  <si>
    <t>Верхне-Смородинский сельсовет</t>
  </si>
  <si>
    <t>Возовский сельсовет</t>
  </si>
  <si>
    <t>Горяйновский сельсовет</t>
  </si>
  <si>
    <t>Ольховатский сельсовет</t>
  </si>
  <si>
    <t>Первомайский сельсовет</t>
  </si>
  <si>
    <t>1-й Поныровский сельсовет</t>
  </si>
  <si>
    <t>2-й Поныровский сельсовет</t>
  </si>
  <si>
    <t>ВСЕГО:</t>
  </si>
  <si>
    <t>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</si>
  <si>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</si>
  <si>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</si>
  <si>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2 02 02215 00 0000 151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</si>
  <si>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</si>
  <si>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</si>
  <si>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</si>
  <si>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2 02 02204 00 0000 151</t>
  </si>
  <si>
    <t>2 02 02204 05 0000 151</t>
  </si>
  <si>
    <t>Субсидии бюджетам на модернизацию региональных систем дошкольного образования</t>
  </si>
  <si>
    <t>Субсидии бюджетам муниципальных районов на модернизацию региональных систем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</si>
  <si>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</si>
  <si>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2 18 05010 05 0000 151</t>
  </si>
  <si>
    <t>1 13 02995 05 0000 130</t>
  </si>
  <si>
    <t>2 02 02051 00 0000 151</t>
  </si>
  <si>
    <t>2 02 02051 05 0000 151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</si>
  <si>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</si>
  <si>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</si>
  <si>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1 13 02990 00 0000 130</t>
  </si>
  <si>
    <t>Прочие доходы от компенсации затрат государства</t>
  </si>
  <si>
    <t>Прочие доходы от компенсации затрат муниципальных районов</t>
  </si>
  <si>
    <t>00</t>
  </si>
  <si>
    <t>00000</t>
  </si>
  <si>
    <t xml:space="preserve">71 0 </t>
  </si>
  <si>
    <t xml:space="preserve">09 0 </t>
  </si>
  <si>
    <t xml:space="preserve">09 1 </t>
  </si>
  <si>
    <t>С1402</t>
  </si>
  <si>
    <t>С1437</t>
  </si>
  <si>
    <t>Основное мероприятие "Создание максимальных условий для прохождения муниципальной службы и укомплектования органов местного самоуправления высокопрофессиональными кадрами"</t>
  </si>
  <si>
    <t>Основное мероприятие "Обеспечение реализации комплекса мер, направленных на улучшение демографической ситуации в Поныровском районе Курской области"</t>
  </si>
  <si>
    <t>13170</t>
  </si>
  <si>
    <t>С1474</t>
  </si>
  <si>
    <t>Основное мероприятие "Обеспечение деятельности и выполнение функций архивного отдела администрации Поныровского района Курской области"</t>
  </si>
  <si>
    <t xml:space="preserve">10 0 </t>
  </si>
  <si>
    <t>13360</t>
  </si>
  <si>
    <t>Основное мероприятие "Обеспечение деятельности и выполнение функций Комиссии по делам несовершеннолетних и Административной комиссии администрации Поныровского района Курской области"</t>
  </si>
  <si>
    <t xml:space="preserve">12 0 </t>
  </si>
  <si>
    <t>13180</t>
  </si>
  <si>
    <t>13480</t>
  </si>
  <si>
    <t>Основное мероприятие "Финансовое обеспечение отдельных полномочий Курской области в сфере трудовых отношений, переданных для осуществления органам местного самоуправления"</t>
  </si>
  <si>
    <t>13310</t>
  </si>
  <si>
    <t>Основное мероприятие "Организация работы по предупреждению и пресечению нарушений требований пожарной безопасности и правил поведения на водных объектах"</t>
  </si>
  <si>
    <t>С1478</t>
  </si>
  <si>
    <t>Основное мероприятие "Обеспечение деятельности и выполнение функций Управления финансов администрации Поныровского района Курской области по осуществлению муниципальной политики в области регулирования бюджетных правоотношений на территории Поныровского района Курской области"</t>
  </si>
  <si>
    <t>С1403</t>
  </si>
  <si>
    <t>Основное мероприятие "Обеспечение деятельности и исполнения функций Отдела социального обеспечения администрации Поныровского района Курской области"</t>
  </si>
  <si>
    <t>13200</t>
  </si>
  <si>
    <t xml:space="preserve">04 0 </t>
  </si>
  <si>
    <t>Основное мероприятие "Проведение государственной (муниципальной) политики в области имущественных и земельных отношений на территории Поныровского района Курской области"</t>
  </si>
  <si>
    <t>С1468</t>
  </si>
  <si>
    <t>Мероприятия в области земельных отношений</t>
  </si>
  <si>
    <t>С1404</t>
  </si>
  <si>
    <t>С1439</t>
  </si>
  <si>
    <t>59300</t>
  </si>
  <si>
    <t>С1401</t>
  </si>
  <si>
    <t>Основное мероприятие "Обеспечение деятельности и организация мероприятий по предупреждению и ликвидации чрезвычайных ситуаций"</t>
  </si>
  <si>
    <t>П1460</t>
  </si>
  <si>
    <t>Иные межбюджетные трансферты на осуществление переданных полномочий  в области гражданской обороны, защиты населения и территорий от чрезвычайных ситуаций, безопасности людей на водных объектах</t>
  </si>
  <si>
    <t xml:space="preserve">11 0 </t>
  </si>
  <si>
    <t>Основное мероприятие "Обеспечение функционирования автотранспортной отрасли в Поныровском районе Курской области"</t>
  </si>
  <si>
    <t>С1426</t>
  </si>
  <si>
    <t>Основное мероприятие "Создание благоприятных условий для развития сети автомобильных дорог общего пользования местного значения Поныровского района Курской области"</t>
  </si>
  <si>
    <t>С1423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</si>
  <si>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</si>
  <si>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П1423</t>
  </si>
  <si>
    <t>Иные межбюджетные трансферты на осуществление полномочий  по капитальному ремонту, ремонту и содержанию автомобильных дорог общего пользования местного значения</t>
  </si>
  <si>
    <t>П1424</t>
  </si>
  <si>
    <t>Основное мероприятие "Создание условий для улучшения качества и повышения безопасности дорожного движения в Поныровском районе Курской области"</t>
  </si>
  <si>
    <t>С1459</t>
  </si>
  <si>
    <t xml:space="preserve">05 0 </t>
  </si>
  <si>
    <t>Основное мероприятие "Проведение эффективной энергосберегающей политики в Поныровском районе Курской области"</t>
  </si>
  <si>
    <t>С1434</t>
  </si>
  <si>
    <t>Основное мероприятие "Содействие субъектам малого и среднего предпринимательства в привлечении финансовых ресурсов для осуществления предпринимательской деятельности, в разработке и внедрении инноваций, модернизации производства"</t>
  </si>
  <si>
    <t>С1405</t>
  </si>
  <si>
    <t>Обеспечение условий для развития малого и среднего предпринимательства на территории муниципального образования</t>
  </si>
  <si>
    <t xml:space="preserve">07 0 </t>
  </si>
  <si>
    <t xml:space="preserve"> Основное мероприятие "Создание благоприятных условий для обеспечения надежной работы  жилищно-коммунальгого хозяйства в Поныровском районе Курской области"</t>
  </si>
  <si>
    <t>С1430</t>
  </si>
  <si>
    <t>Иные межбюджетные трансферты на осуществление полномочий  по капитальному ремонту муниципального жилищного фонда</t>
  </si>
  <si>
    <t>П1430</t>
  </si>
  <si>
    <t xml:space="preserve">06 0 </t>
  </si>
  <si>
    <t>Основное мероприятие "Создание благоприятной и стабильной экологической обстановки в Поныровском районе Курской области"</t>
  </si>
  <si>
    <t>Основное мероприятие "Комплексное обустройство сельских поселений Поныровского района Курской области объектами социальной и инженерной инфраструктуры"</t>
  </si>
  <si>
    <t>П1490</t>
  </si>
  <si>
    <t>Иные межбюджетные трансферты на содержание работника, осуществляющего выполнение переданных полномочий</t>
  </si>
  <si>
    <t>Основное мероприятие "Создание условий для повышения доступности жилья  для населения Поныровского района Курской области"</t>
  </si>
  <si>
    <t xml:space="preserve">03 0 </t>
  </si>
  <si>
    <t>Основное мероприятие "Развитие дошкольного образования"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</si>
  <si>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</si>
  <si>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13030</t>
  </si>
  <si>
    <t>13040</t>
  </si>
  <si>
    <t>13110</t>
  </si>
  <si>
    <t>Обесепечение предоставления мер социальной поддержки работникам муниципальных образовательных организаций</t>
  </si>
  <si>
    <t>S3060</t>
  </si>
  <si>
    <t>S3090</t>
  </si>
  <si>
    <t>Основное мероприятие "Формирование и развитие муниципальной системы оценки качества образования"</t>
  </si>
  <si>
    <t>Мероприятия в области образования</t>
  </si>
  <si>
    <t>С1447</t>
  </si>
  <si>
    <t>Основное мероприятие "Развитие общего образования"</t>
  </si>
  <si>
    <t>Основное мероприятие "Обеспечение общественной  и личной безопасности граждан на территории Поныровского района"</t>
  </si>
  <si>
    <t>С1435</t>
  </si>
  <si>
    <t>Основное мероприятие "Обеспечение сохранения и развития системы дополнительного образования детей в сфере культуры на территории Поныровского района Курской области"</t>
  </si>
  <si>
    <t>Основное мероприятие "Обеспечение сохранения и развития системы дополнительного образования"</t>
  </si>
  <si>
    <t xml:space="preserve">08 0 </t>
  </si>
  <si>
    <t>Основное мероприятие "Формирование условий для вовлечения молодежи в социальную практику"</t>
  </si>
  <si>
    <t>С1414</t>
  </si>
  <si>
    <t>Основное мероприятие "Создание условий для организации оздоровления и отдыха детей Поныровского района Курской области"</t>
  </si>
  <si>
    <t>Мероприятия, связанные с организацией отдыха детей в каникулярное время</t>
  </si>
  <si>
    <t>S3540</t>
  </si>
  <si>
    <t>Основное мероприятие "Обеспечение деятельности и выполнение функций прочих учреждений образования Поныровского района Курской области"</t>
  </si>
  <si>
    <t>13120</t>
  </si>
  <si>
    <t>Основное мероприятие "Организация культурно-досуговой деятельности"</t>
  </si>
  <si>
    <t xml:space="preserve">01 2 </t>
  </si>
  <si>
    <t>Основное мероприятие "Развитие библиотечного дела"</t>
  </si>
  <si>
    <t>Основное мероприятие "Осуществление организационно-хозяйственных расходов, связанных сформированием позитивного инвестиционного имиджа"</t>
  </si>
  <si>
    <t>С1480</t>
  </si>
  <si>
    <t>Создание благоприятных условий для привлечения инвестиций в экономику муниципального образования</t>
  </si>
  <si>
    <t>Основное мероприятие "Обеспечение деятельности и выполнение функций МКУ «Централизованная бухгалтерия учреждений культуры» Поныровского района Курской области"</t>
  </si>
  <si>
    <t xml:space="preserve">02 </t>
  </si>
  <si>
    <t>13340</t>
  </si>
  <si>
    <t>Основное мероприятие "Обеспечение деятельности и выполнение функций Отдела культуры, по делам молодежи, ФК и спорту администрации Поныровского района Курской области по осуществлению государственной политики в сфере культуры на территории Поныровского района Курской области"</t>
  </si>
  <si>
    <t xml:space="preserve">01 </t>
  </si>
  <si>
    <t>Основное мероприятие "Совершенствование организации предоставления социальных выплат  и мер социальной поддержки отдельным категориям граждан"</t>
  </si>
  <si>
    <t>13350</t>
  </si>
  <si>
    <t>13070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</si>
  <si>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</si>
  <si>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>11130</t>
  </si>
  <si>
    <t>11170</t>
  </si>
  <si>
    <t>11180</t>
  </si>
  <si>
    <t>13150</t>
  </si>
  <si>
    <t>13160</t>
  </si>
  <si>
    <t>13190</t>
  </si>
  <si>
    <t>13000</t>
  </si>
  <si>
    <t>13220</t>
  </si>
  <si>
    <t>С1473</t>
  </si>
  <si>
    <t>Осуществление мер по улучшению положения и качества жизни граждан</t>
  </si>
  <si>
    <t>Основное мероприятие "Совершенствование системы физического воспитания для различных групп и категорий населения"</t>
  </si>
  <si>
    <t>С1406</t>
  </si>
  <si>
    <t xml:space="preserve">Основное мероприятие "Выравнивание бюджетной обеспеченности  муниципальных поселений Поныровского района  Курской области"          
</t>
  </si>
  <si>
    <t>13450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</si>
  <si>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</si>
  <si>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Налог, взимаемый в связи с применением упрощенной системы налогообложения</t>
  </si>
  <si>
    <t>1 05 01000 00 0000 110</t>
  </si>
  <si>
    <t>1 05 01010 01 0000 110</t>
  </si>
  <si>
    <t>1 05 01020 01 0000 110</t>
  </si>
  <si>
    <t>1 05 01050 01 0000 110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</si>
  <si>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</si>
  <si>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</si>
  <si>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</si>
  <si>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 xml:space="preserve">Ведомственная структура </t>
  </si>
  <si>
    <t xml:space="preserve">04 1 </t>
  </si>
  <si>
    <t>С1488</t>
  </si>
  <si>
    <t>Содержание муниципального имущества</t>
  </si>
  <si>
    <t>Иные межбюджетные трансферты на осуществление полномочий  в области коммунального хозяйства</t>
  </si>
  <si>
    <t>П1431</t>
  </si>
  <si>
    <t>10 2</t>
  </si>
  <si>
    <t>Подпрограмма «Повышение эффективности системы управления архивным делом в Поныровском районе Курской области» муниципальной программы Поныровского района Курской области «Развитие архивного дела в Поныровском районе Курской области»</t>
  </si>
  <si>
    <t>Основное мероприятие "Организация хранения и использования архивных документов Поныровского района Курской области"</t>
  </si>
  <si>
    <t>С1438</t>
  </si>
  <si>
    <t>Реализация мероприятий по формированию и содержанию муниципального архива</t>
  </si>
  <si>
    <t>Создание комплексной системы мер по профилактике потребления наркотиков</t>
  </si>
  <si>
    <t>С1486</t>
  </si>
  <si>
    <t>13 3</t>
  </si>
  <si>
    <t>С1460</t>
  </si>
  <si>
    <t>Основное мероприятие "Создание на территории Поныровского района Курской области комплексной системы обеспечения безопасности жизнедеятельности населения АПК "Безопасный город"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</si>
  <si>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</si>
  <si>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Подпрограмма «Обеспечение выполнения мероприятий по созданию, внедрению и развитию аппаратно-программного комплекса "Безопасный город" на территории Поныровского района Курской области"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</si>
  <si>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рублей</t>
  </si>
  <si>
    <t xml:space="preserve">         Распределение иных межбюджетных трансфертов</t>
  </si>
  <si>
    <t xml:space="preserve">  бюджетам муниципальных поселений Поныровского района Курской области  </t>
  </si>
  <si>
    <t>в том числе</t>
  </si>
  <si>
    <t xml:space="preserve"> на оплату труда с начислениями </t>
  </si>
  <si>
    <t xml:space="preserve"> софинансирование федеральных и областных государственных программ </t>
  </si>
  <si>
    <t>материальные затраты на исполнение полномочий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</si>
  <si>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</si>
  <si>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</si>
  <si>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</si>
  <si>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</si>
  <si>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</si>
  <si>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</si>
  <si>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</si>
  <si>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</si>
  <si>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</si>
  <si>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r>
      <t>БЕЗВОЗМЕЗДНЫЕ ПОСТУПЛЕНИЯ ОТ ДРУГИХ БЮДЖЕТОВ БЮДЖЕТНОЙ СИСТЕМЫ РОССИЙСКОЙ ФЕДЕРАЦИИ</t>
    </r>
    <r>
      <rPr>
        <sz val="12"/>
        <color indexed="8"/>
        <rFont val="Times New Roman"/>
        <family val="1"/>
        <charset val="204"/>
      </rPr>
      <t xml:space="preserve"> </t>
    </r>
  </si>
  <si>
    <t>S1500</t>
  </si>
  <si>
    <t>Мероприятия, направленные на  развитие социальной и инженерной инфраструктуры муниципальных образований Курской области</t>
  </si>
  <si>
    <t>С1457</t>
  </si>
  <si>
    <t>Мероприятия по сбору и транспортированию твердых коммунальных  отходов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</si>
  <si>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</si>
  <si>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из них:</t>
  </si>
  <si>
    <t>средства федерального бюджета</t>
  </si>
  <si>
    <t>средства областного бюджета</t>
  </si>
  <si>
    <t>средства местного бюджета</t>
  </si>
  <si>
    <t xml:space="preserve">Основное мероприятие "Обеспечение сбалансированности бюджетов муниципальных образований  Поныровского района Курской области"          
</t>
  </si>
  <si>
    <t>П1499</t>
  </si>
  <si>
    <t>Оказание финансовой поддержки бюджетам поселений на обеспечение мероприятий, связанных с оформлением имущества в муниципальную собственность</t>
  </si>
  <si>
    <t>С1425</t>
  </si>
  <si>
    <t>Межевание автомобильных дорог общего пользования местного значения, проведение кадастровых работ</t>
  </si>
  <si>
    <t>Содержание работника, осуществляющего выполнение переданных полномочий от поселений района</t>
  </si>
  <si>
    <t>П1427</t>
  </si>
  <si>
    <t>Иные межбюджетные трансферты на осуществление полномочий по обеспечению населения экологически чистой питьевой водой</t>
  </si>
  <si>
    <t>С1410</t>
  </si>
  <si>
    <t>Расходы на проведение капитального ремонта муниципальных образовательных организаций</t>
  </si>
  <si>
    <t>S3050</t>
  </si>
  <si>
    <t>Обеспечение проведения капитального ремонта муниципальных образовательных организаций</t>
  </si>
  <si>
    <t>С1411</t>
  </si>
  <si>
    <t>Расходы на приобретение оборудования для школьных столовых</t>
  </si>
  <si>
    <t>Закупка товаров, работ и услуг для обеспечения государственных (муниципальных) нужд</t>
  </si>
  <si>
    <t>С1441</t>
  </si>
  <si>
    <t>Организация и проведение выборов и референдумов</t>
  </si>
  <si>
    <t>Подготовка и проведение выборов</t>
  </si>
  <si>
    <t>77 3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</si>
  <si>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архивного дела в Поныровском районе Курской области»</t>
  </si>
  <si>
    <t xml:space="preserve">Проведение Всероссийской сельскохозяйственной переписи в 2016 году
</t>
  </si>
  <si>
    <t>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</si>
  <si>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12700</t>
  </si>
  <si>
    <t>12712</t>
  </si>
  <si>
    <t>53910</t>
  </si>
  <si>
    <t>84 0</t>
  </si>
  <si>
    <t>84 1</t>
  </si>
  <si>
    <t>Резервные фонды исполнительных органов государственной власти</t>
  </si>
  <si>
    <t>Резервный фонд Администрации Курской области</t>
  </si>
  <si>
    <t>Основное мероприятие "Создание благоприятных условий для обеспечения надежной работы  жилищно-коммунальгого хозяйства в Поныровском районе Курской области"</t>
  </si>
  <si>
    <t>П1417</t>
  </si>
  <si>
    <t xml:space="preserve">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 </t>
  </si>
  <si>
    <t>Иные межбюджетные трансферты на реализацию мероприятий федеральной целевой программы "Устойчивое развитие сельских территорий на 2014 - 2017 годы и на период до 2020 года"</t>
  </si>
  <si>
    <t>50201</t>
  </si>
  <si>
    <t>Иные межбюджетные трансферты на реализацию мероприятий подпрограммы "Обеспечение жильем молодых семей" федеральной целевой программы "Жилище на 2011-2015 годы</t>
  </si>
  <si>
    <t>50181</t>
  </si>
  <si>
    <t>13090</t>
  </si>
  <si>
    <t>13060</t>
  </si>
  <si>
    <t xml:space="preserve">Предоставление мер социальной поддержки работникам муниципальных образовательных организаций </t>
  </si>
  <si>
    <t>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</si>
  <si>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C1458</t>
  </si>
  <si>
    <t xml:space="preserve">Развитие системы оздоровления и отдыха детей </t>
  </si>
  <si>
    <t>13540</t>
  </si>
  <si>
    <t xml:space="preserve">Организация отдыха детей в каникулярное время </t>
  </si>
  <si>
    <t>С1458</t>
  </si>
  <si>
    <t>13050</t>
  </si>
  <si>
    <t xml:space="preserve">Проведение капитального ремонта муниципальных образовательных организаций </t>
  </si>
  <si>
    <t>2 02 03121 00 0000 151</t>
  </si>
  <si>
    <t>2 02 03121 05 0000 151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</si>
  <si>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</si>
  <si>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районов на проведение Всероссийской сельскохозяйственной переписи в 2016 году</t>
  </si>
  <si>
    <t>S3320</t>
  </si>
  <si>
    <t>Обеспечение проведения капитального ремонта учреждений культуры районов и поселений</t>
  </si>
  <si>
    <t>Ежемесячное пособие на ребенка</t>
  </si>
  <si>
    <t xml:space="preserve">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</si>
  <si>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</si>
  <si>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«О бюджете Поныровского района </t>
  </si>
  <si>
    <t xml:space="preserve">Программа муниципальных внутренних заимствований Поныровского района </t>
  </si>
  <si>
    <t>1. Привлечение внутренних заимствований</t>
  </si>
  <si>
    <t>Виды заимствований</t>
  </si>
  <si>
    <t>Муниципальные ценные бумаги</t>
  </si>
  <si>
    <t>-</t>
  </si>
  <si>
    <t>Кредиты кредитных организаций</t>
  </si>
  <si>
    <t>Итого</t>
  </si>
  <si>
    <t>2. Погашение внутренних заимствований</t>
  </si>
  <si>
    <t>1 14 06013 10 0000 430</t>
  </si>
  <si>
    <t>L0640</t>
  </si>
  <si>
    <t>Поддержка малого и среднего предпринимательства, включая крестьянские (фермерские) хозяйства</t>
  </si>
  <si>
    <t>Проведение капитального ремонта муниципальных образовательных организаций</t>
  </si>
  <si>
    <t>Развитие социальной и инженерной инфраструктуры муниципальных образований Курской области</t>
  </si>
  <si>
    <t>11500</t>
  </si>
  <si>
    <t>01 03 0100 00 0000 700</t>
  </si>
  <si>
    <t>01 03 0100 05 0000 710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</si>
  <si>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</si>
  <si>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01 03 0100 05 0001 710</t>
  </si>
  <si>
    <t>01 03 0100 05 0001 810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</si>
  <si>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</si>
  <si>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Получение кредитов за счет средств федерального бюджета на пополнение остатков средств на счетах местных бюджетов </t>
  </si>
  <si>
    <t xml:space="preserve">Погашение кредитов, предоставленных за счет средств федерального бюджета  на пополнение остатков средств на счетах местных бюджетов </t>
  </si>
  <si>
    <t xml:space="preserve">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</si>
  <si>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</si>
  <si>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</si>
  <si>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                                     «О бюджете Поныровского района </t>
  </si>
  <si>
    <t>бюджета Поныровского района Курской области</t>
  </si>
  <si>
    <t xml:space="preserve">Код главного администратора доходов
</t>
  </si>
  <si>
    <t>Код бюджетной классификации Российской Федерации доходов бюджета  района</t>
  </si>
  <si>
    <t xml:space="preserve">
Наименование главного администратора  доходов бюджета муниципального района
</t>
  </si>
  <si>
    <t>Администрация Поныровского  района Курской области</t>
  </si>
  <si>
    <t>1 08 07150 01 0000 110</t>
  </si>
  <si>
    <t>Государственная пошлина за выдачу разрешения на установку рекламной конструкции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</si>
  <si>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</si>
  <si>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</si>
  <si>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</si>
  <si>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</si>
  <si>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</si>
  <si>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</si>
  <si>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1 11 05027 05 0000 120</t>
  </si>
  <si>
    <t>Доходы, получаемые в виде арендной платы за земельные  участки, расположенные в полосе отвода автомобильных дорог общего пользования местного значения, находящихся  в  собственности муниципальных районов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</si>
  <si>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</si>
  <si>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</si>
  <si>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1 11 05093 05 0000 120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</si>
  <si>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муниципальных районов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</si>
  <si>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</si>
  <si>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</si>
  <si>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</si>
  <si>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</si>
  <si>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</si>
  <si>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</si>
  <si>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</si>
  <si>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</si>
  <si>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</si>
  <si>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</si>
  <si>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</si>
  <si>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</si>
  <si>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</si>
  <si>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</si>
  <si>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</si>
  <si>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</si>
  <si>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</si>
  <si>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</si>
  <si>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</si>
  <si>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</si>
  <si>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1 14 04050 05 0000 420</t>
  </si>
  <si>
    <t>Доходы от продажи нематериальных активов, находящихся в собственности муниципальных районов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</si>
  <si>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</si>
  <si>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</si>
  <si>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1 16 33050 05 0000 140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</si>
  <si>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</si>
  <si>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  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</si>
  <si>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</si>
  <si>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1 16 42050 05 0000 140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</si>
  <si>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</si>
  <si>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</si>
  <si>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 софинансирование капитальных вложений в объекты муниципальной собственности</t>
  </si>
  <si>
    <t>Прочие субсидии  бюджетам муниципальных районов</t>
  </si>
  <si>
    <t>Субвенция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</si>
  <si>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</si>
  <si>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</si>
  <si>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</si>
  <si>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</si>
  <si>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000</t>
  </si>
  <si>
    <t>Иные доходы бюджета Поныровского района, администрирование которых может осуществляться главными администраторами доходов бюджета муниципального района в пределах их компетенции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</si>
  <si>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</si>
  <si>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</si>
  <si>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</si>
  <si>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</si>
  <si>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</si>
  <si>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правами на результаты научно-технической деятельности, находящимися в собственности муниципальных районов</t>
  </si>
  <si>
    <r>
      <t>1 13 01540 05 0000 130</t>
    </r>
    <r>
      <rPr>
        <sz val="12"/>
        <color indexed="10"/>
        <rFont val="Times New Roman"/>
        <family val="1"/>
        <charset val="204"/>
      </rPr>
      <t xml:space="preserve"> </t>
    </r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</si>
  <si>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</si>
  <si>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Прочие доходы от оказания платных услуг ( 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</si>
  <si>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</si>
  <si>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бюджетов муниципальных районов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</si>
  <si>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</si>
  <si>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</si>
  <si>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 xml:space="preserve">1 16 18050 05 0000 140 </t>
  </si>
  <si>
    <t>Денежные взыскания (штрафы) за нарушение бюджетного законодательства (в части бюджетов муниципальных районов)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</si>
  <si>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</si>
  <si>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</si>
  <si>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</si>
  <si>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</si>
  <si>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</si>
  <si>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</si>
  <si>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1 16 46000 05 0000 140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</si>
  <si>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</si>
  <si>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</si>
  <si>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</si>
  <si>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</si>
  <si>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</si>
  <si>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Безвозмездные поступления *, **</t>
  </si>
  <si>
    <t>3 01 01050 05 0000 120</t>
  </si>
  <si>
    <t>Доходы от размещения денежных средств, получаемых учреждениями, находящимися в ведении органов местного самоуправления муниципальных районов</t>
  </si>
  <si>
    <t>3 01 02050 05 0000 120</t>
  </si>
  <si>
    <t>Прочие доходы от собственности, получаемые учреждениями, находящимися в ведении органов местного самоуправления муниципальных районов</t>
  </si>
  <si>
    <t>3 02 01050 05 0000 130</t>
  </si>
  <si>
    <t>Доходы от оказания услуг учреждениями, находящимися в ведении органов местного самоуправления муниципальных районов</t>
  </si>
  <si>
    <t>3 02 02015 05 0000 410</t>
  </si>
  <si>
    <t>Доходы от реализации активов, осуществляемой учреждениями, находящимися в ведении органов местного самоуправления муниципальных районов (в части реализации основных средств по указанному имуществу)</t>
  </si>
  <si>
    <t>3 02 02025 05 0000 420</t>
  </si>
  <si>
    <t>Доходы от реализации нематериальных активов, осуществляемой учреждениями, находящимися в ведении органов местного самоуправления муниципальных районов</t>
  </si>
  <si>
    <t>3 02 02045 05 0000 440</t>
  </si>
  <si>
    <t>Доходы от реализации активов, осуществляемой учреждениями, находящимися в ведении органов местного самоуправления муниципальных районов (в части реализации материальных запасов по указанному имуществу)</t>
  </si>
  <si>
    <t>3 03 01050 05 0000 180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</si>
  <si>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муниципальных районов</t>
  </si>
  <si>
    <t>3 03 02050 05 0000 180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</si>
  <si>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находящиеся в ведении органов местного самоуправления муниципальных районов</t>
  </si>
  <si>
    <t>3 03 03050 05 0000 180</t>
  </si>
  <si>
    <t>Гранты, премии, добровольные пожертвования муниципальным учреждениям, находящимся в ведении органов местного самоуправления муниципальных районов</t>
  </si>
  <si>
    <t>3 03 98050 05 0000 180</t>
  </si>
  <si>
    <t>Невыясненные поступления муниципальным учреждениям, находящимся в ведении органов местного самоуправления муниципальных районов</t>
  </si>
  <si>
    <t>3 03 99050 05 0000 180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</si>
  <si>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</si>
  <si>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 xml:space="preserve">* Администраторами доходов по подстатьям, статьям, подгруппам группы доходов «2 00 00000 00 – Безвозмездные поступления» в части доходов  от возврата остатков субсидий, субвенций и иных межбюджетных трансфертов, имеющих целевое назначение, прошлых лет являются уполномоченные органы местного самоуправления, а также созданные ими муниципальные казенные учреждения, предоставившие соответствующие межбюджетные трансферты.  </t>
  </si>
  <si>
    <t xml:space="preserve">** Главными администраторами доходов, администраторами доходов по  группе доходов «2 00 00000 00 – Безвозмездные поступления» (в части доходов, зачисляемых в  бюджет муниципального района) являются уполномоченные органы местного самоуправления, а также созданные ими казенные учреждения. </t>
  </si>
  <si>
    <t>Прогнозируемое поступления доходов в бюджет Поныровского района Курской области</t>
  </si>
  <si>
    <t xml:space="preserve">Сумма         </t>
  </si>
  <si>
    <t xml:space="preserve">Прогнозируемое поступления доходов в бюджет Поныровского района Курской области </t>
  </si>
  <si>
    <t>Перечень главных администраторов доходов</t>
  </si>
  <si>
    <t xml:space="preserve">                                                                      Приложение № 2</t>
  </si>
  <si>
    <t xml:space="preserve">                                                                                                                          Приложение № 5</t>
  </si>
  <si>
    <t xml:space="preserve">                                                                                                                          Приложение № 6</t>
  </si>
  <si>
    <t xml:space="preserve"> Приложение № 7</t>
  </si>
  <si>
    <t xml:space="preserve"> Приложение № 8</t>
  </si>
  <si>
    <t xml:space="preserve"> Приложение № 9</t>
  </si>
  <si>
    <t xml:space="preserve"> Приложение № 10</t>
  </si>
  <si>
    <t>Приложение № 11</t>
  </si>
  <si>
    <t xml:space="preserve">                                                                                                     Приложение № 14</t>
  </si>
  <si>
    <t xml:space="preserve">                                                                        Приложение № 19</t>
  </si>
  <si>
    <t>Таблица № 2</t>
  </si>
  <si>
    <t>Таблица № 4</t>
  </si>
  <si>
    <t>Таблица № 5</t>
  </si>
  <si>
    <t>07 0</t>
  </si>
  <si>
    <t>П1416</t>
  </si>
  <si>
    <t>Иные межбюджетные трансферты на осуществление мероприятий  по  разработке документов территориального планирования и градостроительного зонирования</t>
  </si>
  <si>
    <t>П1463</t>
  </si>
  <si>
    <t>Иные  межбюджетные трансферты на осуществление переданных полномочий  по проведению мероприятий в области культуры</t>
  </si>
  <si>
    <t>Основное мероприятие "Сохранение объектов культурного наследия"</t>
  </si>
  <si>
    <t>Приложение № 12</t>
  </si>
  <si>
    <t>Дополнительное образование детей</t>
  </si>
  <si>
    <t>ЗДРАВООХРАНЕНИЕ</t>
  </si>
  <si>
    <t>Санитарно-эпидемиологическое благополучие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</si>
  <si>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</si>
  <si>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</si>
  <si>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2 02 45160 05 0000 151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</si>
  <si>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</si>
  <si>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</si>
  <si>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</si>
  <si>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2 02 45160 00 0000 151</t>
  </si>
  <si>
    <t xml:space="preserve"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</si>
  <si>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</si>
  <si>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Cтроительство (реконструкцию), капитальный ремонт, ремонт и содержание автомобильных дорог общего пользования местного значения</t>
  </si>
  <si>
    <t>Реализация проекта "Народный бюджет"</t>
  </si>
  <si>
    <t>S3604</t>
  </si>
  <si>
    <t>Реализация мероприятий, направленных на устойчивое развитие сельских территорий</t>
  </si>
  <si>
    <t>L0180</t>
  </si>
  <si>
    <t>Устойчивое развитие сельских территорий</t>
  </si>
  <si>
    <t>R0180</t>
  </si>
  <si>
    <t xml:space="preserve">Мероприятия по внесению в государственный кадастр недвижимости сведений о границах муниципальных образований и границах населенных пунктов
</t>
  </si>
  <si>
    <t>Внесение в государственный кадастр недвижимости сведений о границах муниципальных образований и границах населенных пунктов</t>
  </si>
  <si>
    <t>S3600</t>
  </si>
  <si>
    <t>Мероприятия по созданию  объектов водоснабжения муниципальной собственности, не относящихся к объектам капитального строительства</t>
  </si>
  <si>
    <t>S3420</t>
  </si>
  <si>
    <t>Проведение текущего ремонта объектов водоснабжения муниципальной собственности</t>
  </si>
  <si>
    <t>S3430</t>
  </si>
  <si>
    <t>Благоустройство</t>
  </si>
  <si>
    <t>11 0</t>
  </si>
  <si>
    <t xml:space="preserve">Выполнение мероприятий, направленных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</si>
  <si>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L0970</t>
  </si>
  <si>
    <t xml:space="preserve">Обеспечение создания в общеобразовательных организациях, расположенных в сельской местности, условий для занятий физической культурой и спортом </t>
  </si>
  <si>
    <t>R0970</t>
  </si>
  <si>
    <t xml:space="preserve">Молодежная политика </t>
  </si>
  <si>
    <t xml:space="preserve">Государственная поддержка молодых семей в улучшении жилищных условий </t>
  </si>
  <si>
    <t>R0200</t>
  </si>
  <si>
    <t>13600</t>
  </si>
  <si>
    <t>13390</t>
  </si>
  <si>
    <t xml:space="preserve">Распределение иных межбюджетных трансфертов на исполнение переданных полномочий муниципального района "Поныровский район" Курской области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созданию условий для жилищного строительства </t>
  </si>
  <si>
    <t>из них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</si>
  <si>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 организации выполнения работ по координатному описанию границ населенных пунктов и подготовке карт (планов)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</si>
  <si>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организация ремонтно-строительных работ в отношении автомобильных дорог местного значения в границах населенных пунктов поселения в отношении автомобильных дорог с щебеночным покрытием, организации ремонта и содержания автомобильных дорог местного значения в границах населенных пунктов поселения, организации и выполнению инженерно-геодезических, инженерно-геологических, проектно-сметных работ, а также работ по планировке и межеванию земель в связи со строительством автомобильных дорог местного значения в границах населенных пунктов поселения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</si>
  <si>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</si>
  <si>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</si>
  <si>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</si>
  <si>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</si>
  <si>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продажи земельных участков, находящихся в государственной и муниципальной собственности</t>
  </si>
  <si>
    <t>Дотации  на поддержку мер по обеспечению сбалансированности бюджетов</t>
  </si>
  <si>
    <t>Мероприятия в области имущественных отношений</t>
  </si>
  <si>
    <t>С1467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</si>
  <si>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</si>
  <si>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Создание  объектов водоснабжения муниципальной собственности, не относящихся к объектам капитального строительства</t>
  </si>
  <si>
    <t>Мероприятия, связанные с проведением текущего ремонта объектов водоснабжения муниципальной собственности</t>
  </si>
  <si>
    <t>13420</t>
  </si>
  <si>
    <t>13430</t>
  </si>
  <si>
    <t xml:space="preserve">бюджета Поныровского района Курской области </t>
  </si>
  <si>
    <t xml:space="preserve">Доходы от продажи земельных участков, находящихся в государственной и муниципальной собственности </t>
  </si>
  <si>
    <t>Сумма на 2020 год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</si>
  <si>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</si>
  <si>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</si>
  <si>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</si>
  <si>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</si>
  <si>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>1 16 25060 01 0000 140</t>
  </si>
  <si>
    <t>Денежные взыскания (штрафы) за нарушение земельного законодательства</t>
  </si>
  <si>
    <t>Сумма          на 2020 год</t>
  </si>
  <si>
    <t>Объем привлечения средств в 2020г.</t>
  </si>
  <si>
    <t>Объем погашения средств в 2020г.</t>
  </si>
  <si>
    <t>Условно утвержденные расходы</t>
  </si>
  <si>
    <t xml:space="preserve">бюджетные кредиты на пополнение остатков средств на счетах местных бюджетов  </t>
  </si>
  <si>
    <t>L4970</t>
  </si>
  <si>
    <t>Реализация мероприятий по обеспечению жильем молодых семей</t>
  </si>
  <si>
    <t>С1445</t>
  </si>
  <si>
    <t>Прочие межбюджетные трансферты, передаваемые бюджетам муниципальных районов</t>
  </si>
  <si>
    <t>L5670</t>
  </si>
  <si>
    <t xml:space="preserve"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 </t>
  </si>
  <si>
    <t>Единая субвенция бюджетам муниципальных районов</t>
  </si>
  <si>
    <t xml:space="preserve">Единая субвенция бюджетам муниципальных районов </t>
  </si>
  <si>
    <t xml:space="preserve">Единая субвенция местным бюджетам
</t>
  </si>
  <si>
    <t xml:space="preserve">Распределение иных межбюджетных трансфертов на исполнение переданных полномочий муниципального района "Поныровский район" Курской области по организации выполнения в границах поселений ремонтно-строительных работ систем водоснабжения населения, водоотведения, а также приобретение в собственность систем водоснабжения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</si>
  <si>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</si>
  <si>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</si>
  <si>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Субсидии бюджетам муниципальных районов на реализацию мероприятий по обеспечению жильем молодых семей
</t>
  </si>
  <si>
    <t xml:space="preserve">Субсидии бюджетам на реализацию мероприятий по обеспечению жильем молодых семей
</t>
  </si>
  <si>
    <t>R4970</t>
  </si>
  <si>
    <t>R5670</t>
  </si>
  <si>
    <t>Мероприятия, направленные на устойчивое развитие сельских территорий</t>
  </si>
  <si>
    <t>С1409</t>
  </si>
  <si>
    <t>Расходы на предоставление мер социальной поддержки работникам муниципальных образовательных организаций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</si>
  <si>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</si>
  <si>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</si>
  <si>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</si>
  <si>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</si>
  <si>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</si>
  <si>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</si>
  <si>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 xml:space="preserve"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 </t>
  </si>
  <si>
    <t>Создание дополнительных мест для детей в возрасте от 2-х месяцев до 3-х лет в муниципальных образовательных организациях, реализующих программу дошкольного образования</t>
  </si>
  <si>
    <t>L1590</t>
  </si>
  <si>
    <t>Дотации бюджетам бюджетной системы Российской Федерации</t>
  </si>
  <si>
    <t>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</si>
  <si>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
</t>
  </si>
  <si>
    <t>1 11 05313 10 0000 120</t>
  </si>
  <si>
    <t xml:space="preserve"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
</t>
  </si>
  <si>
    <t>1 11 05313 05 0000 120</t>
  </si>
  <si>
    <t xml:space="preserve"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</si>
  <si>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
</t>
  </si>
  <si>
    <t>1 14 06313 10 0000 430</t>
  </si>
  <si>
    <t>1 14 06313 05 0000 430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</si>
  <si>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</si>
  <si>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
</t>
  </si>
  <si>
    <t xml:space="preserve">Обеспечение проведения выборов и референдумов
</t>
  </si>
  <si>
    <t>С1463</t>
  </si>
  <si>
    <t>Проведение мероприятий в области культуры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</si>
  <si>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</si>
  <si>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</si>
  <si>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</si>
  <si>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</si>
  <si>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</si>
  <si>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R5671</t>
  </si>
  <si>
    <t>S5671</t>
  </si>
  <si>
    <t xml:space="preserve">                                                                      Курской области на 2019 год и на  </t>
  </si>
  <si>
    <t xml:space="preserve">                                                                      плановый период 2020 и 2021 годов"  </t>
  </si>
  <si>
    <t>бюджета Поныровского района Курской области на 2019 год</t>
  </si>
  <si>
    <t xml:space="preserve"> на плановый период 2020 и 2021 годов</t>
  </si>
  <si>
    <t xml:space="preserve">                                                                      плановый период 2020 и 2021 годов"   </t>
  </si>
  <si>
    <t>Сумма на 2021 год</t>
  </si>
  <si>
    <t xml:space="preserve">                                                                                                                                          Курской области на 2019 год и на  </t>
  </si>
  <si>
    <t xml:space="preserve">                                                                                                                                          плановый период 2020 и 2021 годов" </t>
  </si>
  <si>
    <t xml:space="preserve"> в 2019 году</t>
  </si>
  <si>
    <t xml:space="preserve">                                                                                                                   Курской области на 2019 год и на </t>
  </si>
  <si>
    <t xml:space="preserve">                                                                                                                   плановый период 2020 и 2021 годов"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</si>
  <si>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</si>
  <si>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</si>
  <si>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1 16 30000 00 0000 140</t>
  </si>
  <si>
    <t>Денежные взыскания (штрафы) за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</si>
  <si>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</si>
  <si>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</si>
  <si>
    <t>2 02 10000 00 0000 150</t>
  </si>
  <si>
    <t>2 02 15001 00 0000 150</t>
  </si>
  <si>
    <t>2 02 15001 05 0000 150</t>
  </si>
  <si>
    <t>2 02 15002 00 0000 150</t>
  </si>
  <si>
    <t>2 02 15002 05 0000 150</t>
  </si>
  <si>
    <t>2 02 02000 00 0000 150</t>
  </si>
  <si>
    <t>2 02 20077 05 0000 150</t>
  </si>
  <si>
    <t>2 02 25097 05 0000 150</t>
  </si>
  <si>
    <t>2 02 25467 00 0000 150</t>
  </si>
  <si>
    <t>2 02 25467 05 0000 150</t>
  </si>
  <si>
    <t>2 02 25497 00 0000 150</t>
  </si>
  <si>
    <t>2 02 25497 05 0000 150</t>
  </si>
  <si>
    <t>2 02 29999 00 0000 150</t>
  </si>
  <si>
    <t>2 02 29999 05 0000 150</t>
  </si>
  <si>
    <t>2 02 30000 00 0000 150</t>
  </si>
  <si>
    <t>2 02 30013 00 0000 150</t>
  </si>
  <si>
    <t>2 02 30013 05 0000 150</t>
  </si>
  <si>
    <t xml:space="preserve">2 02 30027 00 0000 150 </t>
  </si>
  <si>
    <t xml:space="preserve">2 02 30027 05 0000 150 </t>
  </si>
  <si>
    <t>2 02 35120 00 0000 150</t>
  </si>
  <si>
    <t>2 02 35120 05 0000 150</t>
  </si>
  <si>
    <t>2 02 39998 00 0000 150</t>
  </si>
  <si>
    <t>2 02 39998 05 0000 150</t>
  </si>
  <si>
    <t>2 02 39999 00 0000 150</t>
  </si>
  <si>
    <t>2 02 39999 05 0000 150</t>
  </si>
  <si>
    <t>2 02 40000 00 0000 150</t>
  </si>
  <si>
    <t>2 02 40014 00 0000 150</t>
  </si>
  <si>
    <t>2 07 00000 00 0000 150</t>
  </si>
  <si>
    <t>2 02 40014 05 0000 150</t>
  </si>
  <si>
    <t>2 07 05000 05 0000 150</t>
  </si>
  <si>
    <t>2 07 05020 05 0000 150</t>
  </si>
  <si>
    <t>2 07 05030 05 0000 150</t>
  </si>
  <si>
    <t>2 18 00000 00 0000 150</t>
  </si>
  <si>
    <t>2 18 00000 05 0000 150</t>
  </si>
  <si>
    <t>2 18 60010 05 0000 150</t>
  </si>
  <si>
    <t>2 19 00000 05 0000 150</t>
  </si>
  <si>
    <t>2 19 60010 05 0000 150</t>
  </si>
  <si>
    <t xml:space="preserve">                                                                                                                   Курской области на 2019 год и на  </t>
  </si>
  <si>
    <t xml:space="preserve">                                                                                                                   плановый период 2020 и 2021 годов"  </t>
  </si>
  <si>
    <t>в плановом периоде 2020 и 2021 годов</t>
  </si>
  <si>
    <t>Сумма          на 2021 год</t>
  </si>
  <si>
    <t>Распределение бюджетных ассигнований по разделам, подразделам, целевым статьям (муниципальным программам Поныровского района Курской области и непрограммным направлениям деятельности), группам видов расходов классификации расходов  бюджета Поныровского района Курской области на 2019 год</t>
  </si>
  <si>
    <t xml:space="preserve"> Курской области на 2019 год и на </t>
  </si>
  <si>
    <t xml:space="preserve">плановый период 2020 и 2021 годов" </t>
  </si>
  <si>
    <t>Распределение бюджетных ассигнований по разделам, подразделам, целевым статьям (муниципальным программам Поныровского района Курской области и непрограммным направлениям деятельности), группам видов расходов классификации расходов  бюджета Поныровского района Курской области на плановый период 2020 и 2021  годов</t>
  </si>
  <si>
    <t>на 2019 год</t>
  </si>
  <si>
    <t>на плановый период 2020 и 2021  годов</t>
  </si>
  <si>
    <t xml:space="preserve">                                                                                                     Курской области на 2019 год и на плановый </t>
  </si>
  <si>
    <t xml:space="preserve">                                                                                                     период 2020 и 2021 годов» </t>
  </si>
  <si>
    <t>Объем привлечения средств в 2021г.</t>
  </si>
  <si>
    <t>Объем погашения средств в 2021г.</t>
  </si>
  <si>
    <t xml:space="preserve">                                                                        Курской области на 2019 год и на плановый </t>
  </si>
  <si>
    <t xml:space="preserve">                                                                        период 2020 и 2021 годов» </t>
  </si>
  <si>
    <t xml:space="preserve">                                         на 2019 год</t>
  </si>
  <si>
    <t xml:space="preserve">                                                                        Курской области на 2019 год и на  </t>
  </si>
  <si>
    <t xml:space="preserve">                                                                        плановый период 2020 и 2021 годов" </t>
  </si>
  <si>
    <t>ИТОГО  РАСХОДОВ  ПО  МУНИЦИПАЛЬНЫМ  ПРОГРАММАМ</t>
  </si>
  <si>
    <t>ИТОГО  ПО  НЕПРОГРАММНЫМ  РАСХОДАМ</t>
  </si>
  <si>
    <t>13604</t>
  </si>
  <si>
    <t>С1412</t>
  </si>
  <si>
    <t>Расходы на мероприятия по организации питания обучающихся муниципальных образовательных организаций</t>
  </si>
  <si>
    <t>2 02 20051 05 0000 150</t>
  </si>
  <si>
    <t>2 02 25064 05 0000 150</t>
  </si>
  <si>
    <t>2 02 30021 05 0000 150</t>
  </si>
  <si>
    <t>2 02 30027 05 0000 150</t>
  </si>
  <si>
    <t>2 02 49999 05 0000 150</t>
  </si>
  <si>
    <t>2 02 45160 05 0000 150</t>
  </si>
  <si>
    <t>2 18 05010 05 0000 150</t>
  </si>
  <si>
    <t>2 18 05020 05 0000 150</t>
  </si>
  <si>
    <t xml:space="preserve">2 07 05010 05 0000 150 </t>
  </si>
  <si>
    <t>Таблица № 1</t>
  </si>
  <si>
    <t xml:space="preserve">                                                                      от 07 декабря 2018 года № 12(в редакции </t>
  </si>
  <si>
    <t xml:space="preserve">от 07 декабря 2018 года № 12(в редакции </t>
  </si>
  <si>
    <t xml:space="preserve">Осуществление переданных полномочий Российской Федерации на государственную регистрацию актов гражданского состояния </t>
  </si>
  <si>
    <t>Обеспечение устойчивого развития сельских территорий</t>
  </si>
  <si>
    <t>от 07 декабря 2018 года № 12 (в редакции</t>
  </si>
  <si>
    <t>Курской области на плановый период 2020 и 2021 годов</t>
  </si>
  <si>
    <t xml:space="preserve">                                                                                                     от 07 декабря 2018 года № 12 (в редакции </t>
  </si>
  <si>
    <t xml:space="preserve">                                                                                                                   от 07 декабря 2018 года № 12(в редакции </t>
  </si>
  <si>
    <t>С1601</t>
  </si>
  <si>
    <t xml:space="preserve">Разработка комплексных  схем организации дорожного движения        </t>
  </si>
  <si>
    <t xml:space="preserve">                                                                        от 07 декабря 2018 года № 12(в редакции </t>
  </si>
  <si>
    <t xml:space="preserve">                                                                       от 07 декабря 2018 года № 12 (в редакции</t>
  </si>
  <si>
    <t>ВСЕГО</t>
  </si>
  <si>
    <t>2 07 05010 05 0000 150</t>
  </si>
  <si>
    <t>Основное мероприятие "Обеспечение деятельности и выполнение функций Отдела образования администрации Поныровского района Курской области по осуществлению государственной политики в сфере образования на территории Поныровского района Курской области"</t>
  </si>
  <si>
    <t>2 02 27567 00 0000 150</t>
  </si>
  <si>
    <t>2 02 27567 05 0000 150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</si>
  <si>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</si>
  <si>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муниципальных районов на софинансирование капитальных вложений в объекты муниципальной собственности в рамках обеспечения устойчивого развития сельских территорий</t>
  </si>
  <si>
    <t>13080</t>
  </si>
  <si>
    <t>Приобретение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</si>
  <si>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S3080</t>
  </si>
  <si>
    <t>Мероприятия по приобретению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</si>
  <si>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Р2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</si>
  <si>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</si>
  <si>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51590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</si>
  <si>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</si>
  <si>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2 02 45159 00 0000 151</t>
  </si>
  <si>
    <t>2 02 45159 05 0000 151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</si>
  <si>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</si>
  <si>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</si>
  <si>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2 02 25159 00 0000 150</t>
  </si>
  <si>
    <t>2 02 25159 05 0000 150</t>
  </si>
  <si>
    <t>Субсидии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</si>
  <si>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</si>
  <si>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                                                                                                                  от 07 декабря 2018 года № 12 (в редакции</t>
  </si>
  <si>
    <t xml:space="preserve">                                                                      от 07 декабря 2018 года № 12 (в редакции  </t>
  </si>
  <si>
    <t>2 02 45159 05 0000 150</t>
  </si>
  <si>
    <t xml:space="preserve">                                                                                                                                         от 07 декабря 2018 года № 12(в редакции </t>
  </si>
  <si>
    <t>Организация мероприятий при осуществлении деятельности по обращению с животными без владельцев</t>
  </si>
  <si>
    <t xml:space="preserve">                                                                      решения от 18.04.2019г №40)</t>
  </si>
  <si>
    <t xml:space="preserve">                                                                                        решения от 18.04.2019г №40)</t>
  </si>
  <si>
    <t xml:space="preserve">                                                                                                                   решения от 18.04.2019г №40)</t>
  </si>
  <si>
    <t>решения от 18.04.2019г №40)</t>
  </si>
  <si>
    <t xml:space="preserve">                                                                                                     решения от 18.04.2019г №40)</t>
  </si>
  <si>
    <t xml:space="preserve">                                                                        решения от 18.04.2019г №40)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</si>
</sst>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indexed="10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BE37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/>
    <xf numFmtId="0" fontId="18" fillId="0" borderId="0">
      <alignment vertical="top" wrapText="1"/>
    </xf>
    <xf numFmtId="0" fontId="21" fillId="0" borderId="0"/>
    <xf numFmtId="0" fontId="22" fillId="0" borderId="0"/>
    <xf numFmtId="0" fontId="26" fillId="0" borderId="0"/>
  </cellStyleXfs>
  <cellXfs count="646">
    <xf numFmtId="0" fontId="0" fillId="0" borderId="0" xfId="0"/>
    <xf numFmtId="0" fontId="9" fillId="0" borderId="0" xfId="0" applyFont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1" fillId="0" borderId="0" xfId="0" applyFont="1"/>
    <xf numFmtId="49" fontId="10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top" wrapText="1"/>
    </xf>
    <xf numFmtId="49" fontId="10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top" wrapText="1"/>
    </xf>
    <xf numFmtId="49" fontId="10" fillId="5" borderId="1" xfId="0" applyNumberFormat="1" applyFont="1" applyFill="1" applyBorder="1" applyAlignment="1">
      <alignment horizontal="center" vertical="center"/>
    </xf>
    <xf numFmtId="49" fontId="10" fillId="5" borderId="2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49" fontId="10" fillId="5" borderId="3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4" fillId="0" borderId="0" xfId="0" applyFont="1"/>
    <xf numFmtId="49" fontId="10" fillId="6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top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49" fontId="10" fillId="7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49" fontId="8" fillId="4" borderId="2" xfId="0" applyNumberFormat="1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left" vertical="top" wrapText="1"/>
    </xf>
    <xf numFmtId="49" fontId="10" fillId="7" borderId="3" xfId="0" applyNumberFormat="1" applyFont="1" applyFill="1" applyBorder="1" applyAlignment="1">
      <alignment horizontal="center" vertical="center"/>
    </xf>
    <xf numFmtId="49" fontId="10" fillId="7" borderId="1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center"/>
    </xf>
    <xf numFmtId="0" fontId="7" fillId="0" borderId="0" xfId="0" applyFont="1"/>
    <xf numFmtId="0" fontId="10" fillId="5" borderId="2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justify" vertical="top" wrapText="1"/>
    </xf>
    <xf numFmtId="0" fontId="1" fillId="5" borderId="2" xfId="0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49" fontId="1" fillId="7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1" xfId="0" applyBorder="1"/>
    <xf numFmtId="0" fontId="10" fillId="5" borderId="1" xfId="0" applyFont="1" applyFill="1" applyBorder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10" fillId="5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10" fillId="7" borderId="0" xfId="0" applyFont="1" applyFill="1" applyAlignment="1">
      <alignment vertical="top" wrapText="1"/>
    </xf>
    <xf numFmtId="0" fontId="10" fillId="7" borderId="1" xfId="0" applyFont="1" applyFill="1" applyBorder="1" applyAlignment="1">
      <alignment horizontal="justify" vertical="top" wrapText="1"/>
    </xf>
    <xf numFmtId="0" fontId="8" fillId="6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2" fillId="0" borderId="15" xfId="0" applyFont="1" applyBorder="1" applyAlignment="1">
      <alignment horizontal="left" vertical="top" wrapText="1"/>
    </xf>
    <xf numFmtId="0" fontId="8" fillId="4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0" fillId="7" borderId="1" xfId="0" applyFont="1" applyFill="1" applyBorder="1" applyAlignment="1">
      <alignment vertical="top"/>
    </xf>
    <xf numFmtId="0" fontId="12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5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vertical="top" wrapText="1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top" wrapText="1"/>
    </xf>
    <xf numFmtId="0" fontId="10" fillId="4" borderId="6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vertical="top" wrapText="1"/>
    </xf>
    <xf numFmtId="0" fontId="10" fillId="5" borderId="6" xfId="0" applyFont="1" applyFill="1" applyBorder="1" applyAlignment="1">
      <alignment vertical="top" wrapText="1"/>
    </xf>
    <xf numFmtId="0" fontId="10" fillId="7" borderId="6" xfId="0" applyFont="1" applyFill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0" fillId="7" borderId="6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vertical="top" wrapText="1"/>
    </xf>
    <xf numFmtId="0" fontId="10" fillId="5" borderId="6" xfId="0" applyFont="1" applyFill="1" applyBorder="1" applyAlignment="1">
      <alignment horizontal="justify" vertical="top" wrapText="1"/>
    </xf>
    <xf numFmtId="0" fontId="10" fillId="7" borderId="6" xfId="0" applyFont="1" applyFill="1" applyBorder="1" applyAlignment="1">
      <alignment horizontal="justify" vertical="top" wrapText="1"/>
    </xf>
    <xf numFmtId="0" fontId="10" fillId="4" borderId="6" xfId="0" applyFont="1" applyFill="1" applyBorder="1" applyAlignment="1">
      <alignment vertical="top" wrapText="1"/>
    </xf>
    <xf numFmtId="0" fontId="12" fillId="0" borderId="16" xfId="0" applyFont="1" applyBorder="1" applyAlignment="1">
      <alignment horizontal="left" vertical="top" wrapText="1"/>
    </xf>
    <xf numFmtId="0" fontId="10" fillId="0" borderId="6" xfId="0" applyFont="1" applyBorder="1" applyAlignment="1">
      <alignment vertical="top"/>
    </xf>
    <xf numFmtId="0" fontId="12" fillId="0" borderId="6" xfId="0" applyFont="1" applyBorder="1" applyAlignment="1">
      <alignment horizontal="left" vertical="top" wrapText="1"/>
    </xf>
    <xf numFmtId="0" fontId="10" fillId="2" borderId="6" xfId="0" applyFont="1" applyFill="1" applyBorder="1" applyAlignment="1">
      <alignment vertical="top" wrapText="1"/>
    </xf>
    <xf numFmtId="0" fontId="12" fillId="5" borderId="1" xfId="0" applyFont="1" applyFill="1" applyBorder="1" applyAlignment="1">
      <alignment horizontal="left" vertical="top" wrapText="1"/>
    </xf>
    <xf numFmtId="49" fontId="10" fillId="5" borderId="3" xfId="0" applyNumberFormat="1" applyFont="1" applyFill="1" applyBorder="1" applyAlignment="1">
      <alignment horizontal="left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5" borderId="6" xfId="0" applyNumberFormat="1" applyFont="1" applyFill="1" applyBorder="1" applyAlignment="1">
      <alignment horizontal="right" vertical="center"/>
    </xf>
    <xf numFmtId="49" fontId="8" fillId="4" borderId="6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49" fontId="10" fillId="7" borderId="3" xfId="0" applyNumberFormat="1" applyFont="1" applyFill="1" applyBorder="1" applyAlignment="1">
      <alignment horizontal="left" vertical="center"/>
    </xf>
    <xf numFmtId="49" fontId="10" fillId="5" borderId="6" xfId="0" applyNumberFormat="1" applyFont="1" applyFill="1" applyBorder="1" applyAlignment="1">
      <alignment horizontal="right" vertical="center" wrapText="1"/>
    </xf>
    <xf numFmtId="49" fontId="10" fillId="7" borderId="6" xfId="0" applyNumberFormat="1" applyFont="1" applyFill="1" applyBorder="1" applyAlignment="1">
      <alignment horizontal="right" vertical="center" wrapText="1"/>
    </xf>
    <xf numFmtId="49" fontId="10" fillId="7" borderId="6" xfId="0" applyNumberFormat="1" applyFont="1" applyFill="1" applyBorder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8" fillId="2" borderId="4" xfId="0" applyNumberFormat="1" applyFont="1" applyFill="1" applyBorder="1" applyAlignment="1">
      <alignment horizontal="center" vertical="center"/>
    </xf>
    <xf numFmtId="49" fontId="10" fillId="7" borderId="4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0" fillId="7" borderId="4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right" vertical="center"/>
    </xf>
    <xf numFmtId="49" fontId="8" fillId="2" borderId="3" xfId="0" applyNumberFormat="1" applyFont="1" applyFill="1" applyBorder="1" applyAlignment="1">
      <alignment horizontal="left" vertical="center"/>
    </xf>
    <xf numFmtId="49" fontId="1" fillId="8" borderId="1" xfId="0" applyNumberFormat="1" applyFont="1" applyFill="1" applyBorder="1" applyAlignment="1">
      <alignment horizontal="center" vertical="center"/>
    </xf>
    <xf numFmtId="49" fontId="1" fillId="8" borderId="6" xfId="0" applyNumberFormat="1" applyFont="1" applyFill="1" applyBorder="1" applyAlignment="1">
      <alignment horizontal="right" vertical="center"/>
    </xf>
    <xf numFmtId="49" fontId="1" fillId="8" borderId="3" xfId="0" applyNumberFormat="1" applyFont="1" applyFill="1" applyBorder="1" applyAlignment="1">
      <alignment horizontal="left" vertical="center"/>
    </xf>
    <xf numFmtId="49" fontId="10" fillId="5" borderId="4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left" vertical="top" wrapText="1"/>
    </xf>
    <xf numFmtId="49" fontId="10" fillId="8" borderId="6" xfId="0" applyNumberFormat="1" applyFont="1" applyFill="1" applyBorder="1" applyAlignment="1">
      <alignment horizontal="right" vertical="center"/>
    </xf>
    <xf numFmtId="49" fontId="10" fillId="8" borderId="3" xfId="0" applyNumberFormat="1" applyFont="1" applyFill="1" applyBorder="1" applyAlignment="1">
      <alignment horizontal="left" vertical="center"/>
    </xf>
    <xf numFmtId="49" fontId="10" fillId="8" borderId="4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horizontal="center" vertical="center" wrapText="1"/>
    </xf>
    <xf numFmtId="49" fontId="10" fillId="7" borderId="11" xfId="0" applyNumberFormat="1" applyFont="1" applyFill="1" applyBorder="1" applyAlignment="1">
      <alignment horizontal="left" vertical="center" wrapText="1"/>
    </xf>
    <xf numFmtId="49" fontId="10" fillId="7" borderId="3" xfId="0" applyNumberFormat="1" applyFont="1" applyFill="1" applyBorder="1" applyAlignment="1">
      <alignment horizontal="left" vertical="center" wrapText="1"/>
    </xf>
    <xf numFmtId="49" fontId="10" fillId="8" borderId="3" xfId="0" applyNumberFormat="1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vertical="center" wrapText="1"/>
    </xf>
    <xf numFmtId="49" fontId="10" fillId="5" borderId="3" xfId="0" applyNumberFormat="1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vertical="top" wrapText="1"/>
    </xf>
    <xf numFmtId="49" fontId="10" fillId="8" borderId="6" xfId="0" applyNumberFormat="1" applyFont="1" applyFill="1" applyBorder="1" applyAlignment="1">
      <alignment horizontal="right" vertical="center" wrapText="1"/>
    </xf>
    <xf numFmtId="49" fontId="8" fillId="2" borderId="6" xfId="0" applyNumberFormat="1" applyFont="1" applyFill="1" applyBorder="1" applyAlignment="1">
      <alignment horizontal="right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top" wrapText="1"/>
    </xf>
    <xf numFmtId="49" fontId="10" fillId="7" borderId="9" xfId="0" applyNumberFormat="1" applyFont="1" applyFill="1" applyBorder="1" applyAlignment="1">
      <alignment horizontal="right" vertical="center" wrapText="1"/>
    </xf>
    <xf numFmtId="0" fontId="10" fillId="7" borderId="1" xfId="0" applyFont="1" applyFill="1" applyBorder="1" applyAlignment="1">
      <alignment wrapText="1"/>
    </xf>
    <xf numFmtId="49" fontId="10" fillId="8" borderId="1" xfId="0" applyNumberFormat="1" applyFont="1" applyFill="1" applyBorder="1" applyAlignment="1">
      <alignment horizontal="center" vertical="center" wrapText="1"/>
    </xf>
    <xf numFmtId="49" fontId="10" fillId="5" borderId="9" xfId="0" applyNumberFormat="1" applyFont="1" applyFill="1" applyBorder="1" applyAlignment="1">
      <alignment horizontal="right" vertical="center" wrapText="1"/>
    </xf>
    <xf numFmtId="0" fontId="12" fillId="8" borderId="1" xfId="0" applyFont="1" applyFill="1" applyBorder="1" applyAlignment="1">
      <alignment horizontal="left" wrapText="1"/>
    </xf>
    <xf numFmtId="49" fontId="10" fillId="8" borderId="9" xfId="0" applyNumberFormat="1" applyFont="1" applyFill="1" applyBorder="1" applyAlignment="1">
      <alignment horizontal="righ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49" fontId="10" fillId="5" borderId="4" xfId="0" applyNumberFormat="1" applyFont="1" applyFill="1" applyBorder="1" applyAlignment="1">
      <alignment horizontal="center" vertical="center" wrapText="1"/>
    </xf>
    <xf numFmtId="49" fontId="10" fillId="8" borderId="4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justify" vertical="top" wrapText="1"/>
    </xf>
    <xf numFmtId="49" fontId="10" fillId="8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2" xfId="0" applyFont="1" applyBorder="1" applyAlignment="1">
      <alignment horizontal="center" vertical="top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distributed" wrapText="1"/>
    </xf>
    <xf numFmtId="0" fontId="8" fillId="4" borderId="1" xfId="0" applyFont="1" applyFill="1" applyBorder="1" applyAlignment="1">
      <alignment horizontal="justify" vertical="center" wrapText="1"/>
    </xf>
    <xf numFmtId="0" fontId="10" fillId="0" borderId="8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top" wrapText="1"/>
    </xf>
    <xf numFmtId="0" fontId="8" fillId="4" borderId="6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justify" vertical="top" wrapText="1"/>
    </xf>
    <xf numFmtId="0" fontId="8" fillId="4" borderId="6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0" fontId="8" fillId="4" borderId="1" xfId="0" applyFont="1" applyFill="1" applyBorder="1"/>
    <xf numFmtId="0" fontId="8" fillId="5" borderId="6" xfId="0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4" borderId="6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justify" vertical="top" wrapText="1"/>
    </xf>
    <xf numFmtId="0" fontId="10" fillId="0" borderId="3" xfId="0" applyFont="1" applyBorder="1" applyAlignment="1">
      <alignment wrapText="1"/>
    </xf>
    <xf numFmtId="0" fontId="10" fillId="0" borderId="1" xfId="0" applyFont="1" applyBorder="1"/>
    <xf numFmtId="0" fontId="13" fillId="4" borderId="1" xfId="0" applyFont="1" applyFill="1" applyBorder="1"/>
    <xf numFmtId="0" fontId="8" fillId="9" borderId="6" xfId="0" applyFont="1" applyFill="1" applyBorder="1" applyAlignment="1">
      <alignment horizontal="justify" vertical="center" wrapText="1"/>
    </xf>
    <xf numFmtId="0" fontId="8" fillId="9" borderId="1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justify" vertical="top" wrapText="1"/>
    </xf>
    <xf numFmtId="0" fontId="8" fillId="3" borderId="1" xfId="0" applyFont="1" applyFill="1" applyBorder="1" applyAlignment="1">
      <alignment vertical="center" wrapText="1"/>
    </xf>
    <xf numFmtId="0" fontId="13" fillId="5" borderId="6" xfId="0" applyFont="1" applyFill="1" applyBorder="1" applyAlignment="1">
      <alignment horizontal="justify" vertical="center" wrapText="1"/>
    </xf>
    <xf numFmtId="0" fontId="13" fillId="5" borderId="1" xfId="0" applyFont="1" applyFill="1" applyBorder="1" applyAlignment="1">
      <alignment horizontal="justify" vertical="center" wrapText="1"/>
    </xf>
    <xf numFmtId="0" fontId="8" fillId="5" borderId="8" xfId="0" applyFont="1" applyFill="1" applyBorder="1" applyAlignment="1">
      <alignment horizontal="justify" vertical="center" wrapText="1"/>
    </xf>
    <xf numFmtId="0" fontId="8" fillId="5" borderId="2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9" borderId="1" xfId="0" applyFont="1" applyFill="1" applyBorder="1" applyAlignment="1">
      <alignment horizontal="justify" vertical="center" wrapText="1"/>
    </xf>
    <xf numFmtId="0" fontId="8" fillId="2" borderId="10" xfId="0" applyFont="1" applyFill="1" applyBorder="1" applyAlignment="1">
      <alignment horizontal="justify" vertical="center" wrapText="1"/>
    </xf>
    <xf numFmtId="0" fontId="10" fillId="7" borderId="10" xfId="0" applyFont="1" applyFill="1" applyBorder="1" applyAlignment="1">
      <alignment horizontal="justify" vertical="center" wrapText="1"/>
    </xf>
    <xf numFmtId="0" fontId="10" fillId="7" borderId="2" xfId="0" applyFont="1" applyFill="1" applyBorder="1" applyAlignment="1">
      <alignment horizontal="justify" vertical="center" wrapText="1"/>
    </xf>
    <xf numFmtId="0" fontId="10" fillId="5" borderId="10" xfId="0" applyFont="1" applyFill="1" applyBorder="1" applyAlignment="1">
      <alignment horizontal="justify" vertical="center" wrapText="1"/>
    </xf>
    <xf numFmtId="0" fontId="10" fillId="5" borderId="2" xfId="0" applyFont="1" applyFill="1" applyBorder="1" applyAlignment="1">
      <alignment horizontal="justify" vertical="center" wrapText="1"/>
    </xf>
    <xf numFmtId="0" fontId="16" fillId="6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7" fillId="3" borderId="6" xfId="0" applyFont="1" applyFill="1" applyBorder="1" applyAlignment="1">
      <alignment horizontal="left" vertical="top" wrapText="1"/>
    </xf>
    <xf numFmtId="0" fontId="17" fillId="2" borderId="6" xfId="0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vertical="center" wrapText="1"/>
    </xf>
    <xf numFmtId="0" fontId="11" fillId="5" borderId="6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center" wrapText="1"/>
    </xf>
    <xf numFmtId="0" fontId="17" fillId="4" borderId="6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vertical="center" wrapText="1"/>
    </xf>
    <xf numFmtId="0" fontId="0" fillId="6" borderId="6" xfId="0" applyFill="1" applyBorder="1"/>
    <xf numFmtId="0" fontId="8" fillId="6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justify" vertical="top" wrapText="1"/>
    </xf>
    <xf numFmtId="0" fontId="11" fillId="0" borderId="0" xfId="0" applyFont="1" applyAlignment="1">
      <alignment horizontal="right"/>
    </xf>
    <xf numFmtId="0" fontId="8" fillId="6" borderId="1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top" wrapText="1"/>
    </xf>
    <xf numFmtId="49" fontId="10" fillId="5" borderId="9" xfId="0" applyNumberFormat="1" applyFont="1" applyFill="1" applyBorder="1" applyAlignment="1">
      <alignment horizontal="right" vertical="center"/>
    </xf>
    <xf numFmtId="49" fontId="10" fillId="7" borderId="9" xfId="0" applyNumberFormat="1" applyFont="1" applyFill="1" applyBorder="1" applyAlignment="1">
      <alignment horizontal="right" vertical="center"/>
    </xf>
    <xf numFmtId="49" fontId="10" fillId="6" borderId="6" xfId="0" applyNumberFormat="1" applyFont="1" applyFill="1" applyBorder="1" applyAlignment="1">
      <alignment vertical="center"/>
    </xf>
    <xf numFmtId="49" fontId="10" fillId="6" borderId="9" xfId="0" applyNumberFormat="1" applyFont="1" applyFill="1" applyBorder="1" applyAlignment="1">
      <alignment vertical="center"/>
    </xf>
    <xf numFmtId="49" fontId="10" fillId="6" borderId="3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49" fontId="8" fillId="2" borderId="9" xfId="0" applyNumberFormat="1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vertical="center"/>
    </xf>
    <xf numFmtId="49" fontId="8" fillId="4" borderId="6" xfId="0" applyNumberFormat="1" applyFont="1" applyFill="1" applyBorder="1" applyAlignment="1">
      <alignment vertical="center"/>
    </xf>
    <xf numFmtId="49" fontId="8" fillId="4" borderId="9" xfId="0" applyNumberFormat="1" applyFont="1" applyFill="1" applyBorder="1" applyAlignment="1">
      <alignment vertical="center"/>
    </xf>
    <xf numFmtId="49" fontId="8" fillId="4" borderId="3" xfId="0" applyNumberFormat="1" applyFont="1" applyFill="1" applyBorder="1" applyAlignment="1">
      <alignment vertical="center"/>
    </xf>
    <xf numFmtId="49" fontId="10" fillId="5" borderId="6" xfId="0" applyNumberFormat="1" applyFont="1" applyFill="1" applyBorder="1" applyAlignment="1">
      <alignment vertical="center"/>
    </xf>
    <xf numFmtId="49" fontId="10" fillId="5" borderId="9" xfId="0" applyNumberFormat="1" applyFont="1" applyFill="1" applyBorder="1" applyAlignment="1">
      <alignment vertical="center"/>
    </xf>
    <xf numFmtId="49" fontId="10" fillId="5" borderId="3" xfId="0" applyNumberFormat="1" applyFont="1" applyFill="1" applyBorder="1" applyAlignment="1">
      <alignment vertical="center"/>
    </xf>
    <xf numFmtId="49" fontId="10" fillId="0" borderId="6" xfId="0" applyNumberFormat="1" applyFont="1" applyBorder="1" applyAlignment="1">
      <alignment vertical="center"/>
    </xf>
    <xf numFmtId="49" fontId="10" fillId="0" borderId="9" xfId="0" applyNumberFormat="1" applyFont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0" fontId="10" fillId="5" borderId="6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0" fontId="10" fillId="7" borderId="6" xfId="0" applyFont="1" applyFill="1" applyBorder="1" applyAlignment="1">
      <alignment vertical="center" wrapText="1"/>
    </xf>
    <xf numFmtId="0" fontId="10" fillId="7" borderId="9" xfId="0" applyFont="1" applyFill="1" applyBorder="1" applyAlignment="1">
      <alignment vertical="center" wrapText="1"/>
    </xf>
    <xf numFmtId="0" fontId="10" fillId="7" borderId="3" xfId="0" applyFont="1" applyFill="1" applyBorder="1" applyAlignment="1">
      <alignment vertical="center" wrapText="1"/>
    </xf>
    <xf numFmtId="49" fontId="10" fillId="5" borderId="6" xfId="0" applyNumberFormat="1" applyFont="1" applyFill="1" applyBorder="1" applyAlignment="1">
      <alignment vertical="center" wrapText="1"/>
    </xf>
    <xf numFmtId="49" fontId="10" fillId="5" borderId="9" xfId="0" applyNumberFormat="1" applyFont="1" applyFill="1" applyBorder="1" applyAlignment="1">
      <alignment vertical="center" wrapText="1"/>
    </xf>
    <xf numFmtId="49" fontId="10" fillId="5" borderId="3" xfId="0" applyNumberFormat="1" applyFont="1" applyFill="1" applyBorder="1" applyAlignment="1">
      <alignment vertical="center" wrapText="1"/>
    </xf>
    <xf numFmtId="49" fontId="10" fillId="7" borderId="6" xfId="0" applyNumberFormat="1" applyFont="1" applyFill="1" applyBorder="1" applyAlignment="1">
      <alignment vertical="center" wrapText="1"/>
    </xf>
    <xf numFmtId="49" fontId="10" fillId="7" borderId="9" xfId="0" applyNumberFormat="1" applyFont="1" applyFill="1" applyBorder="1" applyAlignment="1">
      <alignment vertical="center" wrapText="1"/>
    </xf>
    <xf numFmtId="49" fontId="10" fillId="7" borderId="3" xfId="0" applyNumberFormat="1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49" fontId="8" fillId="2" borderId="9" xfId="0" applyNumberFormat="1" applyFont="1" applyFill="1" applyBorder="1" applyAlignment="1">
      <alignment horizontal="right" vertical="center"/>
    </xf>
    <xf numFmtId="49" fontId="10" fillId="8" borderId="9" xfId="0" applyNumberFormat="1" applyFont="1" applyFill="1" applyBorder="1" applyAlignment="1">
      <alignment horizontal="right" vertical="center"/>
    </xf>
    <xf numFmtId="49" fontId="8" fillId="2" borderId="9" xfId="0" applyNumberFormat="1" applyFont="1" applyFill="1" applyBorder="1" applyAlignment="1">
      <alignment horizontal="right" vertical="center" wrapText="1"/>
    </xf>
    <xf numFmtId="0" fontId="12" fillId="5" borderId="6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49" fontId="8" fillId="4" borderId="6" xfId="0" applyNumberFormat="1" applyFont="1" applyFill="1" applyBorder="1" applyAlignment="1">
      <alignment vertical="center" wrapText="1"/>
    </xf>
    <xf numFmtId="49" fontId="8" fillId="4" borderId="9" xfId="0" applyNumberFormat="1" applyFont="1" applyFill="1" applyBorder="1" applyAlignment="1">
      <alignment vertical="center" wrapText="1"/>
    </xf>
    <xf numFmtId="49" fontId="8" fillId="4" borderId="3" xfId="0" applyNumberFormat="1" applyFont="1" applyFill="1" applyBorder="1" applyAlignment="1">
      <alignment vertical="center" wrapText="1"/>
    </xf>
    <xf numFmtId="49" fontId="10" fillId="0" borderId="6" xfId="0" applyNumberFormat="1" applyFont="1" applyBorder="1" applyAlignment="1">
      <alignment vertical="center" wrapText="1"/>
    </xf>
    <xf numFmtId="49" fontId="10" fillId="0" borderId="9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vertical="center" wrapText="1"/>
    </xf>
    <xf numFmtId="49" fontId="10" fillId="7" borderId="6" xfId="0" applyNumberFormat="1" applyFont="1" applyFill="1" applyBorder="1" applyAlignment="1">
      <alignment vertical="center"/>
    </xf>
    <xf numFmtId="49" fontId="10" fillId="7" borderId="9" xfId="0" applyNumberFormat="1" applyFont="1" applyFill="1" applyBorder="1" applyAlignment="1">
      <alignment vertical="center"/>
    </xf>
    <xf numFmtId="49" fontId="10" fillId="7" borderId="3" xfId="0" applyNumberFormat="1" applyFont="1" applyFill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49" fontId="1" fillId="5" borderId="9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49" fontId="10" fillId="4" borderId="6" xfId="0" applyNumberFormat="1" applyFont="1" applyFill="1" applyBorder="1" applyAlignment="1">
      <alignment vertical="center"/>
    </xf>
    <xf numFmtId="49" fontId="10" fillId="4" borderId="9" xfId="0" applyNumberFormat="1" applyFont="1" applyFill="1" applyBorder="1" applyAlignment="1">
      <alignment vertical="center"/>
    </xf>
    <xf numFmtId="49" fontId="10" fillId="4" borderId="3" xfId="0" applyNumberFormat="1" applyFont="1" applyFill="1" applyBorder="1" applyAlignment="1">
      <alignment vertical="center"/>
    </xf>
    <xf numFmtId="49" fontId="10" fillId="0" borderId="3" xfId="0" applyNumberFormat="1" applyFont="1" applyBorder="1" applyAlignment="1">
      <alignment horizontal="center" vertical="center"/>
    </xf>
    <xf numFmtId="0" fontId="10" fillId="7" borderId="9" xfId="0" applyFont="1" applyFill="1" applyBorder="1" applyAlignment="1">
      <alignment vertical="top" wrapText="1"/>
    </xf>
    <xf numFmtId="0" fontId="10" fillId="7" borderId="3" xfId="0" applyFont="1" applyFill="1" applyBorder="1" applyAlignment="1">
      <alignment vertical="top" wrapText="1"/>
    </xf>
    <xf numFmtId="0" fontId="12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10" fillId="0" borderId="0" xfId="0" applyNumberFormat="1" applyFont="1" applyAlignment="1">
      <alignment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4" borderId="6" xfId="0" applyNumberFormat="1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justify" vertical="center" wrapText="1"/>
    </xf>
    <xf numFmtId="1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/>
    </xf>
    <xf numFmtId="0" fontId="10" fillId="0" borderId="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4" borderId="9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vertical="center"/>
    </xf>
    <xf numFmtId="49" fontId="10" fillId="2" borderId="9" xfId="0" applyNumberFormat="1" applyFont="1" applyFill="1" applyBorder="1" applyAlignment="1">
      <alignment vertical="center"/>
    </xf>
    <xf numFmtId="49" fontId="10" fillId="2" borderId="3" xfId="0" applyNumberFormat="1" applyFont="1" applyFill="1" applyBorder="1" applyAlignment="1">
      <alignment vertical="center"/>
    </xf>
    <xf numFmtId="49" fontId="10" fillId="4" borderId="6" xfId="0" applyNumberFormat="1" applyFont="1" applyFill="1" applyBorder="1" applyAlignment="1">
      <alignment vertical="center" wrapText="1"/>
    </xf>
    <xf numFmtId="49" fontId="10" fillId="4" borderId="9" xfId="0" applyNumberFormat="1" applyFont="1" applyFill="1" applyBorder="1" applyAlignment="1">
      <alignment vertical="center" wrapText="1"/>
    </xf>
    <xf numFmtId="49" fontId="10" fillId="4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vertical="center"/>
    </xf>
    <xf numFmtId="49" fontId="10" fillId="0" borderId="9" xfId="0" applyNumberFormat="1" applyFont="1" applyBorder="1" applyAlignment="1">
      <alignment horizontal="left" vertical="center"/>
    </xf>
    <xf numFmtId="49" fontId="10" fillId="0" borderId="9" xfId="0" applyNumberFormat="1" applyFont="1" applyBorder="1" applyAlignment="1">
      <alignment horizontal="center" vertical="center"/>
    </xf>
    <xf numFmtId="0" fontId="1" fillId="10" borderId="1" xfId="0" applyFont="1" applyFill="1" applyBorder="1" applyAlignment="1">
      <alignment horizontal="left" vertical="top" wrapText="1"/>
    </xf>
    <xf numFmtId="49" fontId="1" fillId="10" borderId="6" xfId="0" applyNumberFormat="1" applyFont="1" applyFill="1" applyBorder="1" applyAlignment="1">
      <alignment horizontal="right" vertical="center"/>
    </xf>
    <xf numFmtId="49" fontId="1" fillId="10" borderId="9" xfId="0" applyNumberFormat="1" applyFont="1" applyFill="1" applyBorder="1" applyAlignment="1">
      <alignment horizontal="right" vertical="center"/>
    </xf>
    <xf numFmtId="49" fontId="1" fillId="10" borderId="3" xfId="0" applyNumberFormat="1" applyFont="1" applyFill="1" applyBorder="1" applyAlignment="1">
      <alignment horizontal="left" vertical="center"/>
    </xf>
    <xf numFmtId="49" fontId="1" fillId="10" borderId="4" xfId="0" applyNumberFormat="1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left" vertical="top" wrapText="1"/>
    </xf>
    <xf numFmtId="49" fontId="10" fillId="10" borderId="6" xfId="0" applyNumberFormat="1" applyFont="1" applyFill="1" applyBorder="1" applyAlignment="1">
      <alignment horizontal="right" vertical="center"/>
    </xf>
    <xf numFmtId="49" fontId="10" fillId="10" borderId="9" xfId="0" applyNumberFormat="1" applyFont="1" applyFill="1" applyBorder="1" applyAlignment="1">
      <alignment horizontal="right" vertical="center"/>
    </xf>
    <xf numFmtId="49" fontId="10" fillId="10" borderId="3" xfId="0" applyNumberFormat="1" applyFont="1" applyFill="1" applyBorder="1" applyAlignment="1">
      <alignment horizontal="left" vertical="center"/>
    </xf>
    <xf numFmtId="49" fontId="10" fillId="10" borderId="4" xfId="0" applyNumberFormat="1" applyFont="1" applyFill="1" applyBorder="1" applyAlignment="1">
      <alignment horizontal="center" vertical="center"/>
    </xf>
    <xf numFmtId="49" fontId="1" fillId="8" borderId="9" xfId="0" applyNumberFormat="1" applyFont="1" applyFill="1" applyBorder="1" applyAlignment="1">
      <alignment horizontal="left" vertical="center"/>
    </xf>
    <xf numFmtId="0" fontId="10" fillId="10" borderId="1" xfId="0" applyFont="1" applyFill="1" applyBorder="1" applyAlignment="1">
      <alignment vertical="center" wrapText="1"/>
    </xf>
    <xf numFmtId="0" fontId="10" fillId="10" borderId="10" xfId="0" applyFont="1" applyFill="1" applyBorder="1" applyAlignment="1">
      <alignment horizontal="right" vertical="center" wrapText="1"/>
    </xf>
    <xf numFmtId="0" fontId="10" fillId="10" borderId="18" xfId="0" applyFont="1" applyFill="1" applyBorder="1" applyAlignment="1">
      <alignment horizontal="right" vertical="center" wrapText="1"/>
    </xf>
    <xf numFmtId="0" fontId="10" fillId="10" borderId="1" xfId="0" applyFont="1" applyFill="1" applyBorder="1" applyAlignment="1">
      <alignment horizontal="center" vertical="center" wrapText="1"/>
    </xf>
    <xf numFmtId="49" fontId="10" fillId="8" borderId="6" xfId="0" applyNumberFormat="1" applyFont="1" applyFill="1" applyBorder="1" applyAlignment="1">
      <alignment horizontal="left" vertical="center"/>
    </xf>
    <xf numFmtId="0" fontId="10" fillId="8" borderId="9" xfId="0" applyFont="1" applyFill="1" applyBorder="1" applyAlignment="1">
      <alignment horizontal="left" vertical="center" wrapText="1"/>
    </xf>
    <xf numFmtId="0" fontId="10" fillId="8" borderId="6" xfId="0" applyFont="1" applyFill="1" applyBorder="1" applyAlignment="1">
      <alignment horizontal="left" vertical="center" wrapText="1"/>
    </xf>
    <xf numFmtId="49" fontId="10" fillId="10" borderId="11" xfId="0" applyNumberFormat="1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right" vertical="center"/>
    </xf>
    <xf numFmtId="0" fontId="10" fillId="5" borderId="18" xfId="0" applyFont="1" applyFill="1" applyBorder="1" applyAlignment="1">
      <alignment horizontal="right" vertical="center"/>
    </xf>
    <xf numFmtId="49" fontId="10" fillId="5" borderId="11" xfId="0" applyNumberFormat="1" applyFont="1" applyFill="1" applyBorder="1" applyAlignment="1">
      <alignment horizontal="left" vertical="center"/>
    </xf>
    <xf numFmtId="0" fontId="10" fillId="7" borderId="10" xfId="0" applyFont="1" applyFill="1" applyBorder="1" applyAlignment="1">
      <alignment horizontal="right" vertical="center"/>
    </xf>
    <xf numFmtId="0" fontId="10" fillId="7" borderId="18" xfId="0" applyFont="1" applyFill="1" applyBorder="1" applyAlignment="1">
      <alignment horizontal="right" vertical="center"/>
    </xf>
    <xf numFmtId="49" fontId="10" fillId="5" borderId="6" xfId="0" applyNumberFormat="1" applyFont="1" applyFill="1" applyBorder="1" applyAlignment="1">
      <alignment horizontal="left" vertical="center"/>
    </xf>
    <xf numFmtId="49" fontId="10" fillId="5" borderId="9" xfId="0" applyNumberFormat="1" applyFont="1" applyFill="1" applyBorder="1" applyAlignment="1">
      <alignment horizontal="left" vertical="center"/>
    </xf>
    <xf numFmtId="49" fontId="10" fillId="7" borderId="6" xfId="0" applyNumberFormat="1" applyFont="1" applyFill="1" applyBorder="1" applyAlignment="1">
      <alignment horizontal="left" vertical="center"/>
    </xf>
    <xf numFmtId="49" fontId="10" fillId="7" borderId="9" xfId="0" applyNumberFormat="1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 wrapText="1"/>
    </xf>
    <xf numFmtId="0" fontId="10" fillId="5" borderId="18" xfId="0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horizontal="left" vertical="center" wrapText="1"/>
    </xf>
    <xf numFmtId="0" fontId="10" fillId="7" borderId="18" xfId="0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vertical="top" wrapText="1"/>
    </xf>
    <xf numFmtId="49" fontId="10" fillId="10" borderId="6" xfId="0" applyNumberFormat="1" applyFont="1" applyFill="1" applyBorder="1" applyAlignment="1">
      <alignment horizontal="right" vertical="center" wrapText="1"/>
    </xf>
    <xf numFmtId="49" fontId="10" fillId="10" borderId="9" xfId="0" applyNumberFormat="1" applyFont="1" applyFill="1" applyBorder="1" applyAlignment="1">
      <alignment horizontal="right" vertical="center" wrapText="1"/>
    </xf>
    <xf numFmtId="49" fontId="10" fillId="10" borderId="3" xfId="0" applyNumberFormat="1" applyFont="1" applyFill="1" applyBorder="1" applyAlignment="1">
      <alignment horizontal="left" vertical="center" wrapText="1"/>
    </xf>
    <xf numFmtId="49" fontId="10" fillId="10" borderId="6" xfId="0" applyNumberFormat="1" applyFont="1" applyFill="1" applyBorder="1" applyAlignment="1">
      <alignment horizontal="left" vertical="center" wrapText="1"/>
    </xf>
    <xf numFmtId="49" fontId="10" fillId="10" borderId="9" xfId="0" applyNumberFormat="1" applyFont="1" applyFill="1" applyBorder="1" applyAlignment="1">
      <alignment horizontal="left" vertical="center" wrapText="1"/>
    </xf>
    <xf numFmtId="49" fontId="10" fillId="5" borderId="6" xfId="0" applyNumberFormat="1" applyFont="1" applyFill="1" applyBorder="1" applyAlignment="1">
      <alignment horizontal="left" vertical="center" wrapText="1"/>
    </xf>
    <xf numFmtId="49" fontId="10" fillId="5" borderId="9" xfId="0" applyNumberFormat="1" applyFont="1" applyFill="1" applyBorder="1" applyAlignment="1">
      <alignment horizontal="left" vertical="center" wrapText="1"/>
    </xf>
    <xf numFmtId="49" fontId="10" fillId="7" borderId="6" xfId="0" applyNumberFormat="1" applyFont="1" applyFill="1" applyBorder="1" applyAlignment="1">
      <alignment horizontal="left" vertical="center" wrapText="1"/>
    </xf>
    <xf numFmtId="49" fontId="10" fillId="7" borderId="9" xfId="0" applyNumberFormat="1" applyFont="1" applyFill="1" applyBorder="1" applyAlignment="1">
      <alignment horizontal="left" vertical="center" wrapText="1"/>
    </xf>
    <xf numFmtId="49" fontId="10" fillId="10" borderId="1" xfId="0" applyNumberFormat="1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left" wrapText="1"/>
    </xf>
    <xf numFmtId="0" fontId="12" fillId="10" borderId="1" xfId="0" applyFont="1" applyFill="1" applyBorder="1" applyAlignment="1">
      <alignment horizontal="left" wrapText="1"/>
    </xf>
    <xf numFmtId="49" fontId="10" fillId="10" borderId="4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justify" vertical="top" wrapText="1"/>
    </xf>
    <xf numFmtId="49" fontId="10" fillId="10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1" fillId="7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1" fontId="8" fillId="6" borderId="1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10" fillId="5" borderId="3" xfId="0" applyNumberFormat="1" applyFont="1" applyFill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 vertical="center"/>
    </xf>
    <xf numFmtId="1" fontId="10" fillId="10" borderId="3" xfId="0" applyNumberFormat="1" applyFont="1" applyFill="1" applyBorder="1" applyAlignment="1">
      <alignment horizontal="center" vertical="center"/>
    </xf>
    <xf numFmtId="1" fontId="10" fillId="10" borderId="3" xfId="0" applyNumberFormat="1" applyFont="1" applyFill="1" applyBorder="1" applyAlignment="1">
      <alignment horizontal="center"/>
    </xf>
    <xf numFmtId="1" fontId="10" fillId="7" borderId="3" xfId="0" applyNumberFormat="1" applyFont="1" applyFill="1" applyBorder="1" applyAlignment="1">
      <alignment horizontal="center" vertical="center"/>
    </xf>
    <xf numFmtId="1" fontId="8" fillId="6" borderId="3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justify" vertical="top" wrapText="1"/>
    </xf>
    <xf numFmtId="49" fontId="10" fillId="0" borderId="2" xfId="0" applyNumberFormat="1" applyFont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justify" vertical="center" wrapText="1"/>
    </xf>
    <xf numFmtId="0" fontId="8" fillId="5" borderId="12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top" wrapText="1"/>
    </xf>
    <xf numFmtId="0" fontId="8" fillId="5" borderId="2" xfId="0" applyFont="1" applyFill="1" applyBorder="1" applyAlignment="1">
      <alignment horizontal="justify" vertical="top" wrapText="1"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14" fillId="0" borderId="1" xfId="0" applyFont="1" applyBorder="1"/>
    <xf numFmtId="0" fontId="12" fillId="0" borderId="2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top" wrapText="1"/>
    </xf>
    <xf numFmtId="49" fontId="8" fillId="6" borderId="1" xfId="0" applyNumberFormat="1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12" fillId="0" borderId="1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49" fontId="8" fillId="6" borderId="6" xfId="0" applyNumberFormat="1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justify" vertical="center" wrapText="1"/>
    </xf>
    <xf numFmtId="49" fontId="10" fillId="7" borderId="6" xfId="0" applyNumberFormat="1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justify" vertical="center" wrapText="1"/>
    </xf>
    <xf numFmtId="0" fontId="12" fillId="0" borderId="1" xfId="0" applyFont="1" applyBorder="1"/>
    <xf numFmtId="0" fontId="10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8" fillId="0" borderId="0" xfId="0" applyFont="1"/>
    <xf numFmtId="3" fontId="10" fillId="0" borderId="1" xfId="0" applyNumberFormat="1" applyFont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 wrapText="1"/>
    </xf>
    <xf numFmtId="0" fontId="11" fillId="0" borderId="9" xfId="0" applyFont="1" applyBorder="1"/>
    <xf numFmtId="1" fontId="10" fillId="0" borderId="6" xfId="0" applyNumberFormat="1" applyFont="1" applyBorder="1" applyAlignment="1">
      <alignment horizontal="center"/>
    </xf>
    <xf numFmtId="1" fontId="8" fillId="6" borderId="6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" fontId="10" fillId="0" borderId="0" xfId="0" applyNumberFormat="1" applyFont="1" applyAlignment="1">
      <alignment horizontal="center"/>
    </xf>
    <xf numFmtId="1" fontId="8" fillId="7" borderId="0" xfId="0" applyNumberFormat="1" applyFont="1" applyFill="1" applyAlignment="1">
      <alignment horizontal="center" vertical="center" wrapText="1"/>
    </xf>
    <xf numFmtId="49" fontId="10" fillId="10" borderId="6" xfId="0" applyNumberFormat="1" applyFont="1" applyFill="1" applyBorder="1" applyAlignment="1">
      <alignment horizontal="left" vertical="center"/>
    </xf>
    <xf numFmtId="49" fontId="10" fillId="10" borderId="9" xfId="0" applyNumberFormat="1" applyFont="1" applyFill="1" applyBorder="1" applyAlignment="1">
      <alignment horizontal="left" vertical="center"/>
    </xf>
    <xf numFmtId="0" fontId="8" fillId="4" borderId="6" xfId="0" applyFont="1" applyFill="1" applyBorder="1" applyAlignment="1">
      <alignment vertical="top" wrapText="1"/>
    </xf>
    <xf numFmtId="49" fontId="27" fillId="4" borderId="2" xfId="0" applyNumberFormat="1" applyFont="1" applyFill="1" applyBorder="1" applyAlignment="1">
      <alignment horizontal="center" vertical="center"/>
    </xf>
    <xf numFmtId="49" fontId="27" fillId="4" borderId="6" xfId="0" applyNumberFormat="1" applyFont="1" applyFill="1" applyBorder="1" applyAlignment="1">
      <alignment vertical="center"/>
    </xf>
    <xf numFmtId="49" fontId="27" fillId="4" borderId="9" xfId="0" applyNumberFormat="1" applyFont="1" applyFill="1" applyBorder="1" applyAlignment="1">
      <alignment vertical="center"/>
    </xf>
    <xf numFmtId="49" fontId="27" fillId="4" borderId="3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top" wrapText="1"/>
    </xf>
    <xf numFmtId="0" fontId="8" fillId="5" borderId="1" xfId="0" applyFont="1" applyFill="1" applyBorder="1" applyAlignment="1">
      <alignment vertical="center"/>
    </xf>
    <xf numFmtId="0" fontId="8" fillId="4" borderId="8" xfId="0" applyFont="1" applyFill="1" applyBorder="1" applyAlignment="1">
      <alignment horizontal="justify" vertical="top" wrapText="1"/>
    </xf>
    <xf numFmtId="0" fontId="13" fillId="9" borderId="1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center" vertical="top" wrapText="1"/>
    </xf>
    <xf numFmtId="0" fontId="10" fillId="7" borderId="3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10" fillId="7" borderId="0" xfId="0" applyFont="1" applyFill="1" applyAlignment="1">
      <alignment vertical="center" wrapText="1"/>
    </xf>
    <xf numFmtId="49" fontId="1" fillId="0" borderId="8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12" fillId="0" borderId="25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vertical="center"/>
    </xf>
    <xf numFmtId="49" fontId="10" fillId="0" borderId="5" xfId="0" applyNumberFormat="1" applyFont="1" applyBorder="1" applyAlignment="1">
      <alignment vertical="center"/>
    </xf>
    <xf numFmtId="49" fontId="10" fillId="7" borderId="8" xfId="0" applyNumberFormat="1" applyFont="1" applyFill="1" applyBorder="1" applyAlignment="1">
      <alignment horizontal="right" vertical="center" wrapText="1"/>
    </xf>
    <xf numFmtId="49" fontId="10" fillId="7" borderId="13" xfId="0" applyNumberFormat="1" applyFont="1" applyFill="1" applyBorder="1" applyAlignment="1">
      <alignment horizontal="right" vertical="center" wrapText="1"/>
    </xf>
    <xf numFmtId="49" fontId="10" fillId="7" borderId="5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3" xfId="0" applyFill="1" applyBorder="1"/>
    <xf numFmtId="0" fontId="0" fillId="2" borderId="1" xfId="0" applyFill="1" applyBorder="1"/>
    <xf numFmtId="0" fontId="13" fillId="5" borderId="1" xfId="0" applyFont="1" applyFill="1" applyBorder="1" applyAlignment="1">
      <alignment horizontal="justify" vertical="top" wrapText="1"/>
    </xf>
    <xf numFmtId="0" fontId="10" fillId="0" borderId="4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10" fillId="5" borderId="1" xfId="0" applyFont="1" applyFill="1" applyBorder="1"/>
    <xf numFmtId="0" fontId="10" fillId="0" borderId="1" xfId="0" applyFont="1" applyBorder="1" applyAlignment="1">
      <alignment wrapText="1"/>
    </xf>
    <xf numFmtId="0" fontId="10" fillId="4" borderId="3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 vertical="center" wrapText="1"/>
    </xf>
    <xf numFmtId="3" fontId="1" fillId="0" borderId="1" xfId="5" applyNumberFormat="1" applyFont="1" applyBorder="1" applyAlignment="1">
      <alignment horizontal="right"/>
    </xf>
    <xf numFmtId="3" fontId="1" fillId="0" borderId="1" xfId="5" applyNumberFormat="1" applyFont="1" applyBorder="1" applyAlignment="1">
      <alignment horizontal="center" vertical="center"/>
    </xf>
    <xf numFmtId="3" fontId="1" fillId="7" borderId="1" xfId="5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/>
    </xf>
    <xf numFmtId="3" fontId="8" fillId="6" borderId="3" xfId="0" applyNumberFormat="1" applyFont="1" applyFill="1" applyBorder="1" applyAlignment="1">
      <alignment vertical="top" wrapText="1"/>
    </xf>
    <xf numFmtId="3" fontId="8" fillId="2" borderId="3" xfId="0" applyNumberFormat="1" applyFont="1" applyFill="1" applyBorder="1"/>
    <xf numFmtId="3" fontId="8" fillId="4" borderId="3" xfId="0" applyNumberFormat="1" applyFont="1" applyFill="1" applyBorder="1"/>
    <xf numFmtId="3" fontId="10" fillId="0" borderId="3" xfId="0" applyNumberFormat="1" applyFont="1" applyBorder="1"/>
    <xf numFmtId="3" fontId="10" fillId="2" borderId="3" xfId="0" applyNumberFormat="1" applyFont="1" applyFill="1" applyBorder="1"/>
    <xf numFmtId="3" fontId="10" fillId="4" borderId="3" xfId="0" applyNumberFormat="1" applyFont="1" applyFill="1" applyBorder="1"/>
    <xf numFmtId="3" fontId="10" fillId="5" borderId="3" xfId="0" applyNumberFormat="1" applyFont="1" applyFill="1" applyBorder="1"/>
    <xf numFmtId="3" fontId="10" fillId="7" borderId="3" xfId="0" applyNumberFormat="1" applyFont="1" applyFill="1" applyBorder="1"/>
    <xf numFmtId="3" fontId="8" fillId="5" borderId="3" xfId="0" applyNumberFormat="1" applyFont="1" applyFill="1" applyBorder="1"/>
    <xf numFmtId="3" fontId="10" fillId="7" borderId="2" xfId="0" applyNumberFormat="1" applyFont="1" applyFill="1" applyBorder="1"/>
    <xf numFmtId="3" fontId="10" fillId="5" borderId="1" xfId="0" applyNumberFormat="1" applyFont="1" applyFill="1" applyBorder="1"/>
    <xf numFmtId="3" fontId="10" fillId="7" borderId="1" xfId="0" applyNumberFormat="1" applyFont="1" applyFill="1" applyBorder="1"/>
    <xf numFmtId="3" fontId="10" fillId="9" borderId="3" xfId="0" applyNumberFormat="1" applyFont="1" applyFill="1" applyBorder="1"/>
    <xf numFmtId="3" fontId="8" fillId="6" borderId="3" xfId="0" applyNumberFormat="1" applyFont="1" applyFill="1" applyBorder="1"/>
    <xf numFmtId="3" fontId="8" fillId="5" borderId="1" xfId="0" applyNumberFormat="1" applyFont="1" applyFill="1" applyBorder="1"/>
    <xf numFmtId="3" fontId="8" fillId="9" borderId="3" xfId="0" applyNumberFormat="1" applyFont="1" applyFill="1" applyBorder="1"/>
    <xf numFmtId="3" fontId="8" fillId="2" borderId="3" xfId="0" applyNumberFormat="1" applyFont="1" applyFill="1" applyBorder="1" applyAlignment="1">
      <alignment vertical="center"/>
    </xf>
    <xf numFmtId="3" fontId="8" fillId="5" borderId="3" xfId="0" applyNumberFormat="1" applyFont="1" applyFill="1" applyBorder="1" applyAlignment="1">
      <alignment vertical="center"/>
    </xf>
    <xf numFmtId="3" fontId="10" fillId="7" borderId="3" xfId="0" applyNumberFormat="1" applyFont="1" applyFill="1" applyBorder="1" applyAlignment="1">
      <alignment vertical="center"/>
    </xf>
    <xf numFmtId="3" fontId="10" fillId="5" borderId="3" xfId="0" applyNumberFormat="1" applyFont="1" applyFill="1" applyBorder="1" applyAlignment="1">
      <alignment vertical="center"/>
    </xf>
    <xf numFmtId="3" fontId="8" fillId="6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3" fontId="10" fillId="1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7" borderId="1" xfId="0" applyNumberFormat="1" applyFont="1" applyFill="1" applyBorder="1" applyAlignment="1">
      <alignment horizontal="center" vertical="center"/>
    </xf>
    <xf numFmtId="3" fontId="1" fillId="1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0" fillId="7" borderId="1" xfId="0" applyNumberFormat="1" applyFont="1" applyFill="1" applyBorder="1" applyAlignment="1">
      <alignment horizontal="center" vertical="top"/>
    </xf>
    <xf numFmtId="3" fontId="8" fillId="4" borderId="1" xfId="0" applyNumberFormat="1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horizontal="left" vertical="top" wrapText="1"/>
    </xf>
    <xf numFmtId="49" fontId="8" fillId="11" borderId="1" xfId="0" applyNumberFormat="1" applyFont="1" applyFill="1" applyBorder="1" applyAlignment="1">
      <alignment horizontal="center" vertical="center" wrapText="1"/>
    </xf>
    <xf numFmtId="49" fontId="10" fillId="11" borderId="2" xfId="0" applyNumberFormat="1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vertical="center" wrapText="1"/>
    </xf>
    <xf numFmtId="0" fontId="10" fillId="11" borderId="9" xfId="0" applyFont="1" applyFill="1" applyBorder="1" applyAlignment="1">
      <alignment vertical="center" wrapText="1"/>
    </xf>
    <xf numFmtId="0" fontId="10" fillId="11" borderId="3" xfId="0" applyFont="1" applyFill="1" applyBorder="1" applyAlignment="1">
      <alignment vertical="center" wrapText="1"/>
    </xf>
    <xf numFmtId="49" fontId="10" fillId="11" borderId="3" xfId="0" applyNumberFormat="1" applyFont="1" applyFill="1" applyBorder="1" applyAlignment="1">
      <alignment horizontal="center" vertical="center"/>
    </xf>
    <xf numFmtId="3" fontId="8" fillId="11" borderId="1" xfId="0" applyNumberFormat="1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vertical="center" wrapText="1"/>
    </xf>
    <xf numFmtId="49" fontId="8" fillId="11" borderId="1" xfId="0" applyNumberFormat="1" applyFont="1" applyFill="1" applyBorder="1" applyAlignment="1">
      <alignment horizontal="center" vertical="center"/>
    </xf>
    <xf numFmtId="49" fontId="8" fillId="11" borderId="6" xfId="0" applyNumberFormat="1" applyFont="1" applyFill="1" applyBorder="1" applyAlignment="1">
      <alignment vertical="center"/>
    </xf>
    <xf numFmtId="49" fontId="8" fillId="11" borderId="9" xfId="0" applyNumberFormat="1" applyFont="1" applyFill="1" applyBorder="1" applyAlignment="1">
      <alignment vertical="center"/>
    </xf>
    <xf numFmtId="49" fontId="8" fillId="11" borderId="3" xfId="0" applyNumberFormat="1" applyFont="1" applyFill="1" applyBorder="1" applyAlignment="1">
      <alignment vertical="center"/>
    </xf>
    <xf numFmtId="0" fontId="13" fillId="11" borderId="1" xfId="0" applyFont="1" applyFill="1" applyBorder="1" applyAlignment="1">
      <alignment horizontal="left" vertical="top" wrapText="1"/>
    </xf>
    <xf numFmtId="49" fontId="13" fillId="11" borderId="2" xfId="0" applyNumberFormat="1" applyFont="1" applyFill="1" applyBorder="1" applyAlignment="1">
      <alignment horizontal="center" vertical="center" wrapText="1"/>
    </xf>
    <xf numFmtId="49" fontId="8" fillId="11" borderId="2" xfId="0" applyNumberFormat="1" applyFont="1" applyFill="1" applyBorder="1" applyAlignment="1">
      <alignment horizontal="center" vertical="center"/>
    </xf>
    <xf numFmtId="49" fontId="8" fillId="11" borderId="8" xfId="0" applyNumberFormat="1" applyFont="1" applyFill="1" applyBorder="1" applyAlignment="1">
      <alignment horizontal="center" vertical="center"/>
    </xf>
    <xf numFmtId="49" fontId="8" fillId="11" borderId="6" xfId="0" applyNumberFormat="1" applyFont="1" applyFill="1" applyBorder="1" applyAlignment="1">
      <alignment horizontal="right" vertical="center"/>
    </xf>
    <xf numFmtId="49" fontId="8" fillId="11" borderId="9" xfId="0" applyNumberFormat="1" applyFont="1" applyFill="1" applyBorder="1" applyAlignment="1">
      <alignment horizontal="right" vertical="center"/>
    </xf>
    <xf numFmtId="0" fontId="8" fillId="11" borderId="3" xfId="0" applyFont="1" applyFill="1" applyBorder="1" applyAlignment="1">
      <alignment horizontal="left" vertical="center" wrapText="1"/>
    </xf>
    <xf numFmtId="49" fontId="8" fillId="11" borderId="3" xfId="0" applyNumberFormat="1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left" vertical="top" wrapText="1"/>
    </xf>
    <xf numFmtId="49" fontId="8" fillId="11" borderId="2" xfId="0" applyNumberFormat="1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right" vertical="center" wrapText="1"/>
    </xf>
    <xf numFmtId="0" fontId="8" fillId="11" borderId="9" xfId="0" applyFont="1" applyFill="1" applyBorder="1" applyAlignment="1">
      <alignment horizontal="right" vertical="center" wrapText="1"/>
    </xf>
    <xf numFmtId="0" fontId="8" fillId="11" borderId="1" xfId="0" applyFont="1" applyFill="1" applyBorder="1"/>
    <xf numFmtId="0" fontId="0" fillId="11" borderId="1" xfId="0" applyFill="1" applyBorder="1"/>
    <xf numFmtId="0" fontId="0" fillId="11" borderId="6" xfId="0" applyFill="1" applyBorder="1"/>
    <xf numFmtId="0" fontId="0" fillId="11" borderId="9" xfId="0" applyFill="1" applyBorder="1"/>
    <xf numFmtId="0" fontId="0" fillId="11" borderId="3" xfId="0" applyFill="1" applyBorder="1"/>
    <xf numFmtId="0" fontId="8" fillId="11" borderId="6" xfId="0" applyFont="1" applyFill="1" applyBorder="1"/>
    <xf numFmtId="49" fontId="8" fillId="11" borderId="13" xfId="0" applyNumberFormat="1" applyFont="1" applyFill="1" applyBorder="1" applyAlignment="1">
      <alignment horizontal="center" vertical="center"/>
    </xf>
    <xf numFmtId="49" fontId="8" fillId="11" borderId="5" xfId="0" applyNumberFormat="1" applyFont="1" applyFill="1" applyBorder="1" applyAlignment="1">
      <alignment horizontal="center" vertical="center"/>
    </xf>
    <xf numFmtId="49" fontId="8" fillId="12" borderId="8" xfId="0" applyNumberFormat="1" applyFont="1" applyFill="1" applyBorder="1" applyAlignment="1">
      <alignment horizontal="center" vertical="center"/>
    </xf>
    <xf numFmtId="49" fontId="8" fillId="12" borderId="13" xfId="0" applyNumberFormat="1" applyFont="1" applyFill="1" applyBorder="1" applyAlignment="1">
      <alignment horizontal="center" vertical="center"/>
    </xf>
    <xf numFmtId="49" fontId="8" fillId="12" borderId="5" xfId="0" applyNumberFormat="1" applyFont="1" applyFill="1" applyBorder="1" applyAlignment="1">
      <alignment horizontal="center" vertical="center"/>
    </xf>
    <xf numFmtId="49" fontId="8" fillId="12" borderId="11" xfId="0" applyNumberFormat="1" applyFont="1" applyFill="1" applyBorder="1" applyAlignment="1">
      <alignment horizontal="center" vertical="center"/>
    </xf>
    <xf numFmtId="49" fontId="10" fillId="12" borderId="6" xfId="0" applyNumberFormat="1" applyFont="1" applyFill="1" applyBorder="1" applyAlignment="1">
      <alignment horizontal="right" vertical="center"/>
    </xf>
    <xf numFmtId="49" fontId="10" fillId="12" borderId="9" xfId="0" applyNumberFormat="1" applyFont="1" applyFill="1" applyBorder="1" applyAlignment="1">
      <alignment horizontal="right" vertical="center"/>
    </xf>
    <xf numFmtId="49" fontId="10" fillId="12" borderId="3" xfId="0" applyNumberFormat="1" applyFont="1" applyFill="1" applyBorder="1" applyAlignment="1">
      <alignment horizontal="left" vertical="center"/>
    </xf>
    <xf numFmtId="49" fontId="10" fillId="12" borderId="1" xfId="0" applyNumberFormat="1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left" vertical="center" wrapText="1"/>
    </xf>
    <xf numFmtId="0" fontId="8" fillId="12" borderId="6" xfId="0" applyFont="1" applyFill="1" applyBorder="1" applyAlignment="1">
      <alignment vertical="center"/>
    </xf>
    <xf numFmtId="3" fontId="0" fillId="0" borderId="0" xfId="0" applyNumberFormat="1"/>
    <xf numFmtId="3" fontId="8" fillId="2" borderId="1" xfId="0" applyNumberFormat="1" applyFont="1" applyFill="1" applyBorder="1" applyAlignment="1">
      <alignment horizontal="center" vertical="center"/>
    </xf>
    <xf numFmtId="3" fontId="10" fillId="7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/>
    <xf numFmtId="3" fontId="8" fillId="12" borderId="1" xfId="0" applyNumberFormat="1" applyFont="1" applyFill="1" applyBorder="1" applyAlignment="1">
      <alignment horizontal="center" vertical="center"/>
    </xf>
    <xf numFmtId="3" fontId="1" fillId="8" borderId="1" xfId="0" applyNumberFormat="1" applyFont="1" applyFill="1" applyBorder="1" applyAlignment="1">
      <alignment horizontal="center" vertical="center"/>
    </xf>
    <xf numFmtId="3" fontId="10" fillId="8" borderId="1" xfId="0" applyNumberFormat="1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 wrapText="1"/>
    </xf>
    <xf numFmtId="3" fontId="8" fillId="11" borderId="1" xfId="0" applyNumberFormat="1" applyFont="1" applyFill="1" applyBorder="1" applyAlignment="1">
      <alignment horizontal="center"/>
    </xf>
    <xf numFmtId="3" fontId="8" fillId="11" borderId="1" xfId="0" applyNumberFormat="1" applyFont="1" applyFill="1" applyBorder="1"/>
    <xf numFmtId="0" fontId="1" fillId="7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0" fillId="7" borderId="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10" fillId="7" borderId="19" xfId="0" applyFont="1" applyFill="1" applyBorder="1" applyAlignment="1">
      <alignment vertical="center" wrapText="1"/>
    </xf>
    <xf numFmtId="0" fontId="0" fillId="0" borderId="0" xfId="0"/>
    <xf numFmtId="0" fontId="8" fillId="0" borderId="0" xfId="0" applyFont="1" applyAlignment="1">
      <alignment horizontal="center"/>
    </xf>
    <xf numFmtId="0" fontId="11" fillId="0" borderId="0" xfId="0" applyFont="1"/>
    <xf numFmtId="0" fontId="0" fillId="0" borderId="0" xfId="0"/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3" xfId="4" xr:uid="{00000000-0005-0000-0000-000003000000}"/>
    <cellStyle name="Обычный_Лист1" xfId="5" xr:uid="{00000000-0005-0000-0000-000004000000}"/>
    <cellStyle name="Стиль 1" xfId="1" xr:uid="{00000000-0005-0000-0000-000005000000}"/>
  </cellStyles>
  <dxfs count="0"/>
  <tableStyles count="0" defaultTableStyle="TableStyleMedium2" defaultPivotStyle="PivotStyleLight16"/>
  <colors>
    <mruColors>
      <color rgb="FFCC99FF"/>
      <color rgb="FFFF9999"/>
      <color rgb="FF66FFFF"/>
      <color rgb="FF6BE3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44;&#1086;&#1082;&#1091;&#1084;&#1077;&#1085;&#1090;&#1099;/&#1073;&#1102;&#1076;&#1078;&#1077;&#1090;%202017-2019/&#1073;&#1102;&#1076;&#1078;&#1077;&#1090;%202017-19&#1080;&#1079;&#1084;&#1077;&#1085;&#1087;&#1088;&#1086;&#1077;&#1082;&#1090;&#1082;&#10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5"/>
      <sheetName val="прил7"/>
      <sheetName val="прил9"/>
      <sheetName val="прил11"/>
      <sheetName val="прил8"/>
    </sheetNames>
    <sheetDataSet>
      <sheetData sheetId="0"/>
      <sheetData sheetId="1"/>
      <sheetData sheetId="2">
        <row r="21">
          <cell r="H21">
            <v>1214200</v>
          </cell>
        </row>
        <row r="36">
          <cell r="H36">
            <v>0</v>
          </cell>
        </row>
        <row r="135">
          <cell r="H135">
            <v>0</v>
          </cell>
        </row>
        <row r="167">
          <cell r="H167">
            <v>0</v>
          </cell>
        </row>
        <row r="252">
          <cell r="H252">
            <v>0</v>
          </cell>
        </row>
        <row r="278">
          <cell r="H278">
            <v>0</v>
          </cell>
        </row>
        <row r="348">
          <cell r="H348">
            <v>0</v>
          </cell>
        </row>
        <row r="359">
          <cell r="H359">
            <v>0</v>
          </cell>
        </row>
        <row r="361">
          <cell r="H361">
            <v>0</v>
          </cell>
        </row>
        <row r="484">
          <cell r="H484">
            <v>0</v>
          </cell>
        </row>
        <row r="567">
          <cell r="H567">
            <v>0</v>
          </cell>
        </row>
        <row r="575">
          <cell r="H575">
            <v>0</v>
          </cell>
        </row>
        <row r="585">
          <cell r="H585">
            <v>0</v>
          </cell>
        </row>
        <row r="591">
          <cell r="H591">
            <v>0</v>
          </cell>
        </row>
        <row r="600">
          <cell r="H600">
            <v>0</v>
          </cell>
        </row>
        <row r="640">
          <cell r="H640">
            <v>0</v>
          </cell>
        </row>
      </sheetData>
      <sheetData sheetId="3">
        <row r="21">
          <cell r="I21">
            <v>1214200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44"/>
  <sheetViews>
    <sheetView zoomScaleNormal="100" workbookViewId="0">
      <selection activeCell="C8" sqref="C8:D8"/>
    </sheetView>
  </sheetViews>
  <sheetFormatPr defaultRowHeight="15" x14ac:dyDescent="0.25"/>
  <cols>
    <col min="1" max="1" width="7.7109375" customWidth="1"/>
    <col min="2" max="2" width="28" customWidth="1"/>
    <col min="3" max="3" width="64.42578125" customWidth="1"/>
    <col min="4" max="4" width="14.85546875" customWidth="1"/>
  </cols>
  <sheetData>
    <row r="1" spans="2:4" x14ac:dyDescent="0.25">
      <c r="C1" s="608" t="s">
        <v>395</v>
      </c>
      <c r="D1" s="609"/>
    </row>
    <row r="2" spans="2:4" x14ac:dyDescent="0.25">
      <c r="C2" s="608" t="s">
        <v>396</v>
      </c>
      <c r="D2" s="609"/>
    </row>
    <row r="3" spans="2:4" x14ac:dyDescent="0.25">
      <c r="C3" s="608" t="s">
        <v>397</v>
      </c>
      <c r="D3" s="609"/>
    </row>
    <row r="4" spans="2:4" x14ac:dyDescent="0.25">
      <c r="C4" s="608" t="s">
        <v>398</v>
      </c>
      <c r="D4" s="609"/>
    </row>
    <row r="5" spans="2:4" x14ac:dyDescent="0.25">
      <c r="C5" s="608" t="s">
        <v>1004</v>
      </c>
      <c r="D5" s="609"/>
    </row>
    <row r="6" spans="2:4" x14ac:dyDescent="0.25">
      <c r="C6" s="605" t="s">
        <v>1005</v>
      </c>
      <c r="D6" s="606"/>
    </row>
    <row r="7" spans="2:4" x14ac:dyDescent="0.25">
      <c r="C7" s="605" t="s">
        <v>1092</v>
      </c>
      <c r="D7" s="606"/>
    </row>
    <row r="8" spans="2:4" x14ac:dyDescent="0.25">
      <c r="C8" s="607" t="s">
        <v>1132</v>
      </c>
      <c r="D8" s="607"/>
    </row>
    <row r="9" spans="2:4" x14ac:dyDescent="0.25">
      <c r="C9" s="423"/>
      <c r="D9" s="423"/>
    </row>
    <row r="10" spans="2:4" ht="18.75" x14ac:dyDescent="0.25">
      <c r="C10" s="431" t="s">
        <v>399</v>
      </c>
    </row>
    <row r="11" spans="2:4" ht="18.75" x14ac:dyDescent="0.25">
      <c r="C11" s="431" t="s">
        <v>1006</v>
      </c>
    </row>
    <row r="12" spans="2:4" ht="18.75" x14ac:dyDescent="0.25">
      <c r="C12" s="431"/>
    </row>
    <row r="13" spans="2:4" x14ac:dyDescent="0.25">
      <c r="D13" s="4" t="s">
        <v>642</v>
      </c>
    </row>
    <row r="14" spans="2:4" ht="53.25" customHeight="1" x14ac:dyDescent="0.25">
      <c r="B14" s="432" t="s">
        <v>400</v>
      </c>
      <c r="C14" s="12" t="s">
        <v>401</v>
      </c>
      <c r="D14" s="50" t="s">
        <v>5</v>
      </c>
    </row>
    <row r="15" spans="2:4" ht="31.5" x14ac:dyDescent="0.25">
      <c r="B15" s="219" t="s">
        <v>402</v>
      </c>
      <c r="C15" s="204" t="s">
        <v>403</v>
      </c>
      <c r="D15" s="396">
        <f>SUM(D16,D19,D27,D36)</f>
        <v>3784443</v>
      </c>
    </row>
    <row r="16" spans="2:4" ht="31.5" hidden="1" x14ac:dyDescent="0.25">
      <c r="B16" s="220" t="s">
        <v>404</v>
      </c>
      <c r="C16" s="136" t="s">
        <v>405</v>
      </c>
      <c r="D16" s="397">
        <f>SUM(D17)</f>
        <v>0</v>
      </c>
    </row>
    <row r="17" spans="2:4" ht="31.5" hidden="1" x14ac:dyDescent="0.25">
      <c r="B17" s="221" t="s">
        <v>406</v>
      </c>
      <c r="C17" s="45" t="s">
        <v>407</v>
      </c>
      <c r="D17" s="398">
        <f>SUM(D18)</f>
        <v>0</v>
      </c>
    </row>
    <row r="18" spans="2:4" ht="31.5" hidden="1" x14ac:dyDescent="0.25">
      <c r="B18" s="222" t="s">
        <v>408</v>
      </c>
      <c r="C18" s="223" t="s">
        <v>409</v>
      </c>
      <c r="D18" s="399"/>
    </row>
    <row r="19" spans="2:4" ht="31.5" x14ac:dyDescent="0.25">
      <c r="B19" s="220" t="s">
        <v>410</v>
      </c>
      <c r="C19" s="136" t="s">
        <v>411</v>
      </c>
      <c r="D19" s="397">
        <f>SUM(D20)</f>
        <v>1349000</v>
      </c>
    </row>
    <row r="20" spans="2:4" ht="31.5" x14ac:dyDescent="0.25">
      <c r="B20" s="221" t="s">
        <v>412</v>
      </c>
      <c r="C20" s="45" t="s">
        <v>413</v>
      </c>
      <c r="D20" s="398">
        <f>SUM(D21,D24)</f>
        <v>1349000</v>
      </c>
    </row>
    <row r="21" spans="2:4" ht="47.25" x14ac:dyDescent="0.25">
      <c r="B21" s="224" t="s">
        <v>739</v>
      </c>
      <c r="C21" s="157" t="s">
        <v>741</v>
      </c>
      <c r="D21" s="400">
        <f>SUM(D22)</f>
        <v>1349000</v>
      </c>
    </row>
    <row r="22" spans="2:4" ht="47.25" x14ac:dyDescent="0.25">
      <c r="B22" s="222" t="s">
        <v>740</v>
      </c>
      <c r="C22" s="223" t="s">
        <v>744</v>
      </c>
      <c r="D22" s="399">
        <v>1349000</v>
      </c>
    </row>
    <row r="23" spans="2:4" ht="31.5" hidden="1" x14ac:dyDescent="0.25">
      <c r="B23" s="222" t="s">
        <v>742</v>
      </c>
      <c r="C23" s="223" t="s">
        <v>745</v>
      </c>
      <c r="D23" s="399"/>
    </row>
    <row r="24" spans="2:4" ht="47.25" hidden="1" x14ac:dyDescent="0.25">
      <c r="B24" s="224" t="s">
        <v>414</v>
      </c>
      <c r="C24" s="157" t="s">
        <v>415</v>
      </c>
      <c r="D24" s="400">
        <f>SUM(D25)</f>
        <v>0</v>
      </c>
    </row>
    <row r="25" spans="2:4" ht="47.25" hidden="1" x14ac:dyDescent="0.25">
      <c r="B25" s="222" t="s">
        <v>416</v>
      </c>
      <c r="C25" s="223" t="s">
        <v>417</v>
      </c>
      <c r="D25" s="404"/>
    </row>
    <row r="26" spans="2:4" ht="47.25" hidden="1" x14ac:dyDescent="0.25">
      <c r="B26" s="222" t="s">
        <v>743</v>
      </c>
      <c r="C26" s="223" t="s">
        <v>746</v>
      </c>
      <c r="D26" s="399"/>
    </row>
    <row r="27" spans="2:4" ht="31.5" x14ac:dyDescent="0.25">
      <c r="B27" s="220" t="s">
        <v>418</v>
      </c>
      <c r="C27" s="136" t="s">
        <v>419</v>
      </c>
      <c r="D27" s="397">
        <f>SUM(D28,D32)</f>
        <v>2435443</v>
      </c>
    </row>
    <row r="28" spans="2:4" ht="15.75" x14ac:dyDescent="0.25">
      <c r="B28" s="221" t="s">
        <v>420</v>
      </c>
      <c r="C28" s="45" t="s">
        <v>421</v>
      </c>
      <c r="D28" s="401">
        <f>SUM(D29)</f>
        <v>-343094602</v>
      </c>
    </row>
    <row r="29" spans="2:4" ht="15.75" x14ac:dyDescent="0.25">
      <c r="B29" s="222" t="s">
        <v>422</v>
      </c>
      <c r="C29" s="223" t="s">
        <v>423</v>
      </c>
      <c r="D29" s="402">
        <f>SUM(D30)</f>
        <v>-343094602</v>
      </c>
    </row>
    <row r="30" spans="2:4" ht="15.75" x14ac:dyDescent="0.25">
      <c r="B30" s="222" t="s">
        <v>424</v>
      </c>
      <c r="C30" s="223" t="s">
        <v>425</v>
      </c>
      <c r="D30" s="402">
        <f>SUM(D31)</f>
        <v>-343094602</v>
      </c>
    </row>
    <row r="31" spans="2:4" ht="31.5" x14ac:dyDescent="0.25">
      <c r="B31" s="222" t="s">
        <v>426</v>
      </c>
      <c r="C31" s="223" t="s">
        <v>427</v>
      </c>
      <c r="D31" s="399">
        <v>-343094602</v>
      </c>
    </row>
    <row r="32" spans="2:4" ht="15.75" x14ac:dyDescent="0.25">
      <c r="B32" s="221" t="s">
        <v>428</v>
      </c>
      <c r="C32" s="45" t="s">
        <v>429</v>
      </c>
      <c r="D32" s="401">
        <f>SUM(D33)</f>
        <v>345530045</v>
      </c>
    </row>
    <row r="33" spans="2:4" ht="15.75" x14ac:dyDescent="0.25">
      <c r="B33" s="222" t="s">
        <v>430</v>
      </c>
      <c r="C33" s="223" t="s">
        <v>431</v>
      </c>
      <c r="D33" s="403">
        <f>SUM(D34)</f>
        <v>345530045</v>
      </c>
    </row>
    <row r="34" spans="2:4" ht="15.75" x14ac:dyDescent="0.25">
      <c r="B34" s="222" t="s">
        <v>432</v>
      </c>
      <c r="C34" s="223" t="s">
        <v>433</v>
      </c>
      <c r="D34" s="403">
        <f>SUM(D35)</f>
        <v>345530045</v>
      </c>
    </row>
    <row r="35" spans="2:4" ht="31.5" x14ac:dyDescent="0.25">
      <c r="B35" s="222" t="s">
        <v>434</v>
      </c>
      <c r="C35" s="225" t="s">
        <v>435</v>
      </c>
      <c r="D35" s="399">
        <v>345530045</v>
      </c>
    </row>
    <row r="36" spans="2:4" ht="31.5" x14ac:dyDescent="0.25">
      <c r="B36" s="220" t="s">
        <v>436</v>
      </c>
      <c r="C36" s="136" t="s">
        <v>437</v>
      </c>
      <c r="D36" s="397">
        <f>SUM(D37)</f>
        <v>0</v>
      </c>
    </row>
    <row r="37" spans="2:4" ht="31.5" x14ac:dyDescent="0.25">
      <c r="B37" s="226" t="s">
        <v>438</v>
      </c>
      <c r="C37" s="227" t="s">
        <v>439</v>
      </c>
      <c r="D37" s="398">
        <f>SUM(D38,D41)</f>
        <v>0</v>
      </c>
    </row>
    <row r="38" spans="2:4" ht="31.5" x14ac:dyDescent="0.25">
      <c r="B38" s="224" t="s">
        <v>440</v>
      </c>
      <c r="C38" s="157" t="s">
        <v>441</v>
      </c>
      <c r="D38" s="400">
        <f>SUM(D39)</f>
        <v>500000</v>
      </c>
    </row>
    <row r="39" spans="2:4" ht="45.75" customHeight="1" x14ac:dyDescent="0.25">
      <c r="B39" s="222" t="s">
        <v>442</v>
      </c>
      <c r="C39" s="223" t="s">
        <v>443</v>
      </c>
      <c r="D39" s="402">
        <f>SUM(D40)</f>
        <v>500000</v>
      </c>
    </row>
    <row r="40" spans="2:4" ht="63" x14ac:dyDescent="0.25">
      <c r="B40" s="222" t="s">
        <v>444</v>
      </c>
      <c r="C40" s="223" t="s">
        <v>445</v>
      </c>
      <c r="D40" s="404">
        <v>500000</v>
      </c>
    </row>
    <row r="41" spans="2:4" ht="31.5" x14ac:dyDescent="0.25">
      <c r="B41" s="224" t="s">
        <v>446</v>
      </c>
      <c r="C41" s="157" t="s">
        <v>447</v>
      </c>
      <c r="D41" s="400">
        <f>SUM(D42)</f>
        <v>-500000</v>
      </c>
    </row>
    <row r="42" spans="2:4" ht="47.25" x14ac:dyDescent="0.25">
      <c r="B42" s="222" t="s">
        <v>448</v>
      </c>
      <c r="C42" s="223" t="s">
        <v>449</v>
      </c>
      <c r="D42" s="402">
        <f>SUM(D43)</f>
        <v>-500000</v>
      </c>
    </row>
    <row r="43" spans="2:4" ht="47.25" x14ac:dyDescent="0.25">
      <c r="B43" s="222" t="s">
        <v>450</v>
      </c>
      <c r="C43" s="223" t="s">
        <v>451</v>
      </c>
      <c r="D43" s="404">
        <v>-500000</v>
      </c>
    </row>
    <row r="44" spans="2:4" ht="15.75" x14ac:dyDescent="0.25">
      <c r="B44" s="228"/>
      <c r="C44" s="229" t="s">
        <v>452</v>
      </c>
      <c r="D44" s="405">
        <f>SUM(D15)</f>
        <v>3784443</v>
      </c>
    </row>
  </sheetData>
  <mergeCells count="8">
    <mergeCell ref="C7:D7"/>
    <mergeCell ref="C8:D8"/>
    <mergeCell ref="C1:D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75" orientation="portrait" blackAndWhite="1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66"/>
  <sheetViews>
    <sheetView topLeftCell="A248" zoomScaleNormal="100" workbookViewId="0">
      <selection activeCell="A256" sqref="A256"/>
    </sheetView>
  </sheetViews>
  <sheetFormatPr defaultRowHeight="15" x14ac:dyDescent="0.25"/>
  <cols>
    <col min="1" max="1" width="81.7109375" customWidth="1"/>
    <col min="2" max="2" width="4.7109375" customWidth="1"/>
    <col min="3" max="3" width="3.28515625" customWidth="1"/>
    <col min="4" max="4" width="7.140625" customWidth="1"/>
    <col min="5" max="5" width="5.42578125" customWidth="1"/>
    <col min="6" max="6" width="13.85546875" style="585" customWidth="1"/>
    <col min="7" max="7" width="9" customWidth="1"/>
    <col min="8" max="8" width="5.5703125" customWidth="1"/>
  </cols>
  <sheetData>
    <row r="1" spans="1:8" x14ac:dyDescent="0.25">
      <c r="B1" s="611" t="s">
        <v>873</v>
      </c>
      <c r="C1" s="611"/>
      <c r="D1" s="611"/>
      <c r="E1" s="611"/>
      <c r="F1" s="611"/>
    </row>
    <row r="2" spans="1:8" x14ac:dyDescent="0.25">
      <c r="B2" s="611" t="s">
        <v>105</v>
      </c>
      <c r="C2" s="611"/>
      <c r="D2" s="611"/>
      <c r="E2" s="611"/>
      <c r="F2" s="611"/>
    </row>
    <row r="3" spans="1:8" x14ac:dyDescent="0.25">
      <c r="B3" s="611" t="s">
        <v>106</v>
      </c>
      <c r="C3" s="611"/>
      <c r="D3" s="611"/>
      <c r="E3" s="611"/>
      <c r="F3" s="611"/>
    </row>
    <row r="4" spans="1:8" x14ac:dyDescent="0.25">
      <c r="B4" s="449" t="s">
        <v>107</v>
      </c>
      <c r="C4" s="449"/>
      <c r="D4" s="449"/>
      <c r="E4" s="449"/>
      <c r="F4" s="588"/>
      <c r="G4" s="132"/>
      <c r="H4" s="132"/>
    </row>
    <row r="5" spans="1:8" x14ac:dyDescent="0.25">
      <c r="B5" s="449" t="s">
        <v>1063</v>
      </c>
      <c r="C5" s="449"/>
      <c r="D5" s="449"/>
      <c r="E5" s="449"/>
      <c r="F5" s="588"/>
      <c r="G5" s="132"/>
      <c r="H5" s="132"/>
    </row>
    <row r="6" spans="1:8" x14ac:dyDescent="0.25">
      <c r="B6" s="447" t="s">
        <v>1064</v>
      </c>
      <c r="C6" s="447"/>
      <c r="D6" s="447"/>
      <c r="E6" s="447"/>
      <c r="F6" s="589"/>
    </row>
    <row r="7" spans="1:8" x14ac:dyDescent="0.25">
      <c r="B7" s="4" t="s">
        <v>1096</v>
      </c>
      <c r="C7" s="4"/>
      <c r="D7" s="4"/>
      <c r="E7" s="4"/>
      <c r="F7" s="590"/>
    </row>
    <row r="8" spans="1:8" x14ac:dyDescent="0.25">
      <c r="B8" s="4" t="s">
        <v>1135</v>
      </c>
      <c r="C8" s="4"/>
      <c r="D8" s="4"/>
      <c r="E8" s="4"/>
      <c r="F8" s="590"/>
    </row>
    <row r="9" spans="1:8" ht="18.75" customHeight="1" x14ac:dyDescent="0.25">
      <c r="A9" s="618" t="s">
        <v>272</v>
      </c>
      <c r="B9" s="618"/>
      <c r="C9" s="618"/>
      <c r="D9" s="618"/>
      <c r="E9" s="618"/>
      <c r="F9" s="618"/>
    </row>
    <row r="10" spans="1:8" ht="18.75" customHeight="1" x14ac:dyDescent="0.25">
      <c r="A10" s="618" t="s">
        <v>273</v>
      </c>
      <c r="B10" s="618"/>
      <c r="C10" s="618"/>
      <c r="D10" s="618"/>
      <c r="E10" s="618"/>
      <c r="F10" s="618"/>
    </row>
    <row r="11" spans="1:8" ht="18.75" customHeight="1" x14ac:dyDescent="0.25">
      <c r="A11" s="618" t="s">
        <v>274</v>
      </c>
      <c r="B11" s="618"/>
      <c r="C11" s="618"/>
      <c r="D11" s="618"/>
      <c r="E11" s="618"/>
      <c r="F11" s="618"/>
    </row>
    <row r="12" spans="1:8" ht="18.75" customHeight="1" x14ac:dyDescent="0.25">
      <c r="A12" s="618" t="s">
        <v>1066</v>
      </c>
      <c r="B12" s="618"/>
      <c r="C12" s="618"/>
      <c r="D12" s="618"/>
      <c r="E12" s="618"/>
      <c r="F12" s="618"/>
    </row>
    <row r="13" spans="1:8" ht="15.75" x14ac:dyDescent="0.25">
      <c r="B13" s="425"/>
      <c r="C13" s="425"/>
      <c r="D13" s="425"/>
      <c r="E13" s="425"/>
      <c r="F13" s="601" t="s">
        <v>642</v>
      </c>
    </row>
    <row r="14" spans="1:8" ht="45.75" customHeight="1" x14ac:dyDescent="0.25">
      <c r="A14" s="50" t="s">
        <v>0</v>
      </c>
      <c r="B14" s="625" t="s">
        <v>3</v>
      </c>
      <c r="C14" s="626"/>
      <c r="D14" s="627"/>
      <c r="E14" s="50" t="s">
        <v>4</v>
      </c>
      <c r="F14" s="455" t="s">
        <v>275</v>
      </c>
    </row>
    <row r="15" spans="1:8" ht="15.75" x14ac:dyDescent="0.25">
      <c r="A15" s="572" t="s">
        <v>1104</v>
      </c>
      <c r="B15" s="557"/>
      <c r="C15" s="573"/>
      <c r="D15" s="574"/>
      <c r="E15" s="561"/>
      <c r="F15" s="548">
        <f>SUM(F16+F407)</f>
        <v>345030045</v>
      </c>
    </row>
    <row r="16" spans="1:8" ht="21.75" customHeight="1" x14ac:dyDescent="0.25">
      <c r="A16" s="584" t="s">
        <v>1077</v>
      </c>
      <c r="B16" s="575"/>
      <c r="C16" s="576"/>
      <c r="D16" s="577"/>
      <c r="E16" s="578"/>
      <c r="F16" s="591">
        <f>SUM(F17+F70+F111+F211+F220+F240+F271+F289+F294+F303+F330+F343+F362+F375+F388+F402+F225)</f>
        <v>318297976</v>
      </c>
    </row>
    <row r="17" spans="1:6" ht="33.75" customHeight="1" x14ac:dyDescent="0.25">
      <c r="A17" s="140" t="s">
        <v>267</v>
      </c>
      <c r="B17" s="142" t="s">
        <v>245</v>
      </c>
      <c r="C17" s="272" t="s">
        <v>496</v>
      </c>
      <c r="D17" s="143" t="s">
        <v>497</v>
      </c>
      <c r="E17" s="141"/>
      <c r="F17" s="586">
        <f>SUM(F18+F33+F49+F58)</f>
        <v>34295360</v>
      </c>
    </row>
    <row r="18" spans="1:6" ht="36" customHeight="1" x14ac:dyDescent="0.25">
      <c r="A18" s="139" t="s">
        <v>171</v>
      </c>
      <c r="B18" s="145" t="s">
        <v>248</v>
      </c>
      <c r="C18" s="353" t="s">
        <v>496</v>
      </c>
      <c r="D18" s="146" t="s">
        <v>497</v>
      </c>
      <c r="E18" s="144"/>
      <c r="F18" s="592">
        <f>SUM(F19)</f>
        <v>10709292</v>
      </c>
    </row>
    <row r="19" spans="1:6" ht="16.5" customHeight="1" x14ac:dyDescent="0.25">
      <c r="A19" s="343" t="s">
        <v>586</v>
      </c>
      <c r="B19" s="344" t="s">
        <v>248</v>
      </c>
      <c r="C19" s="345" t="s">
        <v>10</v>
      </c>
      <c r="D19" s="346" t="s">
        <v>497</v>
      </c>
      <c r="E19" s="347"/>
      <c r="F19" s="536">
        <f>SUM(F20+F25+F29+F31+F23)</f>
        <v>10709292</v>
      </c>
    </row>
    <row r="20" spans="1:6" ht="35.25" customHeight="1" x14ac:dyDescent="0.25">
      <c r="A20" s="27" t="s">
        <v>177</v>
      </c>
      <c r="B20" s="121" t="s">
        <v>248</v>
      </c>
      <c r="C20" s="234" t="s">
        <v>596</v>
      </c>
      <c r="D20" s="119" t="s">
        <v>598</v>
      </c>
      <c r="E20" s="147"/>
      <c r="F20" s="532">
        <f>SUM(F21:F22)</f>
        <v>509078</v>
      </c>
    </row>
    <row r="21" spans="1:6" ht="33" customHeight="1" x14ac:dyDescent="0.25">
      <c r="A21" s="55" t="s">
        <v>682</v>
      </c>
      <c r="B21" s="130" t="s">
        <v>248</v>
      </c>
      <c r="C21" s="235" t="s">
        <v>596</v>
      </c>
      <c r="D21" s="127" t="s">
        <v>598</v>
      </c>
      <c r="E21" s="134" t="s">
        <v>16</v>
      </c>
      <c r="F21" s="535">
        <f>SUM(прил7!H507)</f>
        <v>2600</v>
      </c>
    </row>
    <row r="22" spans="1:6" ht="16.5" customHeight="1" x14ac:dyDescent="0.25">
      <c r="A22" s="55" t="s">
        <v>40</v>
      </c>
      <c r="B22" s="130" t="s">
        <v>248</v>
      </c>
      <c r="C22" s="235" t="s">
        <v>596</v>
      </c>
      <c r="D22" s="127" t="s">
        <v>598</v>
      </c>
      <c r="E22" s="134" t="s">
        <v>39</v>
      </c>
      <c r="F22" s="535">
        <f>SUM(прил7!H508)</f>
        <v>506478</v>
      </c>
    </row>
    <row r="23" spans="1:6" ht="33.75" customHeight="1" x14ac:dyDescent="0.25">
      <c r="A23" s="27" t="s">
        <v>974</v>
      </c>
      <c r="B23" s="121" t="s">
        <v>248</v>
      </c>
      <c r="C23" s="234" t="s">
        <v>596</v>
      </c>
      <c r="D23" s="119" t="s">
        <v>973</v>
      </c>
      <c r="E23" s="147"/>
      <c r="F23" s="532">
        <f>SUM(F24)</f>
        <v>483912</v>
      </c>
    </row>
    <row r="24" spans="1:6" ht="34.5" customHeight="1" x14ac:dyDescent="0.25">
      <c r="A24" s="91" t="s">
        <v>682</v>
      </c>
      <c r="B24" s="130" t="s">
        <v>248</v>
      </c>
      <c r="C24" s="235" t="s">
        <v>596</v>
      </c>
      <c r="D24" s="127" t="s">
        <v>973</v>
      </c>
      <c r="E24" s="134" t="s">
        <v>16</v>
      </c>
      <c r="F24" s="535">
        <f>SUM(прил7!H437)</f>
        <v>483912</v>
      </c>
    </row>
    <row r="25" spans="1:6" ht="32.25" customHeight="1" x14ac:dyDescent="0.25">
      <c r="A25" s="27" t="s">
        <v>96</v>
      </c>
      <c r="B25" s="367" t="s">
        <v>248</v>
      </c>
      <c r="C25" s="368" t="s">
        <v>10</v>
      </c>
      <c r="D25" s="119" t="s">
        <v>529</v>
      </c>
      <c r="E25" s="147"/>
      <c r="F25" s="532">
        <f>SUM(F26:F28)</f>
        <v>9716302</v>
      </c>
    </row>
    <row r="26" spans="1:6" ht="50.25" customHeight="1" x14ac:dyDescent="0.25">
      <c r="A26" s="55" t="s">
        <v>86</v>
      </c>
      <c r="B26" s="369" t="s">
        <v>248</v>
      </c>
      <c r="C26" s="370" t="s">
        <v>10</v>
      </c>
      <c r="D26" s="127" t="s">
        <v>529</v>
      </c>
      <c r="E26" s="134" t="s">
        <v>13</v>
      </c>
      <c r="F26" s="535">
        <f>SUM(прил7!H439)</f>
        <v>8960480</v>
      </c>
    </row>
    <row r="27" spans="1:6" ht="30.75" customHeight="1" x14ac:dyDescent="0.25">
      <c r="A27" s="55" t="s">
        <v>682</v>
      </c>
      <c r="B27" s="369" t="s">
        <v>248</v>
      </c>
      <c r="C27" s="370" t="s">
        <v>10</v>
      </c>
      <c r="D27" s="127" t="s">
        <v>529</v>
      </c>
      <c r="E27" s="134" t="s">
        <v>16</v>
      </c>
      <c r="F27" s="535">
        <f>SUM(прил7!H440)</f>
        <v>742667</v>
      </c>
    </row>
    <row r="28" spans="1:6" ht="16.5" customHeight="1" x14ac:dyDescent="0.25">
      <c r="A28" s="55" t="s">
        <v>18</v>
      </c>
      <c r="B28" s="369" t="s">
        <v>248</v>
      </c>
      <c r="C28" s="370" t="s">
        <v>10</v>
      </c>
      <c r="D28" s="127" t="s">
        <v>529</v>
      </c>
      <c r="E28" s="134" t="s">
        <v>17</v>
      </c>
      <c r="F28" s="535">
        <f>SUM(прил7!H441)</f>
        <v>13155</v>
      </c>
    </row>
    <row r="29" spans="1:6" ht="19.5" hidden="1" customHeight="1" x14ac:dyDescent="0.25">
      <c r="A29" s="27" t="s">
        <v>112</v>
      </c>
      <c r="B29" s="367" t="s">
        <v>248</v>
      </c>
      <c r="C29" s="368" t="s">
        <v>10</v>
      </c>
      <c r="D29" s="119" t="s">
        <v>519</v>
      </c>
      <c r="E29" s="147"/>
      <c r="F29" s="532">
        <f>SUM(F30)</f>
        <v>0</v>
      </c>
    </row>
    <row r="30" spans="1:6" ht="16.5" hidden="1" customHeight="1" x14ac:dyDescent="0.25">
      <c r="A30" s="55" t="s">
        <v>682</v>
      </c>
      <c r="B30" s="369" t="s">
        <v>248</v>
      </c>
      <c r="C30" s="370" t="s">
        <v>10</v>
      </c>
      <c r="D30" s="127" t="s">
        <v>519</v>
      </c>
      <c r="E30" s="134" t="s">
        <v>16</v>
      </c>
      <c r="F30" s="535">
        <f>SUM(прил7!H443)</f>
        <v>0</v>
      </c>
    </row>
    <row r="31" spans="1:6" ht="19.5" hidden="1" customHeight="1" x14ac:dyDescent="0.25">
      <c r="A31" s="27" t="s">
        <v>996</v>
      </c>
      <c r="B31" s="367" t="s">
        <v>248</v>
      </c>
      <c r="C31" s="368" t="s">
        <v>10</v>
      </c>
      <c r="D31" s="119" t="s">
        <v>995</v>
      </c>
      <c r="E31" s="147"/>
      <c r="F31" s="532">
        <f>SUM(F32)</f>
        <v>0</v>
      </c>
    </row>
    <row r="32" spans="1:6" ht="31.5" hidden="1" customHeight="1" x14ac:dyDescent="0.25">
      <c r="A32" s="55" t="s">
        <v>682</v>
      </c>
      <c r="B32" s="369" t="s">
        <v>248</v>
      </c>
      <c r="C32" s="370" t="s">
        <v>10</v>
      </c>
      <c r="D32" s="127" t="s">
        <v>995</v>
      </c>
      <c r="E32" s="134" t="s">
        <v>16</v>
      </c>
      <c r="F32" s="535">
        <f>SUM(прил7!H445)</f>
        <v>0</v>
      </c>
    </row>
    <row r="33" spans="1:6" ht="35.25" customHeight="1" x14ac:dyDescent="0.25">
      <c r="A33" s="148" t="s">
        <v>172</v>
      </c>
      <c r="B33" s="358" t="s">
        <v>587</v>
      </c>
      <c r="C33" s="273" t="s">
        <v>496</v>
      </c>
      <c r="D33" s="150" t="s">
        <v>497</v>
      </c>
      <c r="E33" s="151"/>
      <c r="F33" s="593">
        <f>SUM(F34+F42)</f>
        <v>11188372</v>
      </c>
    </row>
    <row r="34" spans="1:6" ht="18" customHeight="1" x14ac:dyDescent="0.25">
      <c r="A34" s="348" t="s">
        <v>588</v>
      </c>
      <c r="B34" s="349" t="s">
        <v>249</v>
      </c>
      <c r="C34" s="350" t="s">
        <v>10</v>
      </c>
      <c r="D34" s="351" t="s">
        <v>497</v>
      </c>
      <c r="E34" s="352"/>
      <c r="F34" s="533">
        <f>SUM(F35+F38)</f>
        <v>10337236</v>
      </c>
    </row>
    <row r="35" spans="1:6" ht="35.25" customHeight="1" x14ac:dyDescent="0.25">
      <c r="A35" s="27" t="s">
        <v>177</v>
      </c>
      <c r="B35" s="121" t="s">
        <v>249</v>
      </c>
      <c r="C35" s="234" t="s">
        <v>596</v>
      </c>
      <c r="D35" s="119" t="s">
        <v>598</v>
      </c>
      <c r="E35" s="147"/>
      <c r="F35" s="532">
        <f>SUM(F36:F37)</f>
        <v>472500</v>
      </c>
    </row>
    <row r="36" spans="1:6" ht="31.5" customHeight="1" x14ac:dyDescent="0.25">
      <c r="A36" s="55" t="s">
        <v>682</v>
      </c>
      <c r="B36" s="130" t="s">
        <v>249</v>
      </c>
      <c r="C36" s="235" t="s">
        <v>596</v>
      </c>
      <c r="D36" s="127" t="s">
        <v>598</v>
      </c>
      <c r="E36" s="134" t="s">
        <v>16</v>
      </c>
      <c r="F36" s="535">
        <f>SUM(прил7!H512)</f>
        <v>2500</v>
      </c>
    </row>
    <row r="37" spans="1:6" ht="16.5" customHeight="1" x14ac:dyDescent="0.25">
      <c r="A37" s="55" t="s">
        <v>40</v>
      </c>
      <c r="B37" s="130" t="s">
        <v>249</v>
      </c>
      <c r="C37" s="235" t="s">
        <v>596</v>
      </c>
      <c r="D37" s="127" t="s">
        <v>598</v>
      </c>
      <c r="E37" s="134" t="s">
        <v>39</v>
      </c>
      <c r="F37" s="535">
        <f>SUM(прил7!H513)</f>
        <v>470000</v>
      </c>
    </row>
    <row r="38" spans="1:6" ht="33" customHeight="1" x14ac:dyDescent="0.25">
      <c r="A38" s="27" t="s">
        <v>96</v>
      </c>
      <c r="B38" s="367" t="s">
        <v>249</v>
      </c>
      <c r="C38" s="368" t="s">
        <v>10</v>
      </c>
      <c r="D38" s="119" t="s">
        <v>529</v>
      </c>
      <c r="E38" s="147"/>
      <c r="F38" s="532">
        <f>SUM(F39:F41)</f>
        <v>9864736</v>
      </c>
    </row>
    <row r="39" spans="1:6" ht="47.25" customHeight="1" x14ac:dyDescent="0.25">
      <c r="A39" s="55" t="s">
        <v>86</v>
      </c>
      <c r="B39" s="369" t="s">
        <v>249</v>
      </c>
      <c r="C39" s="370" t="s">
        <v>10</v>
      </c>
      <c r="D39" s="127" t="s">
        <v>529</v>
      </c>
      <c r="E39" s="134" t="s">
        <v>13</v>
      </c>
      <c r="F39" s="535">
        <f>SUM(прил7!H449)</f>
        <v>9067457</v>
      </c>
    </row>
    <row r="40" spans="1:6" ht="33" customHeight="1" x14ac:dyDescent="0.25">
      <c r="A40" s="55" t="s">
        <v>682</v>
      </c>
      <c r="B40" s="369" t="s">
        <v>249</v>
      </c>
      <c r="C40" s="370" t="s">
        <v>10</v>
      </c>
      <c r="D40" s="127" t="s">
        <v>529</v>
      </c>
      <c r="E40" s="134" t="s">
        <v>16</v>
      </c>
      <c r="F40" s="535">
        <f>SUM(прил7!H450)</f>
        <v>792432</v>
      </c>
    </row>
    <row r="41" spans="1:6" ht="18" customHeight="1" x14ac:dyDescent="0.25">
      <c r="A41" s="55" t="s">
        <v>18</v>
      </c>
      <c r="B41" s="369" t="s">
        <v>249</v>
      </c>
      <c r="C41" s="370" t="s">
        <v>10</v>
      </c>
      <c r="D41" s="127" t="s">
        <v>529</v>
      </c>
      <c r="E41" s="134" t="s">
        <v>17</v>
      </c>
      <c r="F41" s="535">
        <f>SUM(прил7!H451)</f>
        <v>4847</v>
      </c>
    </row>
    <row r="42" spans="1:6" ht="18" customHeight="1" x14ac:dyDescent="0.25">
      <c r="A42" s="348" t="s">
        <v>884</v>
      </c>
      <c r="B42" s="463" t="s">
        <v>249</v>
      </c>
      <c r="C42" s="464" t="s">
        <v>12</v>
      </c>
      <c r="D42" s="351" t="s">
        <v>497</v>
      </c>
      <c r="E42" s="352"/>
      <c r="F42" s="533">
        <f>SUM(F43+F45+F47)</f>
        <v>851136</v>
      </c>
    </row>
    <row r="43" spans="1:6" ht="33.75" customHeight="1" x14ac:dyDescent="0.25">
      <c r="A43" s="27" t="s">
        <v>883</v>
      </c>
      <c r="B43" s="367" t="s">
        <v>249</v>
      </c>
      <c r="C43" s="368" t="s">
        <v>12</v>
      </c>
      <c r="D43" s="119" t="s">
        <v>882</v>
      </c>
      <c r="E43" s="147"/>
      <c r="F43" s="532">
        <f>SUM(F44)</f>
        <v>50000</v>
      </c>
    </row>
    <row r="44" spans="1:6" ht="18" customHeight="1" x14ac:dyDescent="0.25">
      <c r="A44" s="55" t="s">
        <v>21</v>
      </c>
      <c r="B44" s="369" t="s">
        <v>249</v>
      </c>
      <c r="C44" s="370" t="s">
        <v>12</v>
      </c>
      <c r="D44" s="127" t="s">
        <v>882</v>
      </c>
      <c r="E44" s="134" t="s">
        <v>70</v>
      </c>
      <c r="F44" s="535">
        <f>SUM(прил7!H469)</f>
        <v>50000</v>
      </c>
    </row>
    <row r="45" spans="1:6" ht="31.5" customHeight="1" x14ac:dyDescent="0.25">
      <c r="A45" s="27" t="s">
        <v>559</v>
      </c>
      <c r="B45" s="367" t="s">
        <v>249</v>
      </c>
      <c r="C45" s="368" t="s">
        <v>12</v>
      </c>
      <c r="D45" s="119" t="s">
        <v>558</v>
      </c>
      <c r="E45" s="147"/>
      <c r="F45" s="532">
        <f>SUM(F46)</f>
        <v>51136</v>
      </c>
    </row>
    <row r="46" spans="1:6" ht="16.5" customHeight="1" x14ac:dyDescent="0.25">
      <c r="A46" s="55" t="s">
        <v>21</v>
      </c>
      <c r="B46" s="369" t="s">
        <v>249</v>
      </c>
      <c r="C46" s="370" t="s">
        <v>12</v>
      </c>
      <c r="D46" s="127" t="s">
        <v>558</v>
      </c>
      <c r="E46" s="134" t="s">
        <v>70</v>
      </c>
      <c r="F46" s="535">
        <f>SUM(прил7!H113)</f>
        <v>51136</v>
      </c>
    </row>
    <row r="47" spans="1:6" ht="16.5" customHeight="1" x14ac:dyDescent="0.25">
      <c r="A47" s="27" t="s">
        <v>996</v>
      </c>
      <c r="B47" s="367" t="s">
        <v>249</v>
      </c>
      <c r="C47" s="368" t="s">
        <v>12</v>
      </c>
      <c r="D47" s="119" t="s">
        <v>995</v>
      </c>
      <c r="E47" s="147"/>
      <c r="F47" s="532">
        <f>SUM(F48)</f>
        <v>750000</v>
      </c>
    </row>
    <row r="48" spans="1:6" ht="32.25" customHeight="1" x14ac:dyDescent="0.25">
      <c r="A48" s="55" t="s">
        <v>682</v>
      </c>
      <c r="B48" s="369" t="s">
        <v>249</v>
      </c>
      <c r="C48" s="370" t="s">
        <v>12</v>
      </c>
      <c r="D48" s="127" t="s">
        <v>995</v>
      </c>
      <c r="E48" s="134" t="s">
        <v>16</v>
      </c>
      <c r="F48" s="535">
        <f>SUM(прил7!H471)</f>
        <v>750000</v>
      </c>
    </row>
    <row r="49" spans="1:6" s="43" customFormat="1" ht="47.25" x14ac:dyDescent="0.25">
      <c r="A49" s="152" t="s">
        <v>165</v>
      </c>
      <c r="B49" s="360" t="s">
        <v>246</v>
      </c>
      <c r="C49" s="359" t="s">
        <v>496</v>
      </c>
      <c r="D49" s="150" t="s">
        <v>497</v>
      </c>
      <c r="E49" s="153"/>
      <c r="F49" s="593">
        <f>SUM(F51+F54)</f>
        <v>6623531</v>
      </c>
    </row>
    <row r="50" spans="1:6" s="43" customFormat="1" ht="47.25" x14ac:dyDescent="0.25">
      <c r="A50" s="354" t="s">
        <v>576</v>
      </c>
      <c r="B50" s="355" t="s">
        <v>246</v>
      </c>
      <c r="C50" s="356" t="s">
        <v>10</v>
      </c>
      <c r="D50" s="361" t="s">
        <v>497</v>
      </c>
      <c r="E50" s="357"/>
      <c r="F50" s="533">
        <f>SUM(F51+F54)</f>
        <v>6623531</v>
      </c>
    </row>
    <row r="51" spans="1:6" s="43" customFormat="1" ht="63.75" customHeight="1" x14ac:dyDescent="0.25">
      <c r="A51" s="76" t="s">
        <v>108</v>
      </c>
      <c r="B51" s="362" t="s">
        <v>246</v>
      </c>
      <c r="C51" s="363" t="s">
        <v>10</v>
      </c>
      <c r="D51" s="364" t="s">
        <v>599</v>
      </c>
      <c r="E51" s="30"/>
      <c r="F51" s="532">
        <f>SUM(F52:F53)</f>
        <v>160000</v>
      </c>
    </row>
    <row r="52" spans="1:6" s="43" customFormat="1" ht="29.25" customHeight="1" x14ac:dyDescent="0.25">
      <c r="A52" s="135" t="s">
        <v>682</v>
      </c>
      <c r="B52" s="365" t="s">
        <v>246</v>
      </c>
      <c r="C52" s="366" t="s">
        <v>10</v>
      </c>
      <c r="D52" s="127" t="s">
        <v>599</v>
      </c>
      <c r="E52" s="54">
        <v>200</v>
      </c>
      <c r="F52" s="535">
        <f>SUM(прил7!H517)</f>
        <v>799</v>
      </c>
    </row>
    <row r="53" spans="1:6" s="43" customFormat="1" ht="17.25" customHeight="1" x14ac:dyDescent="0.25">
      <c r="A53" s="135" t="s">
        <v>40</v>
      </c>
      <c r="B53" s="365" t="s">
        <v>246</v>
      </c>
      <c r="C53" s="366" t="s">
        <v>10</v>
      </c>
      <c r="D53" s="127" t="s">
        <v>599</v>
      </c>
      <c r="E53" s="54">
        <v>300</v>
      </c>
      <c r="F53" s="535">
        <f>SUM(прил7!H518)</f>
        <v>159201</v>
      </c>
    </row>
    <row r="54" spans="1:6" s="43" customFormat="1" ht="31.5" x14ac:dyDescent="0.25">
      <c r="A54" s="157" t="s">
        <v>96</v>
      </c>
      <c r="B54" s="371" t="s">
        <v>246</v>
      </c>
      <c r="C54" s="372" t="s">
        <v>10</v>
      </c>
      <c r="D54" s="158" t="s">
        <v>529</v>
      </c>
      <c r="E54" s="30"/>
      <c r="F54" s="532">
        <f>SUM(F55:F57)</f>
        <v>6463531</v>
      </c>
    </row>
    <row r="55" spans="1:6" s="43" customFormat="1" ht="47.25" x14ac:dyDescent="0.25">
      <c r="A55" s="135" t="s">
        <v>86</v>
      </c>
      <c r="B55" s="373" t="s">
        <v>246</v>
      </c>
      <c r="C55" s="374" t="s">
        <v>10</v>
      </c>
      <c r="D55" s="155" t="s">
        <v>529</v>
      </c>
      <c r="E55" s="54">
        <v>100</v>
      </c>
      <c r="F55" s="535">
        <f>SUM(прил7!H367)</f>
        <v>6054240</v>
      </c>
    </row>
    <row r="56" spans="1:6" s="43" customFormat="1" ht="27.75" customHeight="1" x14ac:dyDescent="0.25">
      <c r="A56" s="135" t="s">
        <v>682</v>
      </c>
      <c r="B56" s="373" t="s">
        <v>246</v>
      </c>
      <c r="C56" s="374" t="s">
        <v>10</v>
      </c>
      <c r="D56" s="154" t="s">
        <v>529</v>
      </c>
      <c r="E56" s="54">
        <v>200</v>
      </c>
      <c r="F56" s="535">
        <f>SUM(прил7!H368)</f>
        <v>402400</v>
      </c>
    </row>
    <row r="57" spans="1:6" s="43" customFormat="1" ht="15.75" customHeight="1" x14ac:dyDescent="0.25">
      <c r="A57" s="135" t="s">
        <v>18</v>
      </c>
      <c r="B57" s="373" t="s">
        <v>246</v>
      </c>
      <c r="C57" s="374" t="s">
        <v>10</v>
      </c>
      <c r="D57" s="155" t="s">
        <v>529</v>
      </c>
      <c r="E57" s="54">
        <v>800</v>
      </c>
      <c r="F57" s="535">
        <f>SUM(прил7!H369)</f>
        <v>6891</v>
      </c>
    </row>
    <row r="58" spans="1:6" s="43" customFormat="1" ht="49.5" customHeight="1" x14ac:dyDescent="0.25">
      <c r="A58" s="159" t="s">
        <v>174</v>
      </c>
      <c r="B58" s="160" t="s">
        <v>251</v>
      </c>
      <c r="C58" s="169" t="s">
        <v>496</v>
      </c>
      <c r="D58" s="156" t="s">
        <v>497</v>
      </c>
      <c r="E58" s="153"/>
      <c r="F58" s="593">
        <f>SUM(F59+F63)</f>
        <v>5774165</v>
      </c>
    </row>
    <row r="59" spans="1:6" s="43" customFormat="1" ht="64.5" customHeight="1" x14ac:dyDescent="0.25">
      <c r="A59" s="375" t="s">
        <v>595</v>
      </c>
      <c r="B59" s="379" t="s">
        <v>251</v>
      </c>
      <c r="C59" s="380" t="s">
        <v>10</v>
      </c>
      <c r="D59" s="378" t="s">
        <v>497</v>
      </c>
      <c r="E59" s="357"/>
      <c r="F59" s="533">
        <f>SUM(F60)</f>
        <v>1133792</v>
      </c>
    </row>
    <row r="60" spans="1:6" s="43" customFormat="1" ht="33" customHeight="1" x14ac:dyDescent="0.25">
      <c r="A60" s="76" t="s">
        <v>85</v>
      </c>
      <c r="B60" s="381" t="s">
        <v>251</v>
      </c>
      <c r="C60" s="382" t="s">
        <v>596</v>
      </c>
      <c r="D60" s="158" t="s">
        <v>501</v>
      </c>
      <c r="E60" s="30"/>
      <c r="F60" s="532">
        <f>SUM(F61:F62)</f>
        <v>1133792</v>
      </c>
    </row>
    <row r="61" spans="1:6" s="43" customFormat="1" ht="49.5" customHeight="1" x14ac:dyDescent="0.25">
      <c r="A61" s="77" t="s">
        <v>86</v>
      </c>
      <c r="B61" s="383" t="s">
        <v>251</v>
      </c>
      <c r="C61" s="384" t="s">
        <v>596</v>
      </c>
      <c r="D61" s="155" t="s">
        <v>501</v>
      </c>
      <c r="E61" s="54">
        <v>100</v>
      </c>
      <c r="F61" s="535">
        <f>SUM(прил7!H475)</f>
        <v>1133792</v>
      </c>
    </row>
    <row r="62" spans="1:6" s="43" customFormat="1" ht="18.75" hidden="1" customHeight="1" x14ac:dyDescent="0.25">
      <c r="A62" s="135" t="s">
        <v>18</v>
      </c>
      <c r="B62" s="383" t="s">
        <v>251</v>
      </c>
      <c r="C62" s="384" t="s">
        <v>596</v>
      </c>
      <c r="D62" s="155" t="s">
        <v>501</v>
      </c>
      <c r="E62" s="54">
        <v>800</v>
      </c>
      <c r="F62" s="535">
        <f>SUM([1]прил7!H484)</f>
        <v>0</v>
      </c>
    </row>
    <row r="63" spans="1:6" s="43" customFormat="1" ht="49.5" customHeight="1" x14ac:dyDescent="0.25">
      <c r="A63" s="375" t="s">
        <v>592</v>
      </c>
      <c r="B63" s="376" t="s">
        <v>251</v>
      </c>
      <c r="C63" s="377" t="s">
        <v>12</v>
      </c>
      <c r="D63" s="378" t="s">
        <v>497</v>
      </c>
      <c r="E63" s="357"/>
      <c r="F63" s="533">
        <f>SUM(F64+F66)</f>
        <v>4640373</v>
      </c>
    </row>
    <row r="64" spans="1:6" s="43" customFormat="1" ht="49.5" customHeight="1" x14ac:dyDescent="0.25">
      <c r="A64" s="76" t="s">
        <v>98</v>
      </c>
      <c r="B64" s="381" t="s">
        <v>251</v>
      </c>
      <c r="C64" s="382" t="s">
        <v>593</v>
      </c>
      <c r="D64" s="158" t="s">
        <v>594</v>
      </c>
      <c r="E64" s="30"/>
      <c r="F64" s="532">
        <f>SUM(F65)</f>
        <v>52872</v>
      </c>
    </row>
    <row r="65" spans="1:6" s="43" customFormat="1" ht="49.5" customHeight="1" x14ac:dyDescent="0.25">
      <c r="A65" s="77" t="s">
        <v>86</v>
      </c>
      <c r="B65" s="383" t="s">
        <v>251</v>
      </c>
      <c r="C65" s="384" t="s">
        <v>593</v>
      </c>
      <c r="D65" s="155" t="s">
        <v>594</v>
      </c>
      <c r="E65" s="54">
        <v>100</v>
      </c>
      <c r="F65" s="535">
        <f>SUM(прил7!H479)</f>
        <v>52872</v>
      </c>
    </row>
    <row r="66" spans="1:6" s="43" customFormat="1" ht="33" customHeight="1" x14ac:dyDescent="0.25">
      <c r="A66" s="76" t="s">
        <v>96</v>
      </c>
      <c r="B66" s="381" t="s">
        <v>251</v>
      </c>
      <c r="C66" s="382" t="s">
        <v>593</v>
      </c>
      <c r="D66" s="158" t="s">
        <v>529</v>
      </c>
      <c r="E66" s="30"/>
      <c r="F66" s="532">
        <f>SUM(F67:F69)</f>
        <v>4587501</v>
      </c>
    </row>
    <row r="67" spans="1:6" s="43" customFormat="1" ht="49.5" customHeight="1" x14ac:dyDescent="0.25">
      <c r="A67" s="77" t="s">
        <v>86</v>
      </c>
      <c r="B67" s="383" t="s">
        <v>251</v>
      </c>
      <c r="C67" s="384" t="s">
        <v>593</v>
      </c>
      <c r="D67" s="155" t="s">
        <v>529</v>
      </c>
      <c r="E67" s="54">
        <v>100</v>
      </c>
      <c r="F67" s="535">
        <f>SUM(прил7!H481)</f>
        <v>4411301</v>
      </c>
    </row>
    <row r="68" spans="1:6" s="43" customFormat="1" ht="30.75" customHeight="1" x14ac:dyDescent="0.25">
      <c r="A68" s="77" t="s">
        <v>682</v>
      </c>
      <c r="B68" s="383" t="s">
        <v>251</v>
      </c>
      <c r="C68" s="384" t="s">
        <v>593</v>
      </c>
      <c r="D68" s="155" t="s">
        <v>529</v>
      </c>
      <c r="E68" s="54">
        <v>200</v>
      </c>
      <c r="F68" s="535">
        <f>SUM(прил7!H482)</f>
        <v>176000</v>
      </c>
    </row>
    <row r="69" spans="1:6" s="43" customFormat="1" ht="18" customHeight="1" x14ac:dyDescent="0.25">
      <c r="A69" s="77" t="s">
        <v>18</v>
      </c>
      <c r="B69" s="383" t="s">
        <v>251</v>
      </c>
      <c r="C69" s="384" t="s">
        <v>593</v>
      </c>
      <c r="D69" s="155" t="s">
        <v>529</v>
      </c>
      <c r="E69" s="54">
        <v>800</v>
      </c>
      <c r="F69" s="535">
        <f>SUM(прил7!H483)</f>
        <v>200</v>
      </c>
    </row>
    <row r="70" spans="1:6" s="43" customFormat="1" ht="34.5" customHeight="1" x14ac:dyDescent="0.25">
      <c r="A70" s="59" t="s">
        <v>124</v>
      </c>
      <c r="B70" s="161" t="s">
        <v>199</v>
      </c>
      <c r="C70" s="274" t="s">
        <v>496</v>
      </c>
      <c r="D70" s="162" t="s">
        <v>497</v>
      </c>
      <c r="E70" s="39"/>
      <c r="F70" s="586">
        <f>SUM(F71+F81+F101)</f>
        <v>14121989</v>
      </c>
    </row>
    <row r="71" spans="1:6" s="43" customFormat="1" ht="48.75" customHeight="1" x14ac:dyDescent="0.25">
      <c r="A71" s="148" t="s">
        <v>136</v>
      </c>
      <c r="B71" s="160" t="s">
        <v>233</v>
      </c>
      <c r="C71" s="169" t="s">
        <v>496</v>
      </c>
      <c r="D71" s="156" t="s">
        <v>497</v>
      </c>
      <c r="E71" s="153"/>
      <c r="F71" s="593">
        <f>SUM(F72)</f>
        <v>2793424</v>
      </c>
    </row>
    <row r="72" spans="1:6" s="43" customFormat="1" ht="48.75" customHeight="1" x14ac:dyDescent="0.25">
      <c r="A72" s="348" t="s">
        <v>520</v>
      </c>
      <c r="B72" s="376" t="s">
        <v>233</v>
      </c>
      <c r="C72" s="377" t="s">
        <v>10</v>
      </c>
      <c r="D72" s="378" t="s">
        <v>497</v>
      </c>
      <c r="E72" s="357"/>
      <c r="F72" s="533">
        <f>SUM(F73+F75+F79)</f>
        <v>2793424</v>
      </c>
    </row>
    <row r="73" spans="1:6" s="43" customFormat="1" ht="33" customHeight="1" x14ac:dyDescent="0.25">
      <c r="A73" s="27" t="s">
        <v>93</v>
      </c>
      <c r="B73" s="128" t="s">
        <v>233</v>
      </c>
      <c r="C73" s="167" t="s">
        <v>10</v>
      </c>
      <c r="D73" s="158" t="s">
        <v>521</v>
      </c>
      <c r="E73" s="30"/>
      <c r="F73" s="532">
        <f>SUM(F74)</f>
        <v>122900</v>
      </c>
    </row>
    <row r="74" spans="1:6" s="43" customFormat="1" ht="32.25" customHeight="1" x14ac:dyDescent="0.25">
      <c r="A74" s="55" t="s">
        <v>94</v>
      </c>
      <c r="B74" s="129" t="s">
        <v>233</v>
      </c>
      <c r="C74" s="164" t="s">
        <v>10</v>
      </c>
      <c r="D74" s="155" t="s">
        <v>521</v>
      </c>
      <c r="E74" s="54">
        <v>600</v>
      </c>
      <c r="F74" s="535">
        <f>SUM(прил7!H118)</f>
        <v>122900</v>
      </c>
    </row>
    <row r="75" spans="1:6" s="43" customFormat="1" ht="33" customHeight="1" x14ac:dyDescent="0.25">
      <c r="A75" s="27" t="s">
        <v>103</v>
      </c>
      <c r="B75" s="128" t="s">
        <v>233</v>
      </c>
      <c r="C75" s="167" t="s">
        <v>10</v>
      </c>
      <c r="D75" s="158" t="s">
        <v>608</v>
      </c>
      <c r="E75" s="30"/>
      <c r="F75" s="532">
        <f>SUM(F76:F78)</f>
        <v>2337600</v>
      </c>
    </row>
    <row r="76" spans="1:6" s="43" customFormat="1" ht="48.75" customHeight="1" x14ac:dyDescent="0.25">
      <c r="A76" s="55" t="s">
        <v>86</v>
      </c>
      <c r="B76" s="129" t="s">
        <v>233</v>
      </c>
      <c r="C76" s="164" t="s">
        <v>10</v>
      </c>
      <c r="D76" s="155" t="s">
        <v>608</v>
      </c>
      <c r="E76" s="54">
        <v>100</v>
      </c>
      <c r="F76" s="535">
        <f>SUM(прил7!H589)</f>
        <v>2178175</v>
      </c>
    </row>
    <row r="77" spans="1:6" s="43" customFormat="1" ht="33" customHeight="1" x14ac:dyDescent="0.25">
      <c r="A77" s="55" t="s">
        <v>682</v>
      </c>
      <c r="B77" s="129" t="s">
        <v>233</v>
      </c>
      <c r="C77" s="164" t="s">
        <v>10</v>
      </c>
      <c r="D77" s="155" t="s">
        <v>608</v>
      </c>
      <c r="E77" s="54">
        <v>200</v>
      </c>
      <c r="F77" s="535">
        <f>SUM(прил7!H590)</f>
        <v>159425</v>
      </c>
    </row>
    <row r="78" spans="1:6" s="43" customFormat="1" ht="18" hidden="1" customHeight="1" x14ac:dyDescent="0.25">
      <c r="A78" s="62" t="s">
        <v>18</v>
      </c>
      <c r="B78" s="129" t="s">
        <v>233</v>
      </c>
      <c r="C78" s="164" t="s">
        <v>10</v>
      </c>
      <c r="D78" s="155" t="s">
        <v>608</v>
      </c>
      <c r="E78" s="54">
        <v>800</v>
      </c>
      <c r="F78" s="535">
        <f>SUM([1]прил7!H600)</f>
        <v>0</v>
      </c>
    </row>
    <row r="79" spans="1:6" s="43" customFormat="1" ht="33.75" customHeight="1" x14ac:dyDescent="0.25">
      <c r="A79" s="76" t="s">
        <v>85</v>
      </c>
      <c r="B79" s="128" t="s">
        <v>233</v>
      </c>
      <c r="C79" s="167" t="s">
        <v>10</v>
      </c>
      <c r="D79" s="158" t="s">
        <v>501</v>
      </c>
      <c r="E79" s="30"/>
      <c r="F79" s="532">
        <f>SUM(F80)</f>
        <v>332924</v>
      </c>
    </row>
    <row r="80" spans="1:6" s="43" customFormat="1" ht="51.75" customHeight="1" x14ac:dyDescent="0.25">
      <c r="A80" s="55" t="s">
        <v>86</v>
      </c>
      <c r="B80" s="129" t="s">
        <v>233</v>
      </c>
      <c r="C80" s="164" t="s">
        <v>10</v>
      </c>
      <c r="D80" s="155" t="s">
        <v>501</v>
      </c>
      <c r="E80" s="54">
        <v>100</v>
      </c>
      <c r="F80" s="535">
        <f>SUM(прил7!H593)</f>
        <v>332924</v>
      </c>
    </row>
    <row r="81" spans="1:6" s="43" customFormat="1" ht="48" customHeight="1" x14ac:dyDescent="0.25">
      <c r="A81" s="148" t="s">
        <v>175</v>
      </c>
      <c r="B81" s="160" t="s">
        <v>201</v>
      </c>
      <c r="C81" s="169" t="s">
        <v>496</v>
      </c>
      <c r="D81" s="156" t="s">
        <v>497</v>
      </c>
      <c r="E81" s="153"/>
      <c r="F81" s="593">
        <f>SUM(F82)</f>
        <v>6684179</v>
      </c>
    </row>
    <row r="82" spans="1:6" s="43" customFormat="1" ht="48" customHeight="1" x14ac:dyDescent="0.25">
      <c r="A82" s="348" t="s">
        <v>597</v>
      </c>
      <c r="B82" s="376" t="s">
        <v>201</v>
      </c>
      <c r="C82" s="377" t="s">
        <v>10</v>
      </c>
      <c r="D82" s="378" t="s">
        <v>497</v>
      </c>
      <c r="E82" s="357"/>
      <c r="F82" s="533">
        <f>SUM(F83+F85+F88+F91+F94+F97+F99)</f>
        <v>6684179</v>
      </c>
    </row>
    <row r="83" spans="1:6" s="43" customFormat="1" ht="16.5" customHeight="1" x14ac:dyDescent="0.25">
      <c r="A83" s="27" t="s">
        <v>721</v>
      </c>
      <c r="B83" s="128" t="s">
        <v>201</v>
      </c>
      <c r="C83" s="167" t="s">
        <v>10</v>
      </c>
      <c r="D83" s="158" t="s">
        <v>601</v>
      </c>
      <c r="E83" s="30"/>
      <c r="F83" s="532">
        <f>SUM(F84)</f>
        <v>1416940</v>
      </c>
    </row>
    <row r="84" spans="1:6" s="43" customFormat="1" ht="16.5" customHeight="1" x14ac:dyDescent="0.25">
      <c r="A84" s="55" t="s">
        <v>40</v>
      </c>
      <c r="B84" s="129" t="s">
        <v>201</v>
      </c>
      <c r="C84" s="164" t="s">
        <v>10</v>
      </c>
      <c r="D84" s="155" t="s">
        <v>601</v>
      </c>
      <c r="E84" s="54" t="s">
        <v>39</v>
      </c>
      <c r="F84" s="535">
        <f>SUM(прил7!H573)</f>
        <v>1416940</v>
      </c>
    </row>
    <row r="85" spans="1:6" s="43" customFormat="1" ht="33" customHeight="1" x14ac:dyDescent="0.25">
      <c r="A85" s="27" t="s">
        <v>99</v>
      </c>
      <c r="B85" s="128" t="s">
        <v>201</v>
      </c>
      <c r="C85" s="167" t="s">
        <v>10</v>
      </c>
      <c r="D85" s="158" t="s">
        <v>602</v>
      </c>
      <c r="E85" s="30"/>
      <c r="F85" s="532">
        <f>SUM(F86:F87)</f>
        <v>41675</v>
      </c>
    </row>
    <row r="86" spans="1:6" s="43" customFormat="1" ht="30.75" customHeight="1" x14ac:dyDescent="0.25">
      <c r="A86" s="55" t="s">
        <v>682</v>
      </c>
      <c r="B86" s="129" t="s">
        <v>201</v>
      </c>
      <c r="C86" s="164" t="s">
        <v>10</v>
      </c>
      <c r="D86" s="155" t="s">
        <v>602</v>
      </c>
      <c r="E86" s="54" t="s">
        <v>16</v>
      </c>
      <c r="F86" s="535">
        <f>SUM(прил7!H523)</f>
        <v>740</v>
      </c>
    </row>
    <row r="87" spans="1:6" s="43" customFormat="1" ht="16.5" customHeight="1" x14ac:dyDescent="0.25">
      <c r="A87" s="55" t="s">
        <v>40</v>
      </c>
      <c r="B87" s="129" t="s">
        <v>201</v>
      </c>
      <c r="C87" s="164" t="s">
        <v>10</v>
      </c>
      <c r="D87" s="155" t="s">
        <v>602</v>
      </c>
      <c r="E87" s="54" t="s">
        <v>39</v>
      </c>
      <c r="F87" s="535">
        <f>SUM(прил7!H524)</f>
        <v>40935</v>
      </c>
    </row>
    <row r="88" spans="1:6" s="43" customFormat="1" ht="31.5" customHeight="1" x14ac:dyDescent="0.25">
      <c r="A88" s="27" t="s">
        <v>100</v>
      </c>
      <c r="B88" s="128" t="s">
        <v>201</v>
      </c>
      <c r="C88" s="167" t="s">
        <v>10</v>
      </c>
      <c r="D88" s="158" t="s">
        <v>603</v>
      </c>
      <c r="E88" s="30"/>
      <c r="F88" s="532">
        <f>SUM(F89:F90)</f>
        <v>258081</v>
      </c>
    </row>
    <row r="89" spans="1:6" s="43" customFormat="1" ht="33" customHeight="1" x14ac:dyDescent="0.25">
      <c r="A89" s="55" t="s">
        <v>682</v>
      </c>
      <c r="B89" s="129" t="s">
        <v>201</v>
      </c>
      <c r="C89" s="164" t="s">
        <v>10</v>
      </c>
      <c r="D89" s="155" t="s">
        <v>603</v>
      </c>
      <c r="E89" s="54" t="s">
        <v>16</v>
      </c>
      <c r="F89" s="535">
        <f>SUM(прил7!H526)</f>
        <v>3650</v>
      </c>
    </row>
    <row r="90" spans="1:6" s="43" customFormat="1" ht="17.25" customHeight="1" x14ac:dyDescent="0.25">
      <c r="A90" s="55" t="s">
        <v>40</v>
      </c>
      <c r="B90" s="129" t="s">
        <v>201</v>
      </c>
      <c r="C90" s="164" t="s">
        <v>10</v>
      </c>
      <c r="D90" s="155" t="s">
        <v>603</v>
      </c>
      <c r="E90" s="54" t="s">
        <v>39</v>
      </c>
      <c r="F90" s="535">
        <f>SUM(прил7!H527)</f>
        <v>254431</v>
      </c>
    </row>
    <row r="91" spans="1:6" s="43" customFormat="1" ht="15.75" customHeight="1" x14ac:dyDescent="0.25">
      <c r="A91" s="27" t="s">
        <v>101</v>
      </c>
      <c r="B91" s="128" t="s">
        <v>201</v>
      </c>
      <c r="C91" s="167" t="s">
        <v>10</v>
      </c>
      <c r="D91" s="158" t="s">
        <v>604</v>
      </c>
      <c r="E91" s="30"/>
      <c r="F91" s="532">
        <f>SUM(F92:F93)</f>
        <v>3582297</v>
      </c>
    </row>
    <row r="92" spans="1:6" s="43" customFormat="1" ht="30.75" customHeight="1" x14ac:dyDescent="0.25">
      <c r="A92" s="55" t="s">
        <v>682</v>
      </c>
      <c r="B92" s="129" t="s">
        <v>201</v>
      </c>
      <c r="C92" s="164" t="s">
        <v>10</v>
      </c>
      <c r="D92" s="155" t="s">
        <v>604</v>
      </c>
      <c r="E92" s="54" t="s">
        <v>16</v>
      </c>
      <c r="F92" s="535">
        <f>SUM(прил7!H529)</f>
        <v>58300</v>
      </c>
    </row>
    <row r="93" spans="1:6" s="43" customFormat="1" ht="17.25" customHeight="1" x14ac:dyDescent="0.25">
      <c r="A93" s="55" t="s">
        <v>40</v>
      </c>
      <c r="B93" s="129" t="s">
        <v>201</v>
      </c>
      <c r="C93" s="164" t="s">
        <v>10</v>
      </c>
      <c r="D93" s="155" t="s">
        <v>604</v>
      </c>
      <c r="E93" s="54" t="s">
        <v>39</v>
      </c>
      <c r="F93" s="535">
        <f>SUM(прил7!H530)</f>
        <v>3523997</v>
      </c>
    </row>
    <row r="94" spans="1:6" s="43" customFormat="1" ht="16.5" customHeight="1" x14ac:dyDescent="0.25">
      <c r="A94" s="27" t="s">
        <v>102</v>
      </c>
      <c r="B94" s="128" t="s">
        <v>201</v>
      </c>
      <c r="C94" s="167" t="s">
        <v>10</v>
      </c>
      <c r="D94" s="158" t="s">
        <v>605</v>
      </c>
      <c r="E94" s="30"/>
      <c r="F94" s="532">
        <f>SUM(F95:F96)</f>
        <v>528500</v>
      </c>
    </row>
    <row r="95" spans="1:6" s="43" customFormat="1" ht="31.5" customHeight="1" x14ac:dyDescent="0.25">
      <c r="A95" s="55" t="s">
        <v>682</v>
      </c>
      <c r="B95" s="129" t="s">
        <v>201</v>
      </c>
      <c r="C95" s="164" t="s">
        <v>10</v>
      </c>
      <c r="D95" s="155" t="s">
        <v>605</v>
      </c>
      <c r="E95" s="54" t="s">
        <v>16</v>
      </c>
      <c r="F95" s="535">
        <f>SUM(прил7!H532)</f>
        <v>8500</v>
      </c>
    </row>
    <row r="96" spans="1:6" s="43" customFormat="1" ht="17.25" customHeight="1" x14ac:dyDescent="0.25">
      <c r="A96" s="55" t="s">
        <v>40</v>
      </c>
      <c r="B96" s="129" t="s">
        <v>201</v>
      </c>
      <c r="C96" s="164" t="s">
        <v>10</v>
      </c>
      <c r="D96" s="155" t="s">
        <v>605</v>
      </c>
      <c r="E96" s="54" t="s">
        <v>39</v>
      </c>
      <c r="F96" s="535">
        <f>SUM(прил7!H533)</f>
        <v>520000</v>
      </c>
    </row>
    <row r="97" spans="1:6" s="43" customFormat="1" ht="17.25" customHeight="1" x14ac:dyDescent="0.25">
      <c r="A97" s="27" t="s">
        <v>176</v>
      </c>
      <c r="B97" s="128" t="s">
        <v>201</v>
      </c>
      <c r="C97" s="167" t="s">
        <v>10</v>
      </c>
      <c r="D97" s="158" t="s">
        <v>956</v>
      </c>
      <c r="E97" s="30"/>
      <c r="F97" s="532">
        <f>SUM(F98)</f>
        <v>854686</v>
      </c>
    </row>
    <row r="98" spans="1:6" s="43" customFormat="1" ht="17.25" customHeight="1" x14ac:dyDescent="0.25">
      <c r="A98" s="55" t="s">
        <v>40</v>
      </c>
      <c r="B98" s="129" t="s">
        <v>201</v>
      </c>
      <c r="C98" s="164" t="s">
        <v>10</v>
      </c>
      <c r="D98" s="155" t="s">
        <v>956</v>
      </c>
      <c r="E98" s="54">
        <v>300</v>
      </c>
      <c r="F98" s="535">
        <f>SUM(прил7!H501)</f>
        <v>854686</v>
      </c>
    </row>
    <row r="99" spans="1:6" s="43" customFormat="1" ht="15.75" customHeight="1" x14ac:dyDescent="0.25">
      <c r="A99" s="27" t="s">
        <v>610</v>
      </c>
      <c r="B99" s="128" t="s">
        <v>201</v>
      </c>
      <c r="C99" s="167" t="s">
        <v>10</v>
      </c>
      <c r="D99" s="158" t="s">
        <v>609</v>
      </c>
      <c r="E99" s="30"/>
      <c r="F99" s="532">
        <f>SUM(F100)</f>
        <v>2000</v>
      </c>
    </row>
    <row r="100" spans="1:6" s="43" customFormat="1" ht="31.5" customHeight="1" x14ac:dyDescent="0.25">
      <c r="A100" s="55" t="s">
        <v>682</v>
      </c>
      <c r="B100" s="129" t="s">
        <v>201</v>
      </c>
      <c r="C100" s="164" t="s">
        <v>10</v>
      </c>
      <c r="D100" s="155" t="s">
        <v>609</v>
      </c>
      <c r="E100" s="54">
        <v>200</v>
      </c>
      <c r="F100" s="535">
        <f>SUM(прил7!H597)</f>
        <v>2000</v>
      </c>
    </row>
    <row r="101" spans="1:6" s="43" customFormat="1" ht="66" customHeight="1" x14ac:dyDescent="0.25">
      <c r="A101" s="148" t="s">
        <v>181</v>
      </c>
      <c r="B101" s="160" t="s">
        <v>232</v>
      </c>
      <c r="C101" s="169" t="s">
        <v>496</v>
      </c>
      <c r="D101" s="156" t="s">
        <v>497</v>
      </c>
      <c r="E101" s="153"/>
      <c r="F101" s="593">
        <f>SUM(F103+F105+F108)</f>
        <v>4644386</v>
      </c>
    </row>
    <row r="102" spans="1:6" s="43" customFormat="1" ht="46.5" customHeight="1" x14ac:dyDescent="0.25">
      <c r="A102" s="348" t="s">
        <v>504</v>
      </c>
      <c r="B102" s="376" t="s">
        <v>232</v>
      </c>
      <c r="C102" s="377" t="s">
        <v>10</v>
      </c>
      <c r="D102" s="378" t="s">
        <v>497</v>
      </c>
      <c r="E102" s="357"/>
      <c r="F102" s="533">
        <f>SUM(F103+F105+F108)</f>
        <v>4644386</v>
      </c>
    </row>
    <row r="103" spans="1:6" s="43" customFormat="1" ht="51" customHeight="1" x14ac:dyDescent="0.25">
      <c r="A103" s="27" t="s">
        <v>87</v>
      </c>
      <c r="B103" s="128" t="s">
        <v>232</v>
      </c>
      <c r="C103" s="167" t="s">
        <v>10</v>
      </c>
      <c r="D103" s="158" t="s">
        <v>505</v>
      </c>
      <c r="E103" s="30"/>
      <c r="F103" s="532">
        <f>SUM(F104)</f>
        <v>876600</v>
      </c>
    </row>
    <row r="104" spans="1:6" s="43" customFormat="1" ht="48" customHeight="1" x14ac:dyDescent="0.25">
      <c r="A104" s="55" t="s">
        <v>86</v>
      </c>
      <c r="B104" s="129" t="s">
        <v>232</v>
      </c>
      <c r="C104" s="164" t="s">
        <v>10</v>
      </c>
      <c r="D104" s="155" t="s">
        <v>505</v>
      </c>
      <c r="E104" s="54">
        <v>100</v>
      </c>
      <c r="F104" s="535">
        <f>SUM(прил7!H41)</f>
        <v>876600</v>
      </c>
    </row>
    <row r="105" spans="1:6" s="43" customFormat="1" ht="32.25" customHeight="1" x14ac:dyDescent="0.25">
      <c r="A105" s="27" t="s">
        <v>461</v>
      </c>
      <c r="B105" s="128" t="s">
        <v>232</v>
      </c>
      <c r="C105" s="167" t="s">
        <v>10</v>
      </c>
      <c r="D105" s="158" t="s">
        <v>606</v>
      </c>
      <c r="E105" s="30"/>
      <c r="F105" s="532">
        <f>SUM(F106:F107)</f>
        <v>3746786</v>
      </c>
    </row>
    <row r="106" spans="1:6" s="43" customFormat="1" ht="17.25" hidden="1" customHeight="1" x14ac:dyDescent="0.25">
      <c r="A106" s="55" t="s">
        <v>682</v>
      </c>
      <c r="B106" s="129" t="s">
        <v>232</v>
      </c>
      <c r="C106" s="164" t="s">
        <v>10</v>
      </c>
      <c r="D106" s="155" t="s">
        <v>606</v>
      </c>
      <c r="E106" s="54">
        <v>200</v>
      </c>
      <c r="F106" s="535">
        <f>SUM([1]прил7!H585)</f>
        <v>0</v>
      </c>
    </row>
    <row r="107" spans="1:6" s="43" customFormat="1" ht="17.25" customHeight="1" x14ac:dyDescent="0.25">
      <c r="A107" s="55" t="s">
        <v>40</v>
      </c>
      <c r="B107" s="129" t="s">
        <v>232</v>
      </c>
      <c r="C107" s="164" t="s">
        <v>10</v>
      </c>
      <c r="D107" s="155" t="s">
        <v>606</v>
      </c>
      <c r="E107" s="54">
        <v>300</v>
      </c>
      <c r="F107" s="535">
        <f>SUM(прил7!H577)</f>
        <v>3746786</v>
      </c>
    </row>
    <row r="108" spans="1:6" s="43" customFormat="1" ht="33.75" customHeight="1" x14ac:dyDescent="0.25">
      <c r="A108" s="27" t="s">
        <v>114</v>
      </c>
      <c r="B108" s="128" t="s">
        <v>232</v>
      </c>
      <c r="C108" s="167" t="s">
        <v>10</v>
      </c>
      <c r="D108" s="158" t="s">
        <v>506</v>
      </c>
      <c r="E108" s="30"/>
      <c r="F108" s="532">
        <f>SUM(F109)</f>
        <v>21000</v>
      </c>
    </row>
    <row r="109" spans="1:6" s="43" customFormat="1" ht="32.25" customHeight="1" x14ac:dyDescent="0.25">
      <c r="A109" s="55" t="s">
        <v>682</v>
      </c>
      <c r="B109" s="129" t="s">
        <v>232</v>
      </c>
      <c r="C109" s="164" t="s">
        <v>10</v>
      </c>
      <c r="D109" s="155" t="s">
        <v>506</v>
      </c>
      <c r="E109" s="54">
        <v>200</v>
      </c>
      <c r="F109" s="535">
        <f>SUM(прил7!H43+прил7!H407+прил7!H601)</f>
        <v>21000</v>
      </c>
    </row>
    <row r="110" spans="1:6" s="43" customFormat="1" ht="17.25" hidden="1" customHeight="1" x14ac:dyDescent="0.25">
      <c r="A110" s="55" t="s">
        <v>18</v>
      </c>
      <c r="B110" s="129" t="s">
        <v>232</v>
      </c>
      <c r="C110" s="164"/>
      <c r="D110" s="155" t="s">
        <v>271</v>
      </c>
      <c r="E110" s="54">
        <v>800</v>
      </c>
      <c r="F110" s="535">
        <f>SUM([1]прил7!H600)</f>
        <v>0</v>
      </c>
    </row>
    <row r="111" spans="1:6" s="43" customFormat="1" ht="31.5" x14ac:dyDescent="0.25">
      <c r="A111" s="136" t="s">
        <v>454</v>
      </c>
      <c r="B111" s="161" t="s">
        <v>561</v>
      </c>
      <c r="C111" s="274" t="s">
        <v>496</v>
      </c>
      <c r="D111" s="162" t="s">
        <v>497</v>
      </c>
      <c r="E111" s="39"/>
      <c r="F111" s="586">
        <f>SUM(F112+F182+F195+F199)</f>
        <v>232527627</v>
      </c>
    </row>
    <row r="112" spans="1:6" s="43" customFormat="1" ht="47.25" x14ac:dyDescent="0.25">
      <c r="A112" s="152" t="s">
        <v>268</v>
      </c>
      <c r="B112" s="160" t="s">
        <v>239</v>
      </c>
      <c r="C112" s="169" t="s">
        <v>496</v>
      </c>
      <c r="D112" s="156" t="s">
        <v>497</v>
      </c>
      <c r="E112" s="153"/>
      <c r="F112" s="593">
        <f>SUM(F113+F133+F136)</f>
        <v>214926475</v>
      </c>
    </row>
    <row r="113" spans="1:6" s="43" customFormat="1" ht="16.5" customHeight="1" x14ac:dyDescent="0.25">
      <c r="A113" s="375" t="s">
        <v>562</v>
      </c>
      <c r="B113" s="376" t="s">
        <v>239</v>
      </c>
      <c r="C113" s="377" t="s">
        <v>10</v>
      </c>
      <c r="D113" s="378" t="s">
        <v>497</v>
      </c>
      <c r="E113" s="357"/>
      <c r="F113" s="533">
        <f>SUM(F114+F117+F122+F124+F127+F129)</f>
        <v>25839636</v>
      </c>
    </row>
    <row r="114" spans="1:6" s="43" customFormat="1" ht="18" customHeight="1" x14ac:dyDescent="0.25">
      <c r="A114" s="76" t="s">
        <v>180</v>
      </c>
      <c r="B114" s="128" t="s">
        <v>239</v>
      </c>
      <c r="C114" s="167" t="s">
        <v>10</v>
      </c>
      <c r="D114" s="158" t="s">
        <v>607</v>
      </c>
      <c r="E114" s="30"/>
      <c r="F114" s="532">
        <f>SUM(F115:F116)</f>
        <v>1411837</v>
      </c>
    </row>
    <row r="115" spans="1:6" s="43" customFormat="1" ht="18" hidden="1" customHeight="1" x14ac:dyDescent="0.25">
      <c r="A115" s="77" t="s">
        <v>682</v>
      </c>
      <c r="B115" s="129" t="s">
        <v>239</v>
      </c>
      <c r="C115" s="164" t="s">
        <v>10</v>
      </c>
      <c r="D115" s="155" t="s">
        <v>607</v>
      </c>
      <c r="E115" s="54">
        <v>200</v>
      </c>
      <c r="F115" s="535">
        <f>SUM([1]прил7!H591)</f>
        <v>0</v>
      </c>
    </row>
    <row r="116" spans="1:6" s="43" customFormat="1" ht="17.25" customHeight="1" x14ac:dyDescent="0.25">
      <c r="A116" s="77" t="s">
        <v>40</v>
      </c>
      <c r="B116" s="129" t="s">
        <v>239</v>
      </c>
      <c r="C116" s="164" t="s">
        <v>10</v>
      </c>
      <c r="D116" s="155" t="s">
        <v>607</v>
      </c>
      <c r="E116" s="54">
        <v>300</v>
      </c>
      <c r="F116" s="535">
        <f>SUM(прил7!H583)</f>
        <v>1411837</v>
      </c>
    </row>
    <row r="117" spans="1:6" s="43" customFormat="1" ht="94.5" x14ac:dyDescent="0.25">
      <c r="A117" s="157" t="s">
        <v>157</v>
      </c>
      <c r="B117" s="128" t="s">
        <v>239</v>
      </c>
      <c r="C117" s="167" t="s">
        <v>10</v>
      </c>
      <c r="D117" s="158" t="s">
        <v>564</v>
      </c>
      <c r="E117" s="30"/>
      <c r="F117" s="532">
        <f>SUM(F118:F119)</f>
        <v>12762347</v>
      </c>
    </row>
    <row r="118" spans="1:6" s="43" customFormat="1" ht="47.25" x14ac:dyDescent="0.25">
      <c r="A118" s="135" t="s">
        <v>86</v>
      </c>
      <c r="B118" s="129" t="s">
        <v>239</v>
      </c>
      <c r="C118" s="164" t="s">
        <v>10</v>
      </c>
      <c r="D118" s="155" t="s">
        <v>564</v>
      </c>
      <c r="E118" s="54">
        <v>100</v>
      </c>
      <c r="F118" s="535">
        <f>SUM(прил7!H294)</f>
        <v>12546391</v>
      </c>
    </row>
    <row r="119" spans="1:6" s="43" customFormat="1" ht="30.75" customHeight="1" x14ac:dyDescent="0.25">
      <c r="A119" s="77" t="s">
        <v>682</v>
      </c>
      <c r="B119" s="129" t="s">
        <v>239</v>
      </c>
      <c r="C119" s="164" t="s">
        <v>10</v>
      </c>
      <c r="D119" s="155" t="s">
        <v>564</v>
      </c>
      <c r="E119" s="54">
        <v>200</v>
      </c>
      <c r="F119" s="535">
        <f>SUM(прил7!H295)</f>
        <v>215956</v>
      </c>
    </row>
    <row r="120" spans="1:6" s="43" customFormat="1" ht="18.75" hidden="1" customHeight="1" x14ac:dyDescent="0.25">
      <c r="A120" s="76" t="s">
        <v>714</v>
      </c>
      <c r="B120" s="128" t="s">
        <v>239</v>
      </c>
      <c r="C120" s="167" t="s">
        <v>10</v>
      </c>
      <c r="D120" s="158" t="s">
        <v>713</v>
      </c>
      <c r="E120" s="30"/>
      <c r="F120" s="594">
        <f>SUM(F121)</f>
        <v>0</v>
      </c>
    </row>
    <row r="121" spans="1:6" s="43" customFormat="1" ht="30.75" hidden="1" customHeight="1" x14ac:dyDescent="0.25">
      <c r="A121" s="77" t="s">
        <v>682</v>
      </c>
      <c r="B121" s="129" t="s">
        <v>239</v>
      </c>
      <c r="C121" s="164" t="s">
        <v>10</v>
      </c>
      <c r="D121" s="155" t="s">
        <v>713</v>
      </c>
      <c r="E121" s="54">
        <v>200</v>
      </c>
      <c r="F121" s="535">
        <f>SUM(прил7!H297)</f>
        <v>0</v>
      </c>
    </row>
    <row r="122" spans="1:6" s="43" customFormat="1" ht="30.75" customHeight="1" x14ac:dyDescent="0.25">
      <c r="A122" s="76" t="s">
        <v>706</v>
      </c>
      <c r="B122" s="128" t="s">
        <v>239</v>
      </c>
      <c r="C122" s="167" t="s">
        <v>10</v>
      </c>
      <c r="D122" s="158" t="s">
        <v>705</v>
      </c>
      <c r="E122" s="30"/>
      <c r="F122" s="532">
        <f>SUM(F123)</f>
        <v>11411</v>
      </c>
    </row>
    <row r="123" spans="1:6" s="43" customFormat="1" ht="16.5" customHeight="1" x14ac:dyDescent="0.25">
      <c r="A123" s="77" t="s">
        <v>40</v>
      </c>
      <c r="B123" s="129" t="s">
        <v>239</v>
      </c>
      <c r="C123" s="164" t="s">
        <v>10</v>
      </c>
      <c r="D123" s="155" t="s">
        <v>705</v>
      </c>
      <c r="E123" s="54">
        <v>300</v>
      </c>
      <c r="F123" s="535">
        <f>SUM(прил7!H538)</f>
        <v>11411</v>
      </c>
    </row>
    <row r="124" spans="1:6" s="43" customFormat="1" ht="66" customHeight="1" x14ac:dyDescent="0.25">
      <c r="A124" s="76" t="s">
        <v>108</v>
      </c>
      <c r="B124" s="128" t="s">
        <v>239</v>
      </c>
      <c r="C124" s="167" t="s">
        <v>10</v>
      </c>
      <c r="D124" s="158" t="s">
        <v>599</v>
      </c>
      <c r="E124" s="30"/>
      <c r="F124" s="532">
        <f>SUM(F125:F126)</f>
        <v>1020000</v>
      </c>
    </row>
    <row r="125" spans="1:6" s="43" customFormat="1" ht="30.75" customHeight="1" x14ac:dyDescent="0.25">
      <c r="A125" s="77" t="s">
        <v>682</v>
      </c>
      <c r="B125" s="129" t="s">
        <v>239</v>
      </c>
      <c r="C125" s="164" t="s">
        <v>10</v>
      </c>
      <c r="D125" s="155" t="s">
        <v>599</v>
      </c>
      <c r="E125" s="54">
        <v>200</v>
      </c>
      <c r="F125" s="535">
        <f>SUM(прил7!H540)</f>
        <v>4787</v>
      </c>
    </row>
    <row r="126" spans="1:6" s="43" customFormat="1" ht="17.25" customHeight="1" x14ac:dyDescent="0.25">
      <c r="A126" s="77" t="s">
        <v>40</v>
      </c>
      <c r="B126" s="129" t="s">
        <v>239</v>
      </c>
      <c r="C126" s="164" t="s">
        <v>10</v>
      </c>
      <c r="D126" s="155" t="s">
        <v>599</v>
      </c>
      <c r="E126" s="54">
        <v>300</v>
      </c>
      <c r="F126" s="535">
        <f>SUM(прил7!H541)</f>
        <v>1015213</v>
      </c>
    </row>
    <row r="127" spans="1:6" s="43" customFormat="1" ht="31.5" customHeight="1" x14ac:dyDescent="0.25">
      <c r="A127" s="76" t="s">
        <v>567</v>
      </c>
      <c r="B127" s="128" t="s">
        <v>239</v>
      </c>
      <c r="C127" s="167" t="s">
        <v>10</v>
      </c>
      <c r="D127" s="158" t="s">
        <v>568</v>
      </c>
      <c r="E127" s="30"/>
      <c r="F127" s="532">
        <f>SUM(F128)</f>
        <v>69734</v>
      </c>
    </row>
    <row r="128" spans="1:6" s="43" customFormat="1" ht="30.75" customHeight="1" x14ac:dyDescent="0.25">
      <c r="A128" s="77" t="s">
        <v>682</v>
      </c>
      <c r="B128" s="129" t="s">
        <v>239</v>
      </c>
      <c r="C128" s="164" t="s">
        <v>10</v>
      </c>
      <c r="D128" s="155" t="s">
        <v>568</v>
      </c>
      <c r="E128" s="54">
        <v>200</v>
      </c>
      <c r="F128" s="535">
        <f>SUM(прил7!H543)</f>
        <v>69734</v>
      </c>
    </row>
    <row r="129" spans="1:6" s="43" customFormat="1" ht="33.75" customHeight="1" x14ac:dyDescent="0.25">
      <c r="A129" s="76" t="s">
        <v>96</v>
      </c>
      <c r="B129" s="128" t="s">
        <v>239</v>
      </c>
      <c r="C129" s="167" t="s">
        <v>10</v>
      </c>
      <c r="D129" s="158" t="s">
        <v>529</v>
      </c>
      <c r="E129" s="30"/>
      <c r="F129" s="532">
        <f>SUM(F130:F132)</f>
        <v>10564307</v>
      </c>
    </row>
    <row r="130" spans="1:6" s="43" customFormat="1" ht="48.75" customHeight="1" x14ac:dyDescent="0.25">
      <c r="A130" s="77" t="s">
        <v>86</v>
      </c>
      <c r="B130" s="129" t="s">
        <v>239</v>
      </c>
      <c r="C130" s="164" t="s">
        <v>10</v>
      </c>
      <c r="D130" s="155" t="s">
        <v>529</v>
      </c>
      <c r="E130" s="54">
        <v>100</v>
      </c>
      <c r="F130" s="535">
        <f>SUM(прил7!H299)</f>
        <v>4554955</v>
      </c>
    </row>
    <row r="131" spans="1:6" s="43" customFormat="1" ht="31.5" customHeight="1" x14ac:dyDescent="0.25">
      <c r="A131" s="77" t="s">
        <v>682</v>
      </c>
      <c r="B131" s="129" t="s">
        <v>239</v>
      </c>
      <c r="C131" s="164" t="s">
        <v>10</v>
      </c>
      <c r="D131" s="155" t="s">
        <v>529</v>
      </c>
      <c r="E131" s="54">
        <v>200</v>
      </c>
      <c r="F131" s="535">
        <f>SUM(прил7!H300)</f>
        <v>5932978</v>
      </c>
    </row>
    <row r="132" spans="1:6" s="43" customFormat="1" ht="17.25" customHeight="1" x14ac:dyDescent="0.25">
      <c r="A132" s="77" t="s">
        <v>18</v>
      </c>
      <c r="B132" s="129" t="s">
        <v>239</v>
      </c>
      <c r="C132" s="164" t="s">
        <v>10</v>
      </c>
      <c r="D132" s="155" t="s">
        <v>529</v>
      </c>
      <c r="E132" s="54">
        <v>800</v>
      </c>
      <c r="F132" s="535">
        <f>SUM(прил7!H301)</f>
        <v>76374</v>
      </c>
    </row>
    <row r="133" spans="1:6" s="43" customFormat="1" ht="33.75" customHeight="1" x14ac:dyDescent="0.25">
      <c r="A133" s="375" t="s">
        <v>1116</v>
      </c>
      <c r="B133" s="376" t="s">
        <v>239</v>
      </c>
      <c r="C133" s="377" t="s">
        <v>1115</v>
      </c>
      <c r="D133" s="378" t="s">
        <v>497</v>
      </c>
      <c r="E133" s="357"/>
      <c r="F133" s="533">
        <f>SUM(F134)</f>
        <v>19783499</v>
      </c>
    </row>
    <row r="134" spans="1:6" s="43" customFormat="1" ht="48" customHeight="1" x14ac:dyDescent="0.25">
      <c r="A134" s="76" t="s">
        <v>1118</v>
      </c>
      <c r="B134" s="128" t="s">
        <v>239</v>
      </c>
      <c r="C134" s="167" t="s">
        <v>1115</v>
      </c>
      <c r="D134" s="158" t="s">
        <v>1117</v>
      </c>
      <c r="E134" s="30"/>
      <c r="F134" s="532">
        <f>SUM(F135)</f>
        <v>19783499</v>
      </c>
    </row>
    <row r="135" spans="1:6" s="43" customFormat="1" ht="32.25" customHeight="1" x14ac:dyDescent="0.25">
      <c r="A135" s="77" t="s">
        <v>190</v>
      </c>
      <c r="B135" s="129" t="s">
        <v>239</v>
      </c>
      <c r="C135" s="164" t="s">
        <v>1115</v>
      </c>
      <c r="D135" s="155" t="s">
        <v>1117</v>
      </c>
      <c r="E135" s="54">
        <v>400</v>
      </c>
      <c r="F135" s="535">
        <f>SUM(прил7!H304)</f>
        <v>19783499</v>
      </c>
    </row>
    <row r="136" spans="1:6" s="43" customFormat="1" ht="17.25" customHeight="1" x14ac:dyDescent="0.25">
      <c r="A136" s="375" t="s">
        <v>573</v>
      </c>
      <c r="B136" s="376" t="s">
        <v>239</v>
      </c>
      <c r="C136" s="377" t="s">
        <v>12</v>
      </c>
      <c r="D136" s="378" t="s">
        <v>497</v>
      </c>
      <c r="E136" s="357"/>
      <c r="F136" s="533">
        <f>SUM(F137+F140+F142+F145+F150+F152+F154+F156+F158+F160+F178+F165+F167+F176+F173+F171+F180+F148+F163)</f>
        <v>169303340</v>
      </c>
    </row>
    <row r="137" spans="1:6" s="43" customFormat="1" ht="81" customHeight="1" x14ac:dyDescent="0.25">
      <c r="A137" s="76" t="s">
        <v>159</v>
      </c>
      <c r="B137" s="128" t="s">
        <v>239</v>
      </c>
      <c r="C137" s="167" t="s">
        <v>12</v>
      </c>
      <c r="D137" s="158" t="s">
        <v>565</v>
      </c>
      <c r="E137" s="30"/>
      <c r="F137" s="532">
        <f>SUM(F138:F139)</f>
        <v>133063369</v>
      </c>
    </row>
    <row r="138" spans="1:6" s="43" customFormat="1" ht="47.25" x14ac:dyDescent="0.25">
      <c r="A138" s="135" t="s">
        <v>86</v>
      </c>
      <c r="B138" s="129" t="s">
        <v>239</v>
      </c>
      <c r="C138" s="164" t="s">
        <v>12</v>
      </c>
      <c r="D138" s="155" t="s">
        <v>565</v>
      </c>
      <c r="E138" s="54">
        <v>100</v>
      </c>
      <c r="F138" s="535">
        <f>SUM(прил7!H315)</f>
        <v>128064992</v>
      </c>
    </row>
    <row r="139" spans="1:6" s="43" customFormat="1" ht="30.75" customHeight="1" x14ac:dyDescent="0.25">
      <c r="A139" s="77" t="s">
        <v>682</v>
      </c>
      <c r="B139" s="129" t="s">
        <v>239</v>
      </c>
      <c r="C139" s="164" t="s">
        <v>12</v>
      </c>
      <c r="D139" s="155" t="s">
        <v>565</v>
      </c>
      <c r="E139" s="54">
        <v>200</v>
      </c>
      <c r="F139" s="535">
        <f>SUM(прил7!H316)</f>
        <v>4998377</v>
      </c>
    </row>
    <row r="140" spans="1:6" s="43" customFormat="1" ht="16.5" hidden="1" customHeight="1" x14ac:dyDescent="0.25">
      <c r="A140" s="76" t="s">
        <v>714</v>
      </c>
      <c r="B140" s="128" t="s">
        <v>239</v>
      </c>
      <c r="C140" s="167" t="s">
        <v>12</v>
      </c>
      <c r="D140" s="158" t="s">
        <v>713</v>
      </c>
      <c r="E140" s="30"/>
      <c r="F140" s="532">
        <f>SUM(F141)</f>
        <v>0</v>
      </c>
    </row>
    <row r="141" spans="1:6" s="43" customFormat="1" ht="30.75" hidden="1" customHeight="1" x14ac:dyDescent="0.25">
      <c r="A141" s="77" t="s">
        <v>682</v>
      </c>
      <c r="B141" s="129" t="s">
        <v>239</v>
      </c>
      <c r="C141" s="164" t="s">
        <v>12</v>
      </c>
      <c r="D141" s="155" t="s">
        <v>713</v>
      </c>
      <c r="E141" s="54">
        <v>200</v>
      </c>
      <c r="F141" s="535">
        <f>SUM(прил7!H318)</f>
        <v>0</v>
      </c>
    </row>
    <row r="142" spans="1:6" s="43" customFormat="1" ht="30.75" customHeight="1" x14ac:dyDescent="0.25">
      <c r="A142" s="76" t="s">
        <v>706</v>
      </c>
      <c r="B142" s="128" t="s">
        <v>239</v>
      </c>
      <c r="C142" s="167" t="s">
        <v>12</v>
      </c>
      <c r="D142" s="158" t="s">
        <v>705</v>
      </c>
      <c r="E142" s="30"/>
      <c r="F142" s="532">
        <f>SUM(F143:F144)</f>
        <v>80985</v>
      </c>
    </row>
    <row r="143" spans="1:6" s="43" customFormat="1" ht="48.75" customHeight="1" x14ac:dyDescent="0.25">
      <c r="A143" s="77" t="s">
        <v>86</v>
      </c>
      <c r="B143" s="129" t="s">
        <v>239</v>
      </c>
      <c r="C143" s="164" t="s">
        <v>12</v>
      </c>
      <c r="D143" s="155" t="s">
        <v>705</v>
      </c>
      <c r="E143" s="54">
        <v>100</v>
      </c>
      <c r="F143" s="535">
        <f>SUM(прил7!H320+прил7!H546)</f>
        <v>65301</v>
      </c>
    </row>
    <row r="144" spans="1:6" s="43" customFormat="1" ht="19.5" customHeight="1" x14ac:dyDescent="0.25">
      <c r="A144" s="77" t="s">
        <v>40</v>
      </c>
      <c r="B144" s="129" t="s">
        <v>239</v>
      </c>
      <c r="C144" s="164" t="s">
        <v>12</v>
      </c>
      <c r="D144" s="155" t="s">
        <v>705</v>
      </c>
      <c r="E144" s="54">
        <v>300</v>
      </c>
      <c r="F144" s="535">
        <f>SUM(прил7!H321)</f>
        <v>15684</v>
      </c>
    </row>
    <row r="145" spans="1:6" s="43" customFormat="1" ht="64.5" customHeight="1" x14ac:dyDescent="0.25">
      <c r="A145" s="76" t="s">
        <v>108</v>
      </c>
      <c r="B145" s="128" t="s">
        <v>239</v>
      </c>
      <c r="C145" s="167" t="s">
        <v>12</v>
      </c>
      <c r="D145" s="158" t="s">
        <v>599</v>
      </c>
      <c r="E145" s="30"/>
      <c r="F145" s="532">
        <f>SUM(F146:F147)</f>
        <v>8160090</v>
      </c>
    </row>
    <row r="146" spans="1:6" s="43" customFormat="1" ht="30" customHeight="1" x14ac:dyDescent="0.25">
      <c r="A146" s="77" t="s">
        <v>682</v>
      </c>
      <c r="B146" s="129" t="s">
        <v>239</v>
      </c>
      <c r="C146" s="164" t="s">
        <v>12</v>
      </c>
      <c r="D146" s="155" t="s">
        <v>599</v>
      </c>
      <c r="E146" s="54">
        <v>200</v>
      </c>
      <c r="F146" s="535">
        <f>SUM(прил7!H548)</f>
        <v>31737</v>
      </c>
    </row>
    <row r="147" spans="1:6" s="43" customFormat="1" ht="16.5" customHeight="1" x14ac:dyDescent="0.25">
      <c r="A147" s="77" t="s">
        <v>40</v>
      </c>
      <c r="B147" s="129" t="s">
        <v>239</v>
      </c>
      <c r="C147" s="164" t="s">
        <v>12</v>
      </c>
      <c r="D147" s="155" t="s">
        <v>599</v>
      </c>
      <c r="E147" s="54">
        <v>300</v>
      </c>
      <c r="F147" s="535">
        <f>SUM(прил7!H549)</f>
        <v>8128353</v>
      </c>
    </row>
    <row r="148" spans="1:6" s="43" customFormat="1" ht="50.25" customHeight="1" x14ac:dyDescent="0.25">
      <c r="A148" s="76" t="s">
        <v>1112</v>
      </c>
      <c r="B148" s="128" t="s">
        <v>239</v>
      </c>
      <c r="C148" s="167" t="s">
        <v>12</v>
      </c>
      <c r="D148" s="158" t="s">
        <v>1111</v>
      </c>
      <c r="E148" s="30"/>
      <c r="F148" s="532">
        <f>SUM(F149)</f>
        <v>358174</v>
      </c>
    </row>
    <row r="149" spans="1:6" s="43" customFormat="1" ht="34.5" customHeight="1" x14ac:dyDescent="0.25">
      <c r="A149" s="77" t="s">
        <v>682</v>
      </c>
      <c r="B149" s="129" t="s">
        <v>239</v>
      </c>
      <c r="C149" s="164" t="s">
        <v>12</v>
      </c>
      <c r="D149" s="155" t="s">
        <v>1111</v>
      </c>
      <c r="E149" s="54">
        <v>200</v>
      </c>
      <c r="F149" s="535">
        <f>SUM(прил7!H323)</f>
        <v>358174</v>
      </c>
    </row>
    <row r="150" spans="1:6" s="43" customFormat="1" ht="64.5" customHeight="1" x14ac:dyDescent="0.25">
      <c r="A150" s="76" t="s">
        <v>979</v>
      </c>
      <c r="B150" s="128" t="s">
        <v>239</v>
      </c>
      <c r="C150" s="167" t="s">
        <v>12</v>
      </c>
      <c r="D150" s="158" t="s">
        <v>704</v>
      </c>
      <c r="E150" s="30"/>
      <c r="F150" s="532">
        <f>SUM(F151)</f>
        <v>196530</v>
      </c>
    </row>
    <row r="151" spans="1:6" s="43" customFormat="1" ht="31.5" customHeight="1" x14ac:dyDescent="0.25">
      <c r="A151" s="77" t="s">
        <v>682</v>
      </c>
      <c r="B151" s="129" t="s">
        <v>239</v>
      </c>
      <c r="C151" s="164" t="s">
        <v>12</v>
      </c>
      <c r="D151" s="155" t="s">
        <v>704</v>
      </c>
      <c r="E151" s="54">
        <v>200</v>
      </c>
      <c r="F151" s="535">
        <f>SUM(прил7!H325)</f>
        <v>196530</v>
      </c>
    </row>
    <row r="152" spans="1:6" s="43" customFormat="1" ht="19.5" hidden="1" customHeight="1" x14ac:dyDescent="0.25">
      <c r="A152" s="157" t="s">
        <v>460</v>
      </c>
      <c r="B152" s="128" t="s">
        <v>239</v>
      </c>
      <c r="C152" s="167" t="s">
        <v>12</v>
      </c>
      <c r="D152" s="158" t="s">
        <v>566</v>
      </c>
      <c r="E152" s="30"/>
      <c r="F152" s="532">
        <f>SUM(F153)</f>
        <v>0</v>
      </c>
    </row>
    <row r="153" spans="1:6" s="43" customFormat="1" ht="47.25" hidden="1" x14ac:dyDescent="0.25">
      <c r="A153" s="135" t="s">
        <v>86</v>
      </c>
      <c r="B153" s="129" t="s">
        <v>239</v>
      </c>
      <c r="C153" s="164" t="s">
        <v>12</v>
      </c>
      <c r="D153" s="155" t="s">
        <v>566</v>
      </c>
      <c r="E153" s="54">
        <v>100</v>
      </c>
      <c r="F153" s="535">
        <f>SUM(прил7!H327)</f>
        <v>0</v>
      </c>
    </row>
    <row r="154" spans="1:6" s="43" customFormat="1" ht="47.25" hidden="1" x14ac:dyDescent="0.25">
      <c r="A154" s="157" t="s">
        <v>914</v>
      </c>
      <c r="B154" s="128" t="s">
        <v>239</v>
      </c>
      <c r="C154" s="167" t="s">
        <v>12</v>
      </c>
      <c r="D154" s="158" t="s">
        <v>915</v>
      </c>
      <c r="E154" s="30"/>
      <c r="F154" s="532">
        <f>SUM(F155)</f>
        <v>0</v>
      </c>
    </row>
    <row r="155" spans="1:6" s="43" customFormat="1" ht="31.5" hidden="1" x14ac:dyDescent="0.25">
      <c r="A155" s="135" t="s">
        <v>682</v>
      </c>
      <c r="B155" s="129" t="s">
        <v>239</v>
      </c>
      <c r="C155" s="164" t="s">
        <v>12</v>
      </c>
      <c r="D155" s="155" t="s">
        <v>915</v>
      </c>
      <c r="E155" s="54">
        <v>200</v>
      </c>
      <c r="F155" s="535">
        <f>SUM(прил7!H328)</f>
        <v>0</v>
      </c>
    </row>
    <row r="156" spans="1:6" s="43" customFormat="1" ht="31.5" hidden="1" x14ac:dyDescent="0.25">
      <c r="A156" s="157" t="s">
        <v>916</v>
      </c>
      <c r="B156" s="128" t="s">
        <v>239</v>
      </c>
      <c r="C156" s="167" t="s">
        <v>12</v>
      </c>
      <c r="D156" s="158" t="s">
        <v>917</v>
      </c>
      <c r="E156" s="30"/>
      <c r="F156" s="532">
        <f>SUM(F157)</f>
        <v>0</v>
      </c>
    </row>
    <row r="157" spans="1:6" s="43" customFormat="1" ht="31.5" hidden="1" x14ac:dyDescent="0.25">
      <c r="A157" s="135" t="s">
        <v>682</v>
      </c>
      <c r="B157" s="129" t="s">
        <v>239</v>
      </c>
      <c r="C157" s="164" t="s">
        <v>12</v>
      </c>
      <c r="D157" s="155" t="s">
        <v>917</v>
      </c>
      <c r="E157" s="54">
        <v>200</v>
      </c>
      <c r="F157" s="535">
        <f>SUM(прил7!H331)</f>
        <v>0</v>
      </c>
    </row>
    <row r="158" spans="1:6" s="43" customFormat="1" ht="31.5" hidden="1" x14ac:dyDescent="0.25">
      <c r="A158" s="157" t="s">
        <v>679</v>
      </c>
      <c r="B158" s="128" t="s">
        <v>239</v>
      </c>
      <c r="C158" s="167" t="s">
        <v>12</v>
      </c>
      <c r="D158" s="158" t="s">
        <v>678</v>
      </c>
      <c r="E158" s="30"/>
      <c r="F158" s="532">
        <f>SUM(F159)</f>
        <v>0</v>
      </c>
    </row>
    <row r="159" spans="1:6" s="43" customFormat="1" ht="32.25" hidden="1" customHeight="1" x14ac:dyDescent="0.25">
      <c r="A159" s="77" t="s">
        <v>682</v>
      </c>
      <c r="B159" s="129" t="s">
        <v>239</v>
      </c>
      <c r="C159" s="164" t="s">
        <v>12</v>
      </c>
      <c r="D159" s="155" t="s">
        <v>678</v>
      </c>
      <c r="E159" s="54">
        <v>200</v>
      </c>
      <c r="F159" s="535">
        <f>SUM(прил7!H332)</f>
        <v>0</v>
      </c>
    </row>
    <row r="160" spans="1:6" s="43" customFormat="1" ht="31.5" x14ac:dyDescent="0.25">
      <c r="A160" s="76" t="s">
        <v>567</v>
      </c>
      <c r="B160" s="128" t="s">
        <v>239</v>
      </c>
      <c r="C160" s="167" t="s">
        <v>12</v>
      </c>
      <c r="D160" s="158" t="s">
        <v>568</v>
      </c>
      <c r="E160" s="30"/>
      <c r="F160" s="532">
        <f>SUM(F161:F162)</f>
        <v>771191</v>
      </c>
    </row>
    <row r="161" spans="1:6" s="43" customFormat="1" ht="47.25" x14ac:dyDescent="0.25">
      <c r="A161" s="77" t="s">
        <v>86</v>
      </c>
      <c r="B161" s="129" t="s">
        <v>239</v>
      </c>
      <c r="C161" s="164" t="s">
        <v>12</v>
      </c>
      <c r="D161" s="155" t="s">
        <v>568</v>
      </c>
      <c r="E161" s="54">
        <v>100</v>
      </c>
      <c r="F161" s="535">
        <f>SUM(прил7!H335)</f>
        <v>562294</v>
      </c>
    </row>
    <row r="162" spans="1:6" s="43" customFormat="1" ht="15.75" customHeight="1" x14ac:dyDescent="0.25">
      <c r="A162" s="77" t="s">
        <v>40</v>
      </c>
      <c r="B162" s="129" t="s">
        <v>239</v>
      </c>
      <c r="C162" s="164" t="s">
        <v>12</v>
      </c>
      <c r="D162" s="155" t="s">
        <v>568</v>
      </c>
      <c r="E162" s="54">
        <v>300</v>
      </c>
      <c r="F162" s="535">
        <f>SUM(прил7!H336+прил7!H551)</f>
        <v>208897</v>
      </c>
    </row>
    <row r="163" spans="1:6" s="43" customFormat="1" ht="49.5" customHeight="1" x14ac:dyDescent="0.25">
      <c r="A163" s="76" t="s">
        <v>1112</v>
      </c>
      <c r="B163" s="128" t="s">
        <v>239</v>
      </c>
      <c r="C163" s="167" t="s">
        <v>12</v>
      </c>
      <c r="D163" s="158" t="s">
        <v>1113</v>
      </c>
      <c r="E163" s="30"/>
      <c r="F163" s="532">
        <f>SUM(F164)</f>
        <v>551291</v>
      </c>
    </row>
    <row r="164" spans="1:6" s="43" customFormat="1" ht="33" customHeight="1" x14ac:dyDescent="0.25">
      <c r="A164" s="77" t="s">
        <v>682</v>
      </c>
      <c r="B164" s="129" t="s">
        <v>239</v>
      </c>
      <c r="C164" s="164" t="s">
        <v>12</v>
      </c>
      <c r="D164" s="155" t="s">
        <v>1113</v>
      </c>
      <c r="E164" s="54">
        <v>200</v>
      </c>
      <c r="F164" s="535">
        <f>SUM(прил7!H338)</f>
        <v>551291</v>
      </c>
    </row>
    <row r="165" spans="1:6" s="43" customFormat="1" ht="47.25" x14ac:dyDescent="0.25">
      <c r="A165" s="76" t="s">
        <v>959</v>
      </c>
      <c r="B165" s="128" t="s">
        <v>239</v>
      </c>
      <c r="C165" s="167" t="s">
        <v>12</v>
      </c>
      <c r="D165" s="158" t="s">
        <v>569</v>
      </c>
      <c r="E165" s="30"/>
      <c r="F165" s="532">
        <f>SUM(F166)</f>
        <v>1835000</v>
      </c>
    </row>
    <row r="166" spans="1:6" s="43" customFormat="1" ht="30.75" customHeight="1" x14ac:dyDescent="0.25">
      <c r="A166" s="77" t="s">
        <v>682</v>
      </c>
      <c r="B166" s="129" t="s">
        <v>239</v>
      </c>
      <c r="C166" s="164" t="s">
        <v>12</v>
      </c>
      <c r="D166" s="155" t="s">
        <v>569</v>
      </c>
      <c r="E166" s="54">
        <v>200</v>
      </c>
      <c r="F166" s="535">
        <f>SUM(прил7!H340)</f>
        <v>1835000</v>
      </c>
    </row>
    <row r="167" spans="1:6" s="43" customFormat="1" ht="31.5" x14ac:dyDescent="0.25">
      <c r="A167" s="76" t="s">
        <v>96</v>
      </c>
      <c r="B167" s="128" t="s">
        <v>239</v>
      </c>
      <c r="C167" s="167" t="s">
        <v>12</v>
      </c>
      <c r="D167" s="158" t="s">
        <v>529</v>
      </c>
      <c r="E167" s="30"/>
      <c r="F167" s="532">
        <f>SUM(F168:F170)</f>
        <v>21573771</v>
      </c>
    </row>
    <row r="168" spans="1:6" s="43" customFormat="1" ht="47.25" x14ac:dyDescent="0.25">
      <c r="A168" s="77" t="s">
        <v>86</v>
      </c>
      <c r="B168" s="129" t="s">
        <v>239</v>
      </c>
      <c r="C168" s="164" t="s">
        <v>12</v>
      </c>
      <c r="D168" s="155" t="s">
        <v>529</v>
      </c>
      <c r="E168" s="54">
        <v>100</v>
      </c>
      <c r="F168" s="535">
        <f>SUM(прил7!H342)</f>
        <v>1684242</v>
      </c>
    </row>
    <row r="169" spans="1:6" s="43" customFormat="1" ht="30" customHeight="1" x14ac:dyDescent="0.25">
      <c r="A169" s="77" t="s">
        <v>682</v>
      </c>
      <c r="B169" s="129" t="s">
        <v>239</v>
      </c>
      <c r="C169" s="164" t="s">
        <v>12</v>
      </c>
      <c r="D169" s="155" t="s">
        <v>529</v>
      </c>
      <c r="E169" s="54">
        <v>200</v>
      </c>
      <c r="F169" s="535">
        <f>SUM(прил7!H343)</f>
        <v>16877533</v>
      </c>
    </row>
    <row r="170" spans="1:6" s="43" customFormat="1" ht="16.5" customHeight="1" x14ac:dyDescent="0.25">
      <c r="A170" s="77" t="s">
        <v>18</v>
      </c>
      <c r="B170" s="129" t="s">
        <v>239</v>
      </c>
      <c r="C170" s="164" t="s">
        <v>12</v>
      </c>
      <c r="D170" s="155" t="s">
        <v>529</v>
      </c>
      <c r="E170" s="54">
        <v>800</v>
      </c>
      <c r="F170" s="535">
        <f>SUM(прил7!H344)</f>
        <v>3011996</v>
      </c>
    </row>
    <row r="171" spans="1:6" s="43" customFormat="1" ht="18.75" hidden="1" customHeight="1" x14ac:dyDescent="0.25">
      <c r="A171" s="76" t="s">
        <v>112</v>
      </c>
      <c r="B171" s="128" t="s">
        <v>239</v>
      </c>
      <c r="C171" s="167" t="s">
        <v>12</v>
      </c>
      <c r="D171" s="158" t="s">
        <v>519</v>
      </c>
      <c r="E171" s="30"/>
      <c r="F171" s="532">
        <f>SUM(F172)</f>
        <v>0</v>
      </c>
    </row>
    <row r="172" spans="1:6" s="43" customFormat="1" ht="33" hidden="1" customHeight="1" x14ac:dyDescent="0.25">
      <c r="A172" s="77" t="s">
        <v>682</v>
      </c>
      <c r="B172" s="129" t="s">
        <v>239</v>
      </c>
      <c r="C172" s="164" t="s">
        <v>12</v>
      </c>
      <c r="D172" s="155" t="s">
        <v>519</v>
      </c>
      <c r="E172" s="54">
        <v>200</v>
      </c>
      <c r="F172" s="535">
        <f>SUM(прил7!H346)</f>
        <v>0</v>
      </c>
    </row>
    <row r="173" spans="1:6" s="43" customFormat="1" ht="33.75" hidden="1" customHeight="1" x14ac:dyDescent="0.25">
      <c r="A173" s="76" t="s">
        <v>972</v>
      </c>
      <c r="B173" s="128" t="s">
        <v>239</v>
      </c>
      <c r="C173" s="167" t="s">
        <v>12</v>
      </c>
      <c r="D173" s="158" t="s">
        <v>971</v>
      </c>
      <c r="E173" s="30"/>
      <c r="F173" s="532">
        <f>SUM(F174:F175)</f>
        <v>0</v>
      </c>
    </row>
    <row r="174" spans="1:6" s="43" customFormat="1" ht="33.75" hidden="1" customHeight="1" x14ac:dyDescent="0.25">
      <c r="A174" s="77" t="s">
        <v>86</v>
      </c>
      <c r="B174" s="129" t="s">
        <v>239</v>
      </c>
      <c r="C174" s="164" t="s">
        <v>12</v>
      </c>
      <c r="D174" s="155" t="s">
        <v>971</v>
      </c>
      <c r="E174" s="54">
        <v>100</v>
      </c>
      <c r="F174" s="535">
        <f>SUM(прил7!H347)</f>
        <v>0</v>
      </c>
    </row>
    <row r="175" spans="1:6" s="43" customFormat="1" ht="16.5" hidden="1" customHeight="1" x14ac:dyDescent="0.25">
      <c r="A175" s="77" t="s">
        <v>40</v>
      </c>
      <c r="B175" s="129" t="s">
        <v>239</v>
      </c>
      <c r="C175" s="164" t="s">
        <v>12</v>
      </c>
      <c r="D175" s="155" t="s">
        <v>971</v>
      </c>
      <c r="E175" s="54">
        <v>300</v>
      </c>
      <c r="F175" s="535">
        <f>SUM(прил7!H553)</f>
        <v>0</v>
      </c>
    </row>
    <row r="176" spans="1:6" s="43" customFormat="1" ht="30.75" hidden="1" customHeight="1" x14ac:dyDescent="0.25">
      <c r="A176" s="76" t="s">
        <v>677</v>
      </c>
      <c r="B176" s="128" t="s">
        <v>239</v>
      </c>
      <c r="C176" s="167" t="s">
        <v>12</v>
      </c>
      <c r="D176" s="158" t="s">
        <v>676</v>
      </c>
      <c r="E176" s="30"/>
      <c r="F176" s="532">
        <f>SUM(F177)</f>
        <v>0</v>
      </c>
    </row>
    <row r="177" spans="1:6" s="43" customFormat="1" ht="31.5" hidden="1" customHeight="1" x14ac:dyDescent="0.25">
      <c r="A177" s="77" t="s">
        <v>682</v>
      </c>
      <c r="B177" s="129" t="s">
        <v>239</v>
      </c>
      <c r="C177" s="164" t="s">
        <v>12</v>
      </c>
      <c r="D177" s="155" t="s">
        <v>676</v>
      </c>
      <c r="E177" s="54" t="s">
        <v>16</v>
      </c>
      <c r="F177" s="535">
        <f>SUM([1]прил7!H348)</f>
        <v>0</v>
      </c>
    </row>
    <row r="178" spans="1:6" s="43" customFormat="1" ht="18.75" customHeight="1" x14ac:dyDescent="0.25">
      <c r="A178" s="76" t="s">
        <v>681</v>
      </c>
      <c r="B178" s="128" t="s">
        <v>239</v>
      </c>
      <c r="C178" s="167" t="s">
        <v>12</v>
      </c>
      <c r="D178" s="158" t="s">
        <v>680</v>
      </c>
      <c r="E178" s="30"/>
      <c r="F178" s="532">
        <f>SUM(F179)</f>
        <v>135000</v>
      </c>
    </row>
    <row r="179" spans="1:6" s="43" customFormat="1" ht="30.75" customHeight="1" x14ac:dyDescent="0.25">
      <c r="A179" s="77" t="s">
        <v>682</v>
      </c>
      <c r="B179" s="129" t="s">
        <v>239</v>
      </c>
      <c r="C179" s="164" t="s">
        <v>12</v>
      </c>
      <c r="D179" s="155" t="s">
        <v>680</v>
      </c>
      <c r="E179" s="54">
        <v>200</v>
      </c>
      <c r="F179" s="535">
        <f>SUM(прил7!H350)</f>
        <v>135000</v>
      </c>
    </row>
    <row r="180" spans="1:6" s="43" customFormat="1" ht="30.75" customHeight="1" x14ac:dyDescent="0.25">
      <c r="A180" s="76" t="s">
        <v>1081</v>
      </c>
      <c r="B180" s="128" t="s">
        <v>239</v>
      </c>
      <c r="C180" s="167" t="s">
        <v>12</v>
      </c>
      <c r="D180" s="158" t="s">
        <v>1080</v>
      </c>
      <c r="E180" s="30"/>
      <c r="F180" s="532">
        <f>SUM(F181)</f>
        <v>2577939</v>
      </c>
    </row>
    <row r="181" spans="1:6" s="43" customFormat="1" ht="31.5" customHeight="1" x14ac:dyDescent="0.25">
      <c r="A181" s="77" t="s">
        <v>682</v>
      </c>
      <c r="B181" s="129" t="s">
        <v>239</v>
      </c>
      <c r="C181" s="164" t="s">
        <v>12</v>
      </c>
      <c r="D181" s="155" t="s">
        <v>1080</v>
      </c>
      <c r="E181" s="54">
        <v>200</v>
      </c>
      <c r="F181" s="535">
        <f>SUM(прил7!H352)</f>
        <v>2577939</v>
      </c>
    </row>
    <row r="182" spans="1:6" s="43" customFormat="1" ht="47.25" x14ac:dyDescent="0.25">
      <c r="A182" s="152" t="s">
        <v>269</v>
      </c>
      <c r="B182" s="160" t="s">
        <v>240</v>
      </c>
      <c r="C182" s="169" t="s">
        <v>496</v>
      </c>
      <c r="D182" s="156" t="s">
        <v>497</v>
      </c>
      <c r="E182" s="153"/>
      <c r="F182" s="593">
        <f>SUM(F183)</f>
        <v>8661575</v>
      </c>
    </row>
    <row r="183" spans="1:6" s="43" customFormat="1" ht="31.5" x14ac:dyDescent="0.25">
      <c r="A183" s="354" t="s">
        <v>577</v>
      </c>
      <c r="B183" s="376" t="s">
        <v>240</v>
      </c>
      <c r="C183" s="377" t="s">
        <v>10</v>
      </c>
      <c r="D183" s="378" t="s">
        <v>497</v>
      </c>
      <c r="E183" s="357"/>
      <c r="F183" s="533">
        <f>SUM(F184+F186+F189+F193)</f>
        <v>8661575</v>
      </c>
    </row>
    <row r="184" spans="1:6" s="43" customFormat="1" ht="31.5" x14ac:dyDescent="0.25">
      <c r="A184" s="157" t="s">
        <v>706</v>
      </c>
      <c r="B184" s="128" t="s">
        <v>240</v>
      </c>
      <c r="C184" s="167" t="s">
        <v>10</v>
      </c>
      <c r="D184" s="158" t="s">
        <v>705</v>
      </c>
      <c r="E184" s="30"/>
      <c r="F184" s="532">
        <f>SUM(F185)</f>
        <v>3700</v>
      </c>
    </row>
    <row r="185" spans="1:6" s="43" customFormat="1" ht="18" customHeight="1" x14ac:dyDescent="0.25">
      <c r="A185" s="77" t="s">
        <v>40</v>
      </c>
      <c r="B185" s="129" t="s">
        <v>240</v>
      </c>
      <c r="C185" s="164" t="s">
        <v>10</v>
      </c>
      <c r="D185" s="155" t="s">
        <v>705</v>
      </c>
      <c r="E185" s="54">
        <v>300</v>
      </c>
      <c r="F185" s="535">
        <f>SUM(прил7!H557)</f>
        <v>3700</v>
      </c>
    </row>
    <row r="186" spans="1:6" s="43" customFormat="1" ht="63" customHeight="1" x14ac:dyDescent="0.25">
      <c r="A186" s="76" t="s">
        <v>108</v>
      </c>
      <c r="B186" s="128" t="s">
        <v>240</v>
      </c>
      <c r="C186" s="167" t="s">
        <v>10</v>
      </c>
      <c r="D186" s="158" t="s">
        <v>599</v>
      </c>
      <c r="E186" s="30"/>
      <c r="F186" s="532">
        <f>SUM(F187:F188)</f>
        <v>125300</v>
      </c>
    </row>
    <row r="187" spans="1:6" s="43" customFormat="1" ht="15.75" hidden="1" customHeight="1" x14ac:dyDescent="0.25">
      <c r="A187" s="77" t="s">
        <v>682</v>
      </c>
      <c r="B187" s="129" t="s">
        <v>240</v>
      </c>
      <c r="C187" s="164" t="s">
        <v>10</v>
      </c>
      <c r="D187" s="155" t="s">
        <v>599</v>
      </c>
      <c r="E187" s="54">
        <v>200</v>
      </c>
      <c r="F187" s="535">
        <f>SUM([1]прил7!H567)</f>
        <v>0</v>
      </c>
    </row>
    <row r="188" spans="1:6" s="43" customFormat="1" ht="17.25" customHeight="1" x14ac:dyDescent="0.25">
      <c r="A188" s="77" t="s">
        <v>40</v>
      </c>
      <c r="B188" s="129" t="s">
        <v>240</v>
      </c>
      <c r="C188" s="164" t="s">
        <v>10</v>
      </c>
      <c r="D188" s="155" t="s">
        <v>599</v>
      </c>
      <c r="E188" s="54">
        <v>300</v>
      </c>
      <c r="F188" s="535">
        <f>SUM(прил7!H560)</f>
        <v>125300</v>
      </c>
    </row>
    <row r="189" spans="1:6" s="43" customFormat="1" ht="31.5" x14ac:dyDescent="0.25">
      <c r="A189" s="76" t="s">
        <v>96</v>
      </c>
      <c r="B189" s="128" t="s">
        <v>240</v>
      </c>
      <c r="C189" s="167" t="s">
        <v>10</v>
      </c>
      <c r="D189" s="158" t="s">
        <v>529</v>
      </c>
      <c r="E189" s="30"/>
      <c r="F189" s="532">
        <f>SUM(F190:F192)</f>
        <v>8510151</v>
      </c>
    </row>
    <row r="190" spans="1:6" s="43" customFormat="1" ht="47.25" x14ac:dyDescent="0.25">
      <c r="A190" s="77" t="s">
        <v>86</v>
      </c>
      <c r="B190" s="129" t="s">
        <v>240</v>
      </c>
      <c r="C190" s="164" t="s">
        <v>10</v>
      </c>
      <c r="D190" s="155" t="s">
        <v>529</v>
      </c>
      <c r="E190" s="54">
        <v>100</v>
      </c>
      <c r="F190" s="535">
        <f>SUM(прил7!H374)</f>
        <v>5426148</v>
      </c>
    </row>
    <row r="191" spans="1:6" s="43" customFormat="1" ht="30" customHeight="1" x14ac:dyDescent="0.25">
      <c r="A191" s="77" t="s">
        <v>682</v>
      </c>
      <c r="B191" s="129" t="s">
        <v>240</v>
      </c>
      <c r="C191" s="164" t="s">
        <v>10</v>
      </c>
      <c r="D191" s="155" t="s">
        <v>529</v>
      </c>
      <c r="E191" s="54">
        <v>200</v>
      </c>
      <c r="F191" s="535">
        <f>SUM(прил7!H375)</f>
        <v>1784951</v>
      </c>
    </row>
    <row r="192" spans="1:6" s="43" customFormat="1" ht="15.75" customHeight="1" x14ac:dyDescent="0.25">
      <c r="A192" s="77" t="s">
        <v>18</v>
      </c>
      <c r="B192" s="129" t="s">
        <v>240</v>
      </c>
      <c r="C192" s="164" t="s">
        <v>10</v>
      </c>
      <c r="D192" s="155" t="s">
        <v>529</v>
      </c>
      <c r="E192" s="54">
        <v>800</v>
      </c>
      <c r="F192" s="535">
        <f>SUM(прил7!H376)</f>
        <v>1299052</v>
      </c>
    </row>
    <row r="193" spans="1:6" s="43" customFormat="1" ht="33" customHeight="1" x14ac:dyDescent="0.25">
      <c r="A193" s="76" t="s">
        <v>567</v>
      </c>
      <c r="B193" s="128" t="s">
        <v>240</v>
      </c>
      <c r="C193" s="167" t="s">
        <v>10</v>
      </c>
      <c r="D193" s="158" t="s">
        <v>568</v>
      </c>
      <c r="E193" s="30"/>
      <c r="F193" s="532">
        <f>SUM(F194)</f>
        <v>22424</v>
      </c>
    </row>
    <row r="194" spans="1:6" s="43" customFormat="1" ht="15.75" customHeight="1" x14ac:dyDescent="0.25">
      <c r="A194" s="77" t="s">
        <v>40</v>
      </c>
      <c r="B194" s="129" t="s">
        <v>240</v>
      </c>
      <c r="C194" s="164" t="s">
        <v>10</v>
      </c>
      <c r="D194" s="155" t="s">
        <v>568</v>
      </c>
      <c r="E194" s="54">
        <v>300</v>
      </c>
      <c r="F194" s="535">
        <f>SUM(прил7!H562)</f>
        <v>22424</v>
      </c>
    </row>
    <row r="195" spans="1:6" s="43" customFormat="1" ht="63" x14ac:dyDescent="0.25">
      <c r="A195" s="152" t="s">
        <v>270</v>
      </c>
      <c r="B195" s="160" t="s">
        <v>241</v>
      </c>
      <c r="C195" s="169" t="s">
        <v>496</v>
      </c>
      <c r="D195" s="156" t="s">
        <v>497</v>
      </c>
      <c r="E195" s="153"/>
      <c r="F195" s="593">
        <f>SUM(F196)</f>
        <v>200000</v>
      </c>
    </row>
    <row r="196" spans="1:6" s="43" customFormat="1" ht="31.5" x14ac:dyDescent="0.25">
      <c r="A196" s="354" t="s">
        <v>570</v>
      </c>
      <c r="B196" s="376" t="s">
        <v>241</v>
      </c>
      <c r="C196" s="377" t="s">
        <v>10</v>
      </c>
      <c r="D196" s="378" t="s">
        <v>497</v>
      </c>
      <c r="E196" s="357"/>
      <c r="F196" s="533">
        <f>SUM(F197)</f>
        <v>200000</v>
      </c>
    </row>
    <row r="197" spans="1:6" s="43" customFormat="1" ht="17.25" customHeight="1" x14ac:dyDescent="0.25">
      <c r="A197" s="76" t="s">
        <v>571</v>
      </c>
      <c r="B197" s="128" t="s">
        <v>241</v>
      </c>
      <c r="C197" s="167" t="s">
        <v>10</v>
      </c>
      <c r="D197" s="158" t="s">
        <v>572</v>
      </c>
      <c r="E197" s="30"/>
      <c r="F197" s="532">
        <f>SUM(F198)</f>
        <v>200000</v>
      </c>
    </row>
    <row r="198" spans="1:6" s="43" customFormat="1" ht="31.5" customHeight="1" x14ac:dyDescent="0.25">
      <c r="A198" s="77" t="s">
        <v>682</v>
      </c>
      <c r="B198" s="129" t="s">
        <v>241</v>
      </c>
      <c r="C198" s="164" t="s">
        <v>10</v>
      </c>
      <c r="D198" s="155" t="s">
        <v>572</v>
      </c>
      <c r="E198" s="54">
        <v>200</v>
      </c>
      <c r="F198" s="535">
        <f>SUM(прил7!H356)</f>
        <v>200000</v>
      </c>
    </row>
    <row r="199" spans="1:6" s="43" customFormat="1" ht="48" customHeight="1" x14ac:dyDescent="0.25">
      <c r="A199" s="159" t="s">
        <v>169</v>
      </c>
      <c r="B199" s="160" t="s">
        <v>244</v>
      </c>
      <c r="C199" s="169" t="s">
        <v>496</v>
      </c>
      <c r="D199" s="156" t="s">
        <v>497</v>
      </c>
      <c r="E199" s="153"/>
      <c r="F199" s="593">
        <f>SUM(F200+F207)</f>
        <v>8739577</v>
      </c>
    </row>
    <row r="200" spans="1:6" s="43" customFormat="1" ht="33" customHeight="1" x14ac:dyDescent="0.25">
      <c r="A200" s="375" t="s">
        <v>584</v>
      </c>
      <c r="B200" s="376" t="s">
        <v>244</v>
      </c>
      <c r="C200" s="377" t="s">
        <v>10</v>
      </c>
      <c r="D200" s="378" t="s">
        <v>497</v>
      </c>
      <c r="E200" s="357"/>
      <c r="F200" s="533">
        <f>SUM(F201+F203)</f>
        <v>7263472</v>
      </c>
    </row>
    <row r="201" spans="1:6" s="43" customFormat="1" ht="31.5" x14ac:dyDescent="0.25">
      <c r="A201" s="74" t="s">
        <v>170</v>
      </c>
      <c r="B201" s="128" t="s">
        <v>244</v>
      </c>
      <c r="C201" s="167" t="s">
        <v>10</v>
      </c>
      <c r="D201" s="158" t="s">
        <v>585</v>
      </c>
      <c r="E201" s="30"/>
      <c r="F201" s="532">
        <f>SUM(F202)</f>
        <v>87569</v>
      </c>
    </row>
    <row r="202" spans="1:6" s="43" customFormat="1" ht="47.25" x14ac:dyDescent="0.25">
      <c r="A202" s="165" t="s">
        <v>86</v>
      </c>
      <c r="B202" s="129" t="s">
        <v>244</v>
      </c>
      <c r="C202" s="164" t="s">
        <v>10</v>
      </c>
      <c r="D202" s="155" t="s">
        <v>585</v>
      </c>
      <c r="E202" s="54">
        <v>100</v>
      </c>
      <c r="F202" s="535">
        <f>SUM(прил7!H412)</f>
        <v>87569</v>
      </c>
    </row>
    <row r="203" spans="1:6" s="43" customFormat="1" ht="31.5" x14ac:dyDescent="0.25">
      <c r="A203" s="74" t="s">
        <v>96</v>
      </c>
      <c r="B203" s="128" t="s">
        <v>244</v>
      </c>
      <c r="C203" s="167" t="s">
        <v>10</v>
      </c>
      <c r="D203" s="158" t="s">
        <v>529</v>
      </c>
      <c r="E203" s="30"/>
      <c r="F203" s="532">
        <f>SUM(F204:F206)</f>
        <v>7175903</v>
      </c>
    </row>
    <row r="204" spans="1:6" s="43" customFormat="1" ht="47.25" x14ac:dyDescent="0.25">
      <c r="A204" s="165" t="s">
        <v>86</v>
      </c>
      <c r="B204" s="129" t="s">
        <v>244</v>
      </c>
      <c r="C204" s="164" t="s">
        <v>10</v>
      </c>
      <c r="D204" s="155" t="s">
        <v>529</v>
      </c>
      <c r="E204" s="54">
        <v>100</v>
      </c>
      <c r="F204" s="535">
        <f>SUM(прил7!H414)</f>
        <v>6416632</v>
      </c>
    </row>
    <row r="205" spans="1:6" s="43" customFormat="1" ht="30" customHeight="1" x14ac:dyDescent="0.25">
      <c r="A205" s="77" t="s">
        <v>682</v>
      </c>
      <c r="B205" s="129" t="s">
        <v>244</v>
      </c>
      <c r="C205" s="164" t="s">
        <v>10</v>
      </c>
      <c r="D205" s="155" t="s">
        <v>529</v>
      </c>
      <c r="E205" s="54">
        <v>200</v>
      </c>
      <c r="F205" s="535">
        <f>SUM(прил7!H415)</f>
        <v>755841</v>
      </c>
    </row>
    <row r="206" spans="1:6" s="43" customFormat="1" ht="15.75" customHeight="1" x14ac:dyDescent="0.25">
      <c r="A206" s="77" t="s">
        <v>18</v>
      </c>
      <c r="B206" s="129" t="s">
        <v>244</v>
      </c>
      <c r="C206" s="164" t="s">
        <v>10</v>
      </c>
      <c r="D206" s="155" t="s">
        <v>529</v>
      </c>
      <c r="E206" s="54">
        <v>800</v>
      </c>
      <c r="F206" s="535">
        <f>SUM(прил7!H416)</f>
        <v>3430</v>
      </c>
    </row>
    <row r="207" spans="1:6" s="43" customFormat="1" ht="62.25" customHeight="1" x14ac:dyDescent="0.25">
      <c r="A207" s="375" t="s">
        <v>1106</v>
      </c>
      <c r="B207" s="376" t="s">
        <v>244</v>
      </c>
      <c r="C207" s="377" t="s">
        <v>12</v>
      </c>
      <c r="D207" s="378" t="s">
        <v>497</v>
      </c>
      <c r="E207" s="357"/>
      <c r="F207" s="533">
        <f>SUM(F208)</f>
        <v>1476105</v>
      </c>
    </row>
    <row r="208" spans="1:6" s="43" customFormat="1" ht="31.5" x14ac:dyDescent="0.25">
      <c r="A208" s="74" t="s">
        <v>85</v>
      </c>
      <c r="B208" s="128" t="s">
        <v>244</v>
      </c>
      <c r="C208" s="167" t="s">
        <v>12</v>
      </c>
      <c r="D208" s="158" t="s">
        <v>501</v>
      </c>
      <c r="E208" s="30"/>
      <c r="F208" s="532">
        <f>SUM(F209:F210)</f>
        <v>1476105</v>
      </c>
    </row>
    <row r="209" spans="1:6" s="43" customFormat="1" ht="47.25" x14ac:dyDescent="0.25">
      <c r="A209" s="165" t="s">
        <v>86</v>
      </c>
      <c r="B209" s="129" t="s">
        <v>244</v>
      </c>
      <c r="C209" s="164" t="s">
        <v>12</v>
      </c>
      <c r="D209" s="155" t="s">
        <v>501</v>
      </c>
      <c r="E209" s="54">
        <v>100</v>
      </c>
      <c r="F209" s="535">
        <f>SUM(прил7!H419)</f>
        <v>1476105</v>
      </c>
    </row>
    <row r="210" spans="1:6" s="43" customFormat="1" ht="31.5" hidden="1" x14ac:dyDescent="0.25">
      <c r="A210" s="77" t="s">
        <v>682</v>
      </c>
      <c r="B210" s="129" t="s">
        <v>244</v>
      </c>
      <c r="C210" s="164" t="s">
        <v>12</v>
      </c>
      <c r="D210" s="155" t="s">
        <v>501</v>
      </c>
      <c r="E210" s="54">
        <v>200</v>
      </c>
      <c r="F210" s="535">
        <f>SUM(прил7!H420)</f>
        <v>0</v>
      </c>
    </row>
    <row r="211" spans="1:6" ht="51" customHeight="1" x14ac:dyDescent="0.25">
      <c r="A211" s="59" t="s">
        <v>138</v>
      </c>
      <c r="B211" s="161" t="s">
        <v>522</v>
      </c>
      <c r="C211" s="274" t="s">
        <v>496</v>
      </c>
      <c r="D211" s="162" t="s">
        <v>497</v>
      </c>
      <c r="E211" s="137"/>
      <c r="F211" s="586">
        <f>SUM(F212)</f>
        <v>414250</v>
      </c>
    </row>
    <row r="212" spans="1:6" s="43" customFormat="1" ht="66" customHeight="1" x14ac:dyDescent="0.25">
      <c r="A212" s="148" t="s">
        <v>139</v>
      </c>
      <c r="B212" s="160" t="s">
        <v>211</v>
      </c>
      <c r="C212" s="169" t="s">
        <v>496</v>
      </c>
      <c r="D212" s="156" t="s">
        <v>497</v>
      </c>
      <c r="E212" s="166"/>
      <c r="F212" s="593">
        <f>SUM(F213)</f>
        <v>414250</v>
      </c>
    </row>
    <row r="213" spans="1:6" s="43" customFormat="1" ht="45.75" customHeight="1" x14ac:dyDescent="0.25">
      <c r="A213" s="348" t="s">
        <v>523</v>
      </c>
      <c r="B213" s="376" t="s">
        <v>211</v>
      </c>
      <c r="C213" s="377" t="s">
        <v>10</v>
      </c>
      <c r="D213" s="378" t="s">
        <v>497</v>
      </c>
      <c r="E213" s="385"/>
      <c r="F213" s="533">
        <f>SUM(F214+F216+F218)</f>
        <v>414250</v>
      </c>
    </row>
    <row r="214" spans="1:6" s="43" customFormat="1" ht="16.5" hidden="1" customHeight="1" x14ac:dyDescent="0.25">
      <c r="A214" s="27" t="s">
        <v>525</v>
      </c>
      <c r="B214" s="128" t="s">
        <v>211</v>
      </c>
      <c r="C214" s="167" t="s">
        <v>10</v>
      </c>
      <c r="D214" s="158" t="s">
        <v>934</v>
      </c>
      <c r="E214" s="42"/>
      <c r="F214" s="532">
        <f>SUM(F215)</f>
        <v>0</v>
      </c>
    </row>
    <row r="215" spans="1:6" s="43" customFormat="1" ht="33.75" hidden="1" customHeight="1" x14ac:dyDescent="0.25">
      <c r="A215" s="55" t="s">
        <v>682</v>
      </c>
      <c r="B215" s="129" t="s">
        <v>211</v>
      </c>
      <c r="C215" s="164" t="s">
        <v>10</v>
      </c>
      <c r="D215" s="155" t="s">
        <v>934</v>
      </c>
      <c r="E215" s="61" t="s">
        <v>16</v>
      </c>
      <c r="F215" s="535"/>
    </row>
    <row r="216" spans="1:6" s="43" customFormat="1" ht="19.5" customHeight="1" x14ac:dyDescent="0.25">
      <c r="A216" s="27" t="s">
        <v>525</v>
      </c>
      <c r="B216" s="128" t="s">
        <v>211</v>
      </c>
      <c r="C216" s="167" t="s">
        <v>10</v>
      </c>
      <c r="D216" s="158" t="s">
        <v>524</v>
      </c>
      <c r="E216" s="42"/>
      <c r="F216" s="532">
        <f>SUM(F217)</f>
        <v>203000</v>
      </c>
    </row>
    <row r="217" spans="1:6" s="43" customFormat="1" ht="32.25" customHeight="1" x14ac:dyDescent="0.25">
      <c r="A217" s="55" t="s">
        <v>682</v>
      </c>
      <c r="B217" s="129" t="s">
        <v>211</v>
      </c>
      <c r="C217" s="164" t="s">
        <v>10</v>
      </c>
      <c r="D217" s="155" t="s">
        <v>524</v>
      </c>
      <c r="E217" s="61" t="s">
        <v>16</v>
      </c>
      <c r="F217" s="535">
        <f>SUM(прил7!H123+прил7!H223)</f>
        <v>203000</v>
      </c>
    </row>
    <row r="218" spans="1:6" s="43" customFormat="1" ht="17.25" customHeight="1" x14ac:dyDescent="0.25">
      <c r="A218" s="27" t="s">
        <v>627</v>
      </c>
      <c r="B218" s="128" t="s">
        <v>211</v>
      </c>
      <c r="C218" s="167" t="s">
        <v>10</v>
      </c>
      <c r="D218" s="158" t="s">
        <v>626</v>
      </c>
      <c r="E218" s="42"/>
      <c r="F218" s="532">
        <f>SUM(F219)</f>
        <v>211250</v>
      </c>
    </row>
    <row r="219" spans="1:6" s="43" customFormat="1" ht="32.25" customHeight="1" x14ac:dyDescent="0.25">
      <c r="A219" s="55" t="s">
        <v>682</v>
      </c>
      <c r="B219" s="129" t="s">
        <v>211</v>
      </c>
      <c r="C219" s="164" t="s">
        <v>10</v>
      </c>
      <c r="D219" s="155" t="s">
        <v>626</v>
      </c>
      <c r="E219" s="61" t="s">
        <v>16</v>
      </c>
      <c r="F219" s="535">
        <f>SUM(прил7!H48)</f>
        <v>211250</v>
      </c>
    </row>
    <row r="220" spans="1:6" ht="47.25" x14ac:dyDescent="0.25">
      <c r="A220" s="59" t="s">
        <v>151</v>
      </c>
      <c r="B220" s="161" t="s">
        <v>544</v>
      </c>
      <c r="C220" s="274" t="s">
        <v>496</v>
      </c>
      <c r="D220" s="162" t="s">
        <v>497</v>
      </c>
      <c r="E220" s="137"/>
      <c r="F220" s="586">
        <f>SUM(F221)</f>
        <v>48000</v>
      </c>
    </row>
    <row r="221" spans="1:6" ht="63" x14ac:dyDescent="0.25">
      <c r="A221" s="168" t="s">
        <v>152</v>
      </c>
      <c r="B221" s="169" t="s">
        <v>222</v>
      </c>
      <c r="C221" s="169" t="s">
        <v>496</v>
      </c>
      <c r="D221" s="156" t="s">
        <v>497</v>
      </c>
      <c r="E221" s="166"/>
      <c r="F221" s="593">
        <f>SUM(F222)</f>
        <v>48000</v>
      </c>
    </row>
    <row r="222" spans="1:6" ht="31.5" x14ac:dyDescent="0.25">
      <c r="A222" s="386" t="s">
        <v>545</v>
      </c>
      <c r="B222" s="377" t="s">
        <v>222</v>
      </c>
      <c r="C222" s="377" t="s">
        <v>10</v>
      </c>
      <c r="D222" s="378" t="s">
        <v>497</v>
      </c>
      <c r="E222" s="385"/>
      <c r="F222" s="533">
        <f>SUM(F223)</f>
        <v>48000</v>
      </c>
    </row>
    <row r="223" spans="1:6" ht="17.25" customHeight="1" x14ac:dyDescent="0.25">
      <c r="A223" s="170" t="s">
        <v>109</v>
      </c>
      <c r="B223" s="167" t="s">
        <v>222</v>
      </c>
      <c r="C223" s="167" t="s">
        <v>10</v>
      </c>
      <c r="D223" s="158" t="s">
        <v>546</v>
      </c>
      <c r="E223" s="42"/>
      <c r="F223" s="532">
        <f>SUM(F224)</f>
        <v>48000</v>
      </c>
    </row>
    <row r="224" spans="1:6" ht="30.75" customHeight="1" x14ac:dyDescent="0.25">
      <c r="A224" s="171" t="s">
        <v>682</v>
      </c>
      <c r="B224" s="164" t="s">
        <v>222</v>
      </c>
      <c r="C224" s="164" t="s">
        <v>10</v>
      </c>
      <c r="D224" s="155" t="s">
        <v>546</v>
      </c>
      <c r="E224" s="61" t="s">
        <v>16</v>
      </c>
      <c r="F224" s="535">
        <f>SUM(прил7!H228)</f>
        <v>48000</v>
      </c>
    </row>
    <row r="225" spans="1:6" ht="31.5" hidden="1" x14ac:dyDescent="0.25">
      <c r="A225" s="163" t="s">
        <v>186</v>
      </c>
      <c r="B225" s="389" t="s">
        <v>555</v>
      </c>
      <c r="C225" s="272" t="s">
        <v>496</v>
      </c>
      <c r="D225" s="143" t="s">
        <v>497</v>
      </c>
      <c r="E225" s="16"/>
      <c r="F225" s="586">
        <f>SUM(F226)</f>
        <v>0</v>
      </c>
    </row>
    <row r="226" spans="1:6" ht="47.25" hidden="1" x14ac:dyDescent="0.25">
      <c r="A226" s="168" t="s">
        <v>187</v>
      </c>
      <c r="B226" s="160" t="s">
        <v>225</v>
      </c>
      <c r="C226" s="169" t="s">
        <v>496</v>
      </c>
      <c r="D226" s="156" t="s">
        <v>497</v>
      </c>
      <c r="E226" s="166"/>
      <c r="F226" s="593">
        <f>SUM(F227)</f>
        <v>0</v>
      </c>
    </row>
    <row r="227" spans="1:6" ht="31.5" hidden="1" x14ac:dyDescent="0.25">
      <c r="A227" s="387" t="s">
        <v>556</v>
      </c>
      <c r="B227" s="376" t="s">
        <v>225</v>
      </c>
      <c r="C227" s="377" t="s">
        <v>10</v>
      </c>
      <c r="D227" s="378" t="s">
        <v>497</v>
      </c>
      <c r="E227" s="385"/>
      <c r="F227" s="533">
        <f>SUM(F228+F230+F232+F234+F236+F238)</f>
        <v>0</v>
      </c>
    </row>
    <row r="228" spans="1:6" ht="31.5" hidden="1" x14ac:dyDescent="0.25">
      <c r="A228" s="118" t="s">
        <v>936</v>
      </c>
      <c r="B228" s="128" t="s">
        <v>225</v>
      </c>
      <c r="C228" s="167" t="s">
        <v>10</v>
      </c>
      <c r="D228" s="158" t="s">
        <v>938</v>
      </c>
      <c r="E228" s="42"/>
      <c r="F228" s="532">
        <f>SUM(F229)</f>
        <v>0</v>
      </c>
    </row>
    <row r="229" spans="1:6" ht="17.25" hidden="1" customHeight="1" x14ac:dyDescent="0.25">
      <c r="A229" s="7" t="s">
        <v>21</v>
      </c>
      <c r="B229" s="129" t="s">
        <v>225</v>
      </c>
      <c r="C229" s="164" t="s">
        <v>10</v>
      </c>
      <c r="D229" s="155" t="s">
        <v>938</v>
      </c>
      <c r="E229" s="61" t="s">
        <v>70</v>
      </c>
      <c r="F229" s="535">
        <f>SUM(прил7!H257)</f>
        <v>0</v>
      </c>
    </row>
    <row r="230" spans="1:6" ht="31.5" hidden="1" x14ac:dyDescent="0.25">
      <c r="A230" s="118" t="s">
        <v>910</v>
      </c>
      <c r="B230" s="128" t="s">
        <v>225</v>
      </c>
      <c r="C230" s="167" t="s">
        <v>10</v>
      </c>
      <c r="D230" s="158" t="s">
        <v>939</v>
      </c>
      <c r="E230" s="42"/>
      <c r="F230" s="532">
        <f>SUM(F231)</f>
        <v>0</v>
      </c>
    </row>
    <row r="231" spans="1:6" ht="16.5" hidden="1" customHeight="1" x14ac:dyDescent="0.25">
      <c r="A231" s="7" t="s">
        <v>21</v>
      </c>
      <c r="B231" s="129" t="s">
        <v>225</v>
      </c>
      <c r="C231" s="164" t="s">
        <v>10</v>
      </c>
      <c r="D231" s="155" t="s">
        <v>939</v>
      </c>
      <c r="E231" s="61" t="s">
        <v>70</v>
      </c>
      <c r="F231" s="535">
        <f>SUM(прил7!H259)</f>
        <v>0</v>
      </c>
    </row>
    <row r="232" spans="1:6" ht="31.5" hidden="1" x14ac:dyDescent="0.25">
      <c r="A232" s="118" t="s">
        <v>675</v>
      </c>
      <c r="B232" s="128" t="s">
        <v>225</v>
      </c>
      <c r="C232" s="167" t="s">
        <v>10</v>
      </c>
      <c r="D232" s="158" t="s">
        <v>674</v>
      </c>
      <c r="E232" s="42"/>
      <c r="F232" s="532">
        <f>SUM(F233)</f>
        <v>0</v>
      </c>
    </row>
    <row r="233" spans="1:6" ht="15.75" hidden="1" customHeight="1" x14ac:dyDescent="0.25">
      <c r="A233" s="7" t="s">
        <v>21</v>
      </c>
      <c r="B233" s="129" t="s">
        <v>225</v>
      </c>
      <c r="C233" s="164" t="s">
        <v>10</v>
      </c>
      <c r="D233" s="155" t="s">
        <v>674</v>
      </c>
      <c r="E233" s="61" t="s">
        <v>70</v>
      </c>
      <c r="F233" s="535">
        <f>SUM(прил7!H261)</f>
        <v>0</v>
      </c>
    </row>
    <row r="234" spans="1:6" ht="18" hidden="1" customHeight="1" x14ac:dyDescent="0.25">
      <c r="A234" s="118" t="s">
        <v>662</v>
      </c>
      <c r="B234" s="128" t="s">
        <v>225</v>
      </c>
      <c r="C234" s="167" t="s">
        <v>10</v>
      </c>
      <c r="D234" s="158" t="s">
        <v>661</v>
      </c>
      <c r="E234" s="42"/>
      <c r="F234" s="532">
        <f>SUM(F235)</f>
        <v>0</v>
      </c>
    </row>
    <row r="235" spans="1:6" ht="34.5" hidden="1" customHeight="1" x14ac:dyDescent="0.25">
      <c r="A235" s="7" t="s">
        <v>190</v>
      </c>
      <c r="B235" s="129" t="s">
        <v>225</v>
      </c>
      <c r="C235" s="164" t="s">
        <v>10</v>
      </c>
      <c r="D235" s="155" t="s">
        <v>661</v>
      </c>
      <c r="E235" s="61" t="s">
        <v>185</v>
      </c>
      <c r="F235" s="535">
        <f>SUM(прил7!H287)</f>
        <v>0</v>
      </c>
    </row>
    <row r="236" spans="1:6" ht="32.25" hidden="1" customHeight="1" x14ac:dyDescent="0.25">
      <c r="A236" s="118" t="s">
        <v>908</v>
      </c>
      <c r="B236" s="128" t="s">
        <v>225</v>
      </c>
      <c r="C236" s="167" t="s">
        <v>10</v>
      </c>
      <c r="D236" s="158" t="s">
        <v>909</v>
      </c>
      <c r="E236" s="42"/>
      <c r="F236" s="532">
        <f>SUM(F237)</f>
        <v>0</v>
      </c>
    </row>
    <row r="237" spans="1:6" ht="18" hidden="1" customHeight="1" x14ac:dyDescent="0.25">
      <c r="A237" s="7" t="s">
        <v>21</v>
      </c>
      <c r="B237" s="129" t="s">
        <v>225</v>
      </c>
      <c r="C237" s="164" t="s">
        <v>10</v>
      </c>
      <c r="D237" s="155" t="s">
        <v>909</v>
      </c>
      <c r="E237" s="61" t="s">
        <v>70</v>
      </c>
      <c r="F237" s="535">
        <f>SUM(прил7!H263)</f>
        <v>0</v>
      </c>
    </row>
    <row r="238" spans="1:6" ht="32.25" hidden="1" customHeight="1" x14ac:dyDescent="0.25">
      <c r="A238" s="118" t="s">
        <v>937</v>
      </c>
      <c r="B238" s="128" t="s">
        <v>225</v>
      </c>
      <c r="C238" s="167" t="s">
        <v>10</v>
      </c>
      <c r="D238" s="158" t="s">
        <v>911</v>
      </c>
      <c r="E238" s="42"/>
      <c r="F238" s="532">
        <f>SUM(F239)</f>
        <v>0</v>
      </c>
    </row>
    <row r="239" spans="1:6" ht="18" hidden="1" customHeight="1" x14ac:dyDescent="0.25">
      <c r="A239" s="7" t="s">
        <v>21</v>
      </c>
      <c r="B239" s="129" t="s">
        <v>225</v>
      </c>
      <c r="C239" s="164" t="s">
        <v>10</v>
      </c>
      <c r="D239" s="155" t="s">
        <v>911</v>
      </c>
      <c r="E239" s="61" t="s">
        <v>70</v>
      </c>
      <c r="F239" s="535">
        <f>SUM(прил7!H265)</f>
        <v>0</v>
      </c>
    </row>
    <row r="240" spans="1:6" ht="47.25" x14ac:dyDescent="0.25">
      <c r="A240" s="59" t="s">
        <v>197</v>
      </c>
      <c r="B240" s="389" t="s">
        <v>550</v>
      </c>
      <c r="C240" s="272" t="s">
        <v>496</v>
      </c>
      <c r="D240" s="143" t="s">
        <v>497</v>
      </c>
      <c r="E240" s="16"/>
      <c r="F240" s="586">
        <f>SUM(F241+F251)</f>
        <v>1599324</v>
      </c>
    </row>
    <row r="241" spans="1:6" ht="78.75" x14ac:dyDescent="0.25">
      <c r="A241" s="148" t="s">
        <v>255</v>
      </c>
      <c r="B241" s="160" t="s">
        <v>254</v>
      </c>
      <c r="C241" s="169" t="s">
        <v>496</v>
      </c>
      <c r="D241" s="156" t="s">
        <v>497</v>
      </c>
      <c r="E241" s="173"/>
      <c r="F241" s="593">
        <f>SUM(F242)</f>
        <v>451698</v>
      </c>
    </row>
    <row r="242" spans="1:6" ht="47.25" x14ac:dyDescent="0.25">
      <c r="A242" s="348" t="s">
        <v>551</v>
      </c>
      <c r="B242" s="376" t="s">
        <v>254</v>
      </c>
      <c r="C242" s="377" t="s">
        <v>10</v>
      </c>
      <c r="D242" s="378" t="s">
        <v>497</v>
      </c>
      <c r="E242" s="388"/>
      <c r="F242" s="533">
        <f>SUM(F243+F245+F247+F249)</f>
        <v>451698</v>
      </c>
    </row>
    <row r="243" spans="1:6" ht="17.25" hidden="1" customHeight="1" x14ac:dyDescent="0.25">
      <c r="A243" s="27" t="s">
        <v>265</v>
      </c>
      <c r="B243" s="128" t="s">
        <v>254</v>
      </c>
      <c r="C243" s="167" t="s">
        <v>10</v>
      </c>
      <c r="D243" s="158" t="s">
        <v>552</v>
      </c>
      <c r="E243" s="172"/>
      <c r="F243" s="532">
        <f>SUM(F244)</f>
        <v>0</v>
      </c>
    </row>
    <row r="244" spans="1:6" ht="33.75" hidden="1" customHeight="1" x14ac:dyDescent="0.25">
      <c r="A244" s="55" t="s">
        <v>682</v>
      </c>
      <c r="B244" s="129" t="s">
        <v>254</v>
      </c>
      <c r="C244" s="164" t="s">
        <v>10</v>
      </c>
      <c r="D244" s="155" t="s">
        <v>552</v>
      </c>
      <c r="E244" s="138" t="s">
        <v>16</v>
      </c>
      <c r="F244" s="535">
        <f>SUM([1]прил7!H252)</f>
        <v>0</v>
      </c>
    </row>
    <row r="245" spans="1:6" ht="32.25" customHeight="1" x14ac:dyDescent="0.25">
      <c r="A245" s="27" t="s">
        <v>553</v>
      </c>
      <c r="B245" s="128" t="s">
        <v>254</v>
      </c>
      <c r="C245" s="167" t="s">
        <v>10</v>
      </c>
      <c r="D245" s="158" t="s">
        <v>554</v>
      </c>
      <c r="E245" s="172"/>
      <c r="F245" s="532">
        <f>SUM(F246)</f>
        <v>35562</v>
      </c>
    </row>
    <row r="246" spans="1:6" ht="18" customHeight="1" x14ac:dyDescent="0.25">
      <c r="A246" s="55" t="s">
        <v>21</v>
      </c>
      <c r="B246" s="129" t="s">
        <v>254</v>
      </c>
      <c r="C246" s="164" t="s">
        <v>10</v>
      </c>
      <c r="D246" s="155" t="s">
        <v>554</v>
      </c>
      <c r="E246" s="138" t="s">
        <v>70</v>
      </c>
      <c r="F246" s="535">
        <f>SUM(прил7!H251)</f>
        <v>35562</v>
      </c>
    </row>
    <row r="247" spans="1:6" ht="33" customHeight="1" x14ac:dyDescent="0.25">
      <c r="A247" s="27" t="s">
        <v>628</v>
      </c>
      <c r="B247" s="128" t="s">
        <v>254</v>
      </c>
      <c r="C247" s="167" t="s">
        <v>10</v>
      </c>
      <c r="D247" s="158" t="s">
        <v>629</v>
      </c>
      <c r="E247" s="172"/>
      <c r="F247" s="532">
        <f>SUM(F248)</f>
        <v>365000</v>
      </c>
    </row>
    <row r="248" spans="1:6" ht="15" customHeight="1" x14ac:dyDescent="0.25">
      <c r="A248" s="55" t="s">
        <v>21</v>
      </c>
      <c r="B248" s="129" t="s">
        <v>254</v>
      </c>
      <c r="C248" s="164" t="s">
        <v>10</v>
      </c>
      <c r="D248" s="155" t="s">
        <v>629</v>
      </c>
      <c r="E248" s="138" t="s">
        <v>70</v>
      </c>
      <c r="F248" s="535">
        <f>SUM(прил7!H270)</f>
        <v>365000</v>
      </c>
    </row>
    <row r="249" spans="1:6" ht="31.5" x14ac:dyDescent="0.25">
      <c r="A249" s="27" t="s">
        <v>559</v>
      </c>
      <c r="B249" s="128" t="s">
        <v>254</v>
      </c>
      <c r="C249" s="167" t="s">
        <v>10</v>
      </c>
      <c r="D249" s="158" t="s">
        <v>558</v>
      </c>
      <c r="E249" s="172"/>
      <c r="F249" s="532">
        <f>SUM(F250)</f>
        <v>51136</v>
      </c>
    </row>
    <row r="250" spans="1:6" ht="15.75" customHeight="1" x14ac:dyDescent="0.25">
      <c r="A250" s="55" t="s">
        <v>21</v>
      </c>
      <c r="B250" s="129" t="s">
        <v>254</v>
      </c>
      <c r="C250" s="164" t="s">
        <v>10</v>
      </c>
      <c r="D250" s="155" t="s">
        <v>558</v>
      </c>
      <c r="E250" s="138" t="s">
        <v>70</v>
      </c>
      <c r="F250" s="535">
        <f>SUM(прил7!H128)</f>
        <v>51136</v>
      </c>
    </row>
    <row r="251" spans="1:6" ht="78.75" x14ac:dyDescent="0.25">
      <c r="A251" s="168" t="s">
        <v>198</v>
      </c>
      <c r="B251" s="160" t="s">
        <v>228</v>
      </c>
      <c r="C251" s="169" t="s">
        <v>496</v>
      </c>
      <c r="D251" s="156" t="s">
        <v>497</v>
      </c>
      <c r="E251" s="173"/>
      <c r="F251" s="593">
        <f>SUM(F252)</f>
        <v>1147626</v>
      </c>
    </row>
    <row r="252" spans="1:6" ht="31.5" x14ac:dyDescent="0.25">
      <c r="A252" s="387" t="s">
        <v>560</v>
      </c>
      <c r="B252" s="376" t="s">
        <v>228</v>
      </c>
      <c r="C252" s="377" t="s">
        <v>10</v>
      </c>
      <c r="D252" s="378" t="s">
        <v>497</v>
      </c>
      <c r="E252" s="388"/>
      <c r="F252" s="533">
        <f>SUM(F255+F263+F266+F269)</f>
        <v>1147626</v>
      </c>
    </row>
    <row r="253" spans="1:6" ht="47.25" hidden="1" x14ac:dyDescent="0.25">
      <c r="A253" s="118" t="s">
        <v>702</v>
      </c>
      <c r="B253" s="128" t="s">
        <v>228</v>
      </c>
      <c r="C253" s="167" t="s">
        <v>10</v>
      </c>
      <c r="D253" s="158" t="s">
        <v>701</v>
      </c>
      <c r="E253" s="172"/>
      <c r="F253" s="532">
        <f>SUM(F254)</f>
        <v>0</v>
      </c>
    </row>
    <row r="254" spans="1:6" ht="17.25" hidden="1" customHeight="1" x14ac:dyDescent="0.25">
      <c r="A254" s="7" t="s">
        <v>21</v>
      </c>
      <c r="B254" s="129" t="s">
        <v>228</v>
      </c>
      <c r="C254" s="164" t="s">
        <v>10</v>
      </c>
      <c r="D254" s="155" t="s">
        <v>701</v>
      </c>
      <c r="E254" s="138" t="s">
        <v>70</v>
      </c>
      <c r="F254" s="535">
        <f>SUM([1]прил7!H575)</f>
        <v>0</v>
      </c>
    </row>
    <row r="255" spans="1:6" ht="17.25" customHeight="1" x14ac:dyDescent="0.25">
      <c r="A255" s="118" t="s">
        <v>955</v>
      </c>
      <c r="B255" s="128" t="s">
        <v>228</v>
      </c>
      <c r="C255" s="167" t="s">
        <v>10</v>
      </c>
      <c r="D255" s="158" t="s">
        <v>954</v>
      </c>
      <c r="E255" s="172"/>
      <c r="F255" s="532">
        <f>SUM(F256)</f>
        <v>630000</v>
      </c>
    </row>
    <row r="256" spans="1:6" ht="17.25" customHeight="1" x14ac:dyDescent="0.25">
      <c r="A256" s="3" t="s">
        <v>40</v>
      </c>
      <c r="B256" s="129" t="s">
        <v>228</v>
      </c>
      <c r="C256" s="164" t="s">
        <v>10</v>
      </c>
      <c r="D256" s="155" t="s">
        <v>954</v>
      </c>
      <c r="E256" s="138" t="s">
        <v>39</v>
      </c>
      <c r="F256" s="535">
        <f>SUM(прил7!H567)</f>
        <v>630000</v>
      </c>
    </row>
    <row r="257" spans="1:6" ht="17.25" hidden="1" customHeight="1" x14ac:dyDescent="0.25">
      <c r="A257" s="118" t="s">
        <v>919</v>
      </c>
      <c r="B257" s="128" t="s">
        <v>228</v>
      </c>
      <c r="C257" s="167" t="s">
        <v>10</v>
      </c>
      <c r="D257" s="158" t="s">
        <v>920</v>
      </c>
      <c r="E257" s="172"/>
      <c r="F257" s="532" t="e">
        <f>SUM(F258)</f>
        <v>#REF!</v>
      </c>
    </row>
    <row r="258" spans="1:6" ht="17.25" hidden="1" customHeight="1" x14ac:dyDescent="0.25">
      <c r="A258" s="7" t="s">
        <v>21</v>
      </c>
      <c r="B258" s="129" t="s">
        <v>228</v>
      </c>
      <c r="C258" s="164" t="s">
        <v>10</v>
      </c>
      <c r="D258" s="155" t="s">
        <v>920</v>
      </c>
      <c r="E258" s="138" t="s">
        <v>70</v>
      </c>
      <c r="F258" s="535" t="e">
        <f>SUM(прил7!#REF!)</f>
        <v>#REF!</v>
      </c>
    </row>
    <row r="259" spans="1:6" ht="32.25" hidden="1" customHeight="1" x14ac:dyDescent="0.25">
      <c r="A259" s="118" t="s">
        <v>737</v>
      </c>
      <c r="B259" s="128" t="s">
        <v>228</v>
      </c>
      <c r="C259" s="167" t="s">
        <v>10</v>
      </c>
      <c r="D259" s="158" t="s">
        <v>738</v>
      </c>
      <c r="E259" s="172"/>
      <c r="F259" s="532">
        <f>SUM(F260)</f>
        <v>0</v>
      </c>
    </row>
    <row r="260" spans="1:6" ht="35.25" hidden="1" customHeight="1" x14ac:dyDescent="0.25">
      <c r="A260" s="7" t="s">
        <v>190</v>
      </c>
      <c r="B260" s="129" t="s">
        <v>228</v>
      </c>
      <c r="C260" s="164" t="s">
        <v>10</v>
      </c>
      <c r="D260" s="155" t="s">
        <v>738</v>
      </c>
      <c r="E260" s="138" t="s">
        <v>185</v>
      </c>
      <c r="F260" s="535">
        <f>SUM([1]прил7!H359)</f>
        <v>0</v>
      </c>
    </row>
    <row r="261" spans="1:6" ht="35.25" hidden="1" customHeight="1" x14ac:dyDescent="0.25">
      <c r="A261" s="118" t="s">
        <v>660</v>
      </c>
      <c r="B261" s="128" t="s">
        <v>228</v>
      </c>
      <c r="C261" s="167" t="s">
        <v>10</v>
      </c>
      <c r="D261" s="158" t="s">
        <v>659</v>
      </c>
      <c r="E261" s="172"/>
      <c r="F261" s="532">
        <f>SUM(F262)</f>
        <v>0</v>
      </c>
    </row>
    <row r="262" spans="1:6" ht="32.25" hidden="1" customHeight="1" x14ac:dyDescent="0.25">
      <c r="A262" s="7" t="s">
        <v>190</v>
      </c>
      <c r="B262" s="129" t="s">
        <v>228</v>
      </c>
      <c r="C262" s="164" t="s">
        <v>10</v>
      </c>
      <c r="D262" s="155" t="s">
        <v>659</v>
      </c>
      <c r="E262" s="138" t="s">
        <v>185</v>
      </c>
      <c r="F262" s="535">
        <f>SUM([1]прил7!H361)</f>
        <v>0</v>
      </c>
    </row>
    <row r="263" spans="1:6" ht="32.25" customHeight="1" x14ac:dyDescent="0.25">
      <c r="A263" s="118" t="s">
        <v>905</v>
      </c>
      <c r="B263" s="128" t="s">
        <v>228</v>
      </c>
      <c r="C263" s="167" t="s">
        <v>10</v>
      </c>
      <c r="D263" s="158" t="s">
        <v>921</v>
      </c>
      <c r="E263" s="172"/>
      <c r="F263" s="532">
        <f>SUM(F264:F265)</f>
        <v>290747</v>
      </c>
    </row>
    <row r="264" spans="1:6" ht="32.25" customHeight="1" x14ac:dyDescent="0.25">
      <c r="A264" s="7" t="s">
        <v>682</v>
      </c>
      <c r="B264" s="129" t="s">
        <v>228</v>
      </c>
      <c r="C264" s="164" t="s">
        <v>10</v>
      </c>
      <c r="D264" s="155" t="s">
        <v>921</v>
      </c>
      <c r="E264" s="138" t="s">
        <v>16</v>
      </c>
      <c r="F264" s="535">
        <f>SUM(прил7!H233)</f>
        <v>48082</v>
      </c>
    </row>
    <row r="265" spans="1:6" ht="17.25" customHeight="1" x14ac:dyDescent="0.25">
      <c r="A265" s="7" t="s">
        <v>21</v>
      </c>
      <c r="B265" s="129" t="s">
        <v>228</v>
      </c>
      <c r="C265" s="164" t="s">
        <v>10</v>
      </c>
      <c r="D265" s="155" t="s">
        <v>921</v>
      </c>
      <c r="E265" s="138" t="s">
        <v>70</v>
      </c>
      <c r="F265" s="535">
        <f>SUM(прил7!H234)</f>
        <v>242665</v>
      </c>
    </row>
    <row r="266" spans="1:6" ht="32.25" customHeight="1" x14ac:dyDescent="0.25">
      <c r="A266" s="118" t="s">
        <v>906</v>
      </c>
      <c r="B266" s="128" t="s">
        <v>228</v>
      </c>
      <c r="C266" s="167" t="s">
        <v>10</v>
      </c>
      <c r="D266" s="158" t="s">
        <v>907</v>
      </c>
      <c r="E266" s="172"/>
      <c r="F266" s="532">
        <f>SUM(F267:F268)</f>
        <v>124607</v>
      </c>
    </row>
    <row r="267" spans="1:6" ht="31.5" customHeight="1" x14ac:dyDescent="0.25">
      <c r="A267" s="7" t="s">
        <v>682</v>
      </c>
      <c r="B267" s="129" t="s">
        <v>228</v>
      </c>
      <c r="C267" s="164" t="s">
        <v>10</v>
      </c>
      <c r="D267" s="155" t="s">
        <v>907</v>
      </c>
      <c r="E267" s="138" t="s">
        <v>16</v>
      </c>
      <c r="F267" s="535">
        <f>SUM(прил7!H236)</f>
        <v>20606</v>
      </c>
    </row>
    <row r="268" spans="1:6" ht="17.25" customHeight="1" x14ac:dyDescent="0.25">
      <c r="A268" s="7" t="s">
        <v>21</v>
      </c>
      <c r="B268" s="129" t="s">
        <v>228</v>
      </c>
      <c r="C268" s="164" t="s">
        <v>10</v>
      </c>
      <c r="D268" s="155" t="s">
        <v>907</v>
      </c>
      <c r="E268" s="138" t="s">
        <v>70</v>
      </c>
      <c r="F268" s="535">
        <f>SUM(прил7!H237)</f>
        <v>104001</v>
      </c>
    </row>
    <row r="269" spans="1:6" ht="31.5" x14ac:dyDescent="0.25">
      <c r="A269" s="27" t="s">
        <v>559</v>
      </c>
      <c r="B269" s="128" t="s">
        <v>228</v>
      </c>
      <c r="C269" s="167" t="s">
        <v>10</v>
      </c>
      <c r="D269" s="158" t="s">
        <v>558</v>
      </c>
      <c r="E269" s="172"/>
      <c r="F269" s="532">
        <f>SUM(F270)</f>
        <v>102272</v>
      </c>
    </row>
    <row r="270" spans="1:6" ht="16.5" customHeight="1" x14ac:dyDescent="0.25">
      <c r="A270" s="7" t="s">
        <v>21</v>
      </c>
      <c r="B270" s="129" t="s">
        <v>228</v>
      </c>
      <c r="C270" s="164" t="s">
        <v>10</v>
      </c>
      <c r="D270" s="155" t="s">
        <v>558</v>
      </c>
      <c r="E270" s="138" t="s">
        <v>70</v>
      </c>
      <c r="F270" s="535">
        <f>SUM(прил7!H132)</f>
        <v>102272</v>
      </c>
    </row>
    <row r="271" spans="1:6" ht="64.5" customHeight="1" x14ac:dyDescent="0.25">
      <c r="A271" s="59" t="s">
        <v>166</v>
      </c>
      <c r="B271" s="389" t="s">
        <v>578</v>
      </c>
      <c r="C271" s="272" t="s">
        <v>496</v>
      </c>
      <c r="D271" s="143" t="s">
        <v>497</v>
      </c>
      <c r="E271" s="133"/>
      <c r="F271" s="586">
        <f>SUM(F272+F276+F280)</f>
        <v>1498960</v>
      </c>
    </row>
    <row r="272" spans="1:6" ht="80.25" customHeight="1" x14ac:dyDescent="0.25">
      <c r="A272" s="148" t="s">
        <v>167</v>
      </c>
      <c r="B272" s="149" t="s">
        <v>247</v>
      </c>
      <c r="C272" s="273" t="s">
        <v>496</v>
      </c>
      <c r="D272" s="150" t="s">
        <v>497</v>
      </c>
      <c r="E272" s="151"/>
      <c r="F272" s="593">
        <f>SUM(F273)</f>
        <v>148000</v>
      </c>
    </row>
    <row r="273" spans="1:6" ht="32.25" customHeight="1" x14ac:dyDescent="0.25">
      <c r="A273" s="348" t="s">
        <v>579</v>
      </c>
      <c r="B273" s="349" t="s">
        <v>247</v>
      </c>
      <c r="C273" s="350" t="s">
        <v>10</v>
      </c>
      <c r="D273" s="351" t="s">
        <v>497</v>
      </c>
      <c r="E273" s="352"/>
      <c r="F273" s="533">
        <f>SUM(F274)</f>
        <v>148000</v>
      </c>
    </row>
    <row r="274" spans="1:6" ht="17.25" customHeight="1" x14ac:dyDescent="0.25">
      <c r="A274" s="27" t="s">
        <v>97</v>
      </c>
      <c r="B274" s="121" t="s">
        <v>247</v>
      </c>
      <c r="C274" s="234" t="s">
        <v>10</v>
      </c>
      <c r="D274" s="119" t="s">
        <v>580</v>
      </c>
      <c r="E274" s="147"/>
      <c r="F274" s="532">
        <f>SUM(F275)</f>
        <v>148000</v>
      </c>
    </row>
    <row r="275" spans="1:6" ht="33.75" customHeight="1" x14ac:dyDescent="0.25">
      <c r="A275" s="55" t="s">
        <v>682</v>
      </c>
      <c r="B275" s="130" t="s">
        <v>247</v>
      </c>
      <c r="C275" s="235" t="s">
        <v>10</v>
      </c>
      <c r="D275" s="127" t="s">
        <v>580</v>
      </c>
      <c r="E275" s="134" t="s">
        <v>16</v>
      </c>
      <c r="F275" s="535">
        <f>SUM(прил7!H387)</f>
        <v>148000</v>
      </c>
    </row>
    <row r="276" spans="1:6" ht="80.25" customHeight="1" x14ac:dyDescent="0.25">
      <c r="A276" s="148" t="s">
        <v>182</v>
      </c>
      <c r="B276" s="149" t="s">
        <v>252</v>
      </c>
      <c r="C276" s="273" t="s">
        <v>496</v>
      </c>
      <c r="D276" s="150" t="s">
        <v>497</v>
      </c>
      <c r="E276" s="151"/>
      <c r="F276" s="593">
        <f>SUM(F277)</f>
        <v>150000</v>
      </c>
    </row>
    <row r="277" spans="1:6" ht="33.75" customHeight="1" x14ac:dyDescent="0.25">
      <c r="A277" s="348" t="s">
        <v>611</v>
      </c>
      <c r="B277" s="349" t="s">
        <v>252</v>
      </c>
      <c r="C277" s="350" t="s">
        <v>10</v>
      </c>
      <c r="D277" s="351" t="s">
        <v>497</v>
      </c>
      <c r="E277" s="352"/>
      <c r="F277" s="533">
        <f>SUM(F278)</f>
        <v>150000</v>
      </c>
    </row>
    <row r="278" spans="1:6" ht="47.25" x14ac:dyDescent="0.25">
      <c r="A278" s="27" t="s">
        <v>183</v>
      </c>
      <c r="B278" s="121" t="s">
        <v>252</v>
      </c>
      <c r="C278" s="234" t="s">
        <v>10</v>
      </c>
      <c r="D278" s="119" t="s">
        <v>612</v>
      </c>
      <c r="E278" s="147"/>
      <c r="F278" s="532">
        <f>SUM(F279)</f>
        <v>150000</v>
      </c>
    </row>
    <row r="279" spans="1:6" ht="31.5" customHeight="1" x14ac:dyDescent="0.25">
      <c r="A279" s="55" t="s">
        <v>682</v>
      </c>
      <c r="B279" s="130" t="s">
        <v>252</v>
      </c>
      <c r="C279" s="235" t="s">
        <v>10</v>
      </c>
      <c r="D279" s="127" t="s">
        <v>612</v>
      </c>
      <c r="E279" s="134" t="s">
        <v>16</v>
      </c>
      <c r="F279" s="535">
        <f>SUM(прил7!H613)</f>
        <v>150000</v>
      </c>
    </row>
    <row r="280" spans="1:6" ht="66.75" customHeight="1" x14ac:dyDescent="0.25">
      <c r="A280" s="148" t="s">
        <v>168</v>
      </c>
      <c r="B280" s="149" t="s">
        <v>243</v>
      </c>
      <c r="C280" s="273" t="s">
        <v>496</v>
      </c>
      <c r="D280" s="150" t="s">
        <v>497</v>
      </c>
      <c r="E280" s="151"/>
      <c r="F280" s="593">
        <f>SUM(F281)</f>
        <v>1200960</v>
      </c>
    </row>
    <row r="281" spans="1:6" ht="34.5" customHeight="1" x14ac:dyDescent="0.25">
      <c r="A281" s="348" t="s">
        <v>581</v>
      </c>
      <c r="B281" s="349" t="s">
        <v>243</v>
      </c>
      <c r="C281" s="350" t="s">
        <v>10</v>
      </c>
      <c r="D281" s="351" t="s">
        <v>497</v>
      </c>
      <c r="E281" s="352"/>
      <c r="F281" s="533">
        <f>SUM(F282+F284+F287)</f>
        <v>1200960</v>
      </c>
    </row>
    <row r="282" spans="1:6" ht="18.75" customHeight="1" x14ac:dyDescent="0.25">
      <c r="A282" s="27" t="s">
        <v>711</v>
      </c>
      <c r="B282" s="121" t="s">
        <v>243</v>
      </c>
      <c r="C282" s="234" t="s">
        <v>10</v>
      </c>
      <c r="D282" s="119" t="s">
        <v>710</v>
      </c>
      <c r="E282" s="147"/>
      <c r="F282" s="532">
        <f>SUM(F283)</f>
        <v>359960</v>
      </c>
    </row>
    <row r="283" spans="1:6" ht="18" customHeight="1" x14ac:dyDescent="0.25">
      <c r="A283" s="55" t="s">
        <v>40</v>
      </c>
      <c r="B283" s="130" t="s">
        <v>243</v>
      </c>
      <c r="C283" s="235" t="s">
        <v>10</v>
      </c>
      <c r="D283" s="127" t="s">
        <v>710</v>
      </c>
      <c r="E283" s="134" t="s">
        <v>39</v>
      </c>
      <c r="F283" s="535">
        <f>SUM(прил7!H391)</f>
        <v>359960</v>
      </c>
    </row>
    <row r="284" spans="1:6" ht="15.75" x14ac:dyDescent="0.25">
      <c r="A284" s="27" t="s">
        <v>582</v>
      </c>
      <c r="B284" s="121" t="s">
        <v>243</v>
      </c>
      <c r="C284" s="234" t="s">
        <v>10</v>
      </c>
      <c r="D284" s="119" t="s">
        <v>583</v>
      </c>
      <c r="E284" s="147"/>
      <c r="F284" s="532">
        <f>SUM(F285:F286)</f>
        <v>653715</v>
      </c>
    </row>
    <row r="285" spans="1:6" ht="31.5" customHeight="1" x14ac:dyDescent="0.25">
      <c r="A285" s="55" t="s">
        <v>682</v>
      </c>
      <c r="B285" s="130" t="s">
        <v>243</v>
      </c>
      <c r="C285" s="235" t="s">
        <v>10</v>
      </c>
      <c r="D285" s="127" t="s">
        <v>583</v>
      </c>
      <c r="E285" s="134" t="s">
        <v>16</v>
      </c>
      <c r="F285" s="535">
        <f>SUM(прил7!H393)</f>
        <v>451620</v>
      </c>
    </row>
    <row r="286" spans="1:6" ht="15.75" x14ac:dyDescent="0.25">
      <c r="A286" s="77" t="s">
        <v>40</v>
      </c>
      <c r="B286" s="130" t="s">
        <v>243</v>
      </c>
      <c r="C286" s="235" t="s">
        <v>10</v>
      </c>
      <c r="D286" s="127" t="s">
        <v>583</v>
      </c>
      <c r="E286" s="134" t="s">
        <v>39</v>
      </c>
      <c r="F286" s="535">
        <f>SUM(прил7!H394)</f>
        <v>202095</v>
      </c>
    </row>
    <row r="287" spans="1:6" ht="15.75" x14ac:dyDescent="0.25">
      <c r="A287" s="76" t="s">
        <v>709</v>
      </c>
      <c r="B287" s="121" t="s">
        <v>243</v>
      </c>
      <c r="C287" s="234" t="s">
        <v>10</v>
      </c>
      <c r="D287" s="119" t="s">
        <v>708</v>
      </c>
      <c r="E287" s="147"/>
      <c r="F287" s="532">
        <f>SUM(F288)</f>
        <v>187285</v>
      </c>
    </row>
    <row r="288" spans="1:6" ht="31.5" x14ac:dyDescent="0.25">
      <c r="A288" s="55" t="s">
        <v>682</v>
      </c>
      <c r="B288" s="130" t="s">
        <v>243</v>
      </c>
      <c r="C288" s="235" t="s">
        <v>10</v>
      </c>
      <c r="D288" s="127" t="s">
        <v>708</v>
      </c>
      <c r="E288" s="134" t="s">
        <v>16</v>
      </c>
      <c r="F288" s="535">
        <f>SUM(прил7!H396)</f>
        <v>187285</v>
      </c>
    </row>
    <row r="289" spans="1:6" s="43" customFormat="1" ht="33" customHeight="1" x14ac:dyDescent="0.25">
      <c r="A289" s="59" t="s">
        <v>117</v>
      </c>
      <c r="B289" s="161" t="s">
        <v>499</v>
      </c>
      <c r="C289" s="274" t="s">
        <v>496</v>
      </c>
      <c r="D289" s="162" t="s">
        <v>497</v>
      </c>
      <c r="E289" s="137"/>
      <c r="F289" s="586">
        <f>SUM(F290)</f>
        <v>1474751</v>
      </c>
    </row>
    <row r="290" spans="1:6" s="43" customFormat="1" ht="51" customHeight="1" x14ac:dyDescent="0.25">
      <c r="A290" s="159" t="s">
        <v>118</v>
      </c>
      <c r="B290" s="160" t="s">
        <v>500</v>
      </c>
      <c r="C290" s="169" t="s">
        <v>496</v>
      </c>
      <c r="D290" s="156" t="s">
        <v>497</v>
      </c>
      <c r="E290" s="166"/>
      <c r="F290" s="593">
        <f>SUM(F291)</f>
        <v>1474751</v>
      </c>
    </row>
    <row r="291" spans="1:6" s="43" customFormat="1" ht="51" customHeight="1" x14ac:dyDescent="0.25">
      <c r="A291" s="375" t="s">
        <v>503</v>
      </c>
      <c r="B291" s="376" t="s">
        <v>500</v>
      </c>
      <c r="C291" s="377" t="s">
        <v>10</v>
      </c>
      <c r="D291" s="378" t="s">
        <v>497</v>
      </c>
      <c r="E291" s="385"/>
      <c r="F291" s="533">
        <f>SUM(F292)</f>
        <v>1474751</v>
      </c>
    </row>
    <row r="292" spans="1:6" s="43" customFormat="1" ht="17.25" customHeight="1" x14ac:dyDescent="0.25">
      <c r="A292" s="76" t="s">
        <v>119</v>
      </c>
      <c r="B292" s="128" t="s">
        <v>500</v>
      </c>
      <c r="C292" s="167" t="s">
        <v>10</v>
      </c>
      <c r="D292" s="158" t="s">
        <v>502</v>
      </c>
      <c r="E292" s="42"/>
      <c r="F292" s="532">
        <f>SUM(F293)</f>
        <v>1474751</v>
      </c>
    </row>
    <row r="293" spans="1:6" s="43" customFormat="1" ht="31.5" customHeight="1" x14ac:dyDescent="0.25">
      <c r="A293" s="77" t="s">
        <v>682</v>
      </c>
      <c r="B293" s="129" t="s">
        <v>500</v>
      </c>
      <c r="C293" s="164" t="s">
        <v>10</v>
      </c>
      <c r="D293" s="155" t="s">
        <v>502</v>
      </c>
      <c r="E293" s="61" t="s">
        <v>16</v>
      </c>
      <c r="F293" s="535">
        <f>SUM(прил7!H27+прил7!H53+прил7!H86+прил7!H488+прил7!H606)</f>
        <v>1474751</v>
      </c>
    </row>
    <row r="294" spans="1:6" s="43" customFormat="1" ht="31.5" x14ac:dyDescent="0.25">
      <c r="A294" s="136" t="s">
        <v>131</v>
      </c>
      <c r="B294" s="161" t="s">
        <v>508</v>
      </c>
      <c r="C294" s="274" t="s">
        <v>496</v>
      </c>
      <c r="D294" s="162" t="s">
        <v>497</v>
      </c>
      <c r="E294" s="137"/>
      <c r="F294" s="586">
        <f>SUM(F295+F299)</f>
        <v>194826</v>
      </c>
    </row>
    <row r="295" spans="1:6" s="43" customFormat="1" ht="51.75" customHeight="1" x14ac:dyDescent="0.25">
      <c r="A295" s="159" t="s">
        <v>687</v>
      </c>
      <c r="B295" s="160" t="s">
        <v>203</v>
      </c>
      <c r="C295" s="169" t="s">
        <v>496</v>
      </c>
      <c r="D295" s="156" t="s">
        <v>497</v>
      </c>
      <c r="E295" s="166"/>
      <c r="F295" s="593">
        <f>SUM(F296)</f>
        <v>192826</v>
      </c>
    </row>
    <row r="296" spans="1:6" s="43" customFormat="1" ht="31.5" x14ac:dyDescent="0.25">
      <c r="A296" s="354" t="s">
        <v>507</v>
      </c>
      <c r="B296" s="376" t="s">
        <v>203</v>
      </c>
      <c r="C296" s="377" t="s">
        <v>10</v>
      </c>
      <c r="D296" s="378" t="s">
        <v>497</v>
      </c>
      <c r="E296" s="388"/>
      <c r="F296" s="533">
        <f>SUM(F297)</f>
        <v>192826</v>
      </c>
    </row>
    <row r="297" spans="1:6" s="43" customFormat="1" ht="18.75" customHeight="1" x14ac:dyDescent="0.25">
      <c r="A297" s="76" t="s">
        <v>90</v>
      </c>
      <c r="B297" s="128" t="s">
        <v>203</v>
      </c>
      <c r="C297" s="167" t="s">
        <v>10</v>
      </c>
      <c r="D297" s="158" t="s">
        <v>509</v>
      </c>
      <c r="E297" s="172"/>
      <c r="F297" s="532">
        <f>SUM(F298)</f>
        <v>192826</v>
      </c>
    </row>
    <row r="298" spans="1:6" s="43" customFormat="1" ht="47.25" x14ac:dyDescent="0.25">
      <c r="A298" s="77" t="s">
        <v>86</v>
      </c>
      <c r="B298" s="129" t="s">
        <v>203</v>
      </c>
      <c r="C298" s="164" t="s">
        <v>10</v>
      </c>
      <c r="D298" s="155" t="s">
        <v>509</v>
      </c>
      <c r="E298" s="138" t="s">
        <v>13</v>
      </c>
      <c r="F298" s="535">
        <f>SUM(прил7!H58)</f>
        <v>192826</v>
      </c>
    </row>
    <row r="299" spans="1:6" s="43" customFormat="1" ht="63" x14ac:dyDescent="0.25">
      <c r="A299" s="152" t="s">
        <v>631</v>
      </c>
      <c r="B299" s="160" t="s">
        <v>630</v>
      </c>
      <c r="C299" s="169" t="s">
        <v>496</v>
      </c>
      <c r="D299" s="156" t="s">
        <v>497</v>
      </c>
      <c r="E299" s="166"/>
      <c r="F299" s="593">
        <f>SUM(F300)</f>
        <v>2000</v>
      </c>
    </row>
    <row r="300" spans="1:6" s="43" customFormat="1" ht="31.5" x14ac:dyDescent="0.25">
      <c r="A300" s="375" t="s">
        <v>632</v>
      </c>
      <c r="B300" s="376" t="s">
        <v>630</v>
      </c>
      <c r="C300" s="377" t="s">
        <v>10</v>
      </c>
      <c r="D300" s="378" t="s">
        <v>497</v>
      </c>
      <c r="E300" s="388"/>
      <c r="F300" s="533">
        <f>SUM(F301)</f>
        <v>2000</v>
      </c>
    </row>
    <row r="301" spans="1:6" s="43" customFormat="1" ht="31.5" customHeight="1" x14ac:dyDescent="0.25">
      <c r="A301" s="76" t="s">
        <v>634</v>
      </c>
      <c r="B301" s="128" t="s">
        <v>630</v>
      </c>
      <c r="C301" s="167" t="s">
        <v>10</v>
      </c>
      <c r="D301" s="158" t="s">
        <v>633</v>
      </c>
      <c r="E301" s="172"/>
      <c r="F301" s="532">
        <f>SUM(F302)</f>
        <v>2000</v>
      </c>
    </row>
    <row r="302" spans="1:6" s="43" customFormat="1" ht="33.75" customHeight="1" x14ac:dyDescent="0.25">
      <c r="A302" s="77" t="s">
        <v>682</v>
      </c>
      <c r="B302" s="129" t="s">
        <v>630</v>
      </c>
      <c r="C302" s="164" t="s">
        <v>10</v>
      </c>
      <c r="D302" s="155" t="s">
        <v>633</v>
      </c>
      <c r="E302" s="138" t="s">
        <v>16</v>
      </c>
      <c r="F302" s="535">
        <f>SUM(прил7!H137)</f>
        <v>2000</v>
      </c>
    </row>
    <row r="303" spans="1:6" ht="51" customHeight="1" x14ac:dyDescent="0.25">
      <c r="A303" s="59" t="s">
        <v>146</v>
      </c>
      <c r="B303" s="389" t="s">
        <v>533</v>
      </c>
      <c r="C303" s="272" t="s">
        <v>496</v>
      </c>
      <c r="D303" s="143" t="s">
        <v>497</v>
      </c>
      <c r="E303" s="133"/>
      <c r="F303" s="586">
        <f>SUM(F304+F320+F324)</f>
        <v>7759383</v>
      </c>
    </row>
    <row r="304" spans="1:6" s="43" customFormat="1" ht="65.25" customHeight="1" x14ac:dyDescent="0.25">
      <c r="A304" s="148" t="s">
        <v>147</v>
      </c>
      <c r="B304" s="149" t="s">
        <v>221</v>
      </c>
      <c r="C304" s="273" t="s">
        <v>496</v>
      </c>
      <c r="D304" s="150" t="s">
        <v>497</v>
      </c>
      <c r="E304" s="151"/>
      <c r="F304" s="593">
        <f>SUM(F305)</f>
        <v>6701836</v>
      </c>
    </row>
    <row r="305" spans="1:6" s="43" customFormat="1" ht="48.75" customHeight="1" x14ac:dyDescent="0.25">
      <c r="A305" s="348" t="s">
        <v>536</v>
      </c>
      <c r="B305" s="349" t="s">
        <v>221</v>
      </c>
      <c r="C305" s="350" t="s">
        <v>10</v>
      </c>
      <c r="D305" s="351" t="s">
        <v>497</v>
      </c>
      <c r="E305" s="352"/>
      <c r="F305" s="533">
        <f>SUM(F306+F308+F310+F312+F314+F316+F318)</f>
        <v>6701836</v>
      </c>
    </row>
    <row r="306" spans="1:6" s="43" customFormat="1" ht="18.75" customHeight="1" x14ac:dyDescent="0.25">
      <c r="A306" s="598" t="s">
        <v>899</v>
      </c>
      <c r="B306" s="121" t="s">
        <v>221</v>
      </c>
      <c r="C306" s="234" t="s">
        <v>10</v>
      </c>
      <c r="D306" s="119" t="s">
        <v>1079</v>
      </c>
      <c r="E306" s="147"/>
      <c r="F306" s="532">
        <f>SUM(F307)</f>
        <v>827331</v>
      </c>
    </row>
    <row r="307" spans="1:6" s="43" customFormat="1" ht="33.75" customHeight="1" x14ac:dyDescent="0.25">
      <c r="A307" s="55" t="s">
        <v>190</v>
      </c>
      <c r="B307" s="130" t="s">
        <v>221</v>
      </c>
      <c r="C307" s="235" t="s">
        <v>10</v>
      </c>
      <c r="D307" s="127" t="s">
        <v>1079</v>
      </c>
      <c r="E307" s="134" t="s">
        <v>185</v>
      </c>
      <c r="F307" s="535">
        <f>SUM(прил7!H196)</f>
        <v>827331</v>
      </c>
    </row>
    <row r="308" spans="1:6" s="43" customFormat="1" ht="18.75" customHeight="1" x14ac:dyDescent="0.25">
      <c r="A308" s="27" t="s">
        <v>899</v>
      </c>
      <c r="B308" s="121" t="s">
        <v>221</v>
      </c>
      <c r="C308" s="234" t="s">
        <v>10</v>
      </c>
      <c r="D308" s="119" t="s">
        <v>900</v>
      </c>
      <c r="E308" s="147"/>
      <c r="F308" s="532">
        <f>SUM(F309)</f>
        <v>551554</v>
      </c>
    </row>
    <row r="309" spans="1:6" s="43" customFormat="1" ht="33.75" customHeight="1" x14ac:dyDescent="0.25">
      <c r="A309" s="55" t="s">
        <v>190</v>
      </c>
      <c r="B309" s="130" t="s">
        <v>221</v>
      </c>
      <c r="C309" s="235" t="s">
        <v>10</v>
      </c>
      <c r="D309" s="127" t="s">
        <v>900</v>
      </c>
      <c r="E309" s="134" t="s">
        <v>185</v>
      </c>
      <c r="F309" s="535">
        <f>SUM(прил7!H198)</f>
        <v>551554</v>
      </c>
    </row>
    <row r="310" spans="1:6" s="43" customFormat="1" ht="32.25" customHeight="1" x14ac:dyDescent="0.25">
      <c r="A310" s="27" t="s">
        <v>148</v>
      </c>
      <c r="B310" s="121" t="s">
        <v>221</v>
      </c>
      <c r="C310" s="234" t="s">
        <v>10</v>
      </c>
      <c r="D310" s="119" t="s">
        <v>537</v>
      </c>
      <c r="E310" s="147"/>
      <c r="F310" s="532">
        <f>SUM(F311)</f>
        <v>861521</v>
      </c>
    </row>
    <row r="311" spans="1:6" s="43" customFormat="1" ht="33.75" customHeight="1" x14ac:dyDescent="0.25">
      <c r="A311" s="55" t="s">
        <v>190</v>
      </c>
      <c r="B311" s="130" t="s">
        <v>221</v>
      </c>
      <c r="C311" s="235" t="s">
        <v>10</v>
      </c>
      <c r="D311" s="127" t="s">
        <v>537</v>
      </c>
      <c r="E311" s="134" t="s">
        <v>185</v>
      </c>
      <c r="F311" s="535">
        <f>SUM(прил7!H200)</f>
        <v>861521</v>
      </c>
    </row>
    <row r="312" spans="1:6" s="43" customFormat="1" ht="33.75" hidden="1" customHeight="1" x14ac:dyDescent="0.25">
      <c r="A312" s="27" t="s">
        <v>672</v>
      </c>
      <c r="B312" s="121" t="s">
        <v>221</v>
      </c>
      <c r="C312" s="234" t="s">
        <v>10</v>
      </c>
      <c r="D312" s="119" t="s">
        <v>671</v>
      </c>
      <c r="E312" s="147"/>
      <c r="F312" s="532">
        <f>SUM(F313)</f>
        <v>0</v>
      </c>
    </row>
    <row r="313" spans="1:6" s="43" customFormat="1" ht="32.25" hidden="1" customHeight="1" x14ac:dyDescent="0.25">
      <c r="A313" s="77" t="s">
        <v>682</v>
      </c>
      <c r="B313" s="130" t="s">
        <v>221</v>
      </c>
      <c r="C313" s="235" t="s">
        <v>10</v>
      </c>
      <c r="D313" s="127" t="s">
        <v>671</v>
      </c>
      <c r="E313" s="134" t="s">
        <v>16</v>
      </c>
      <c r="F313" s="535"/>
    </row>
    <row r="314" spans="1:6" s="43" customFormat="1" ht="47.25" x14ac:dyDescent="0.25">
      <c r="A314" s="27" t="s">
        <v>538</v>
      </c>
      <c r="B314" s="121" t="s">
        <v>221</v>
      </c>
      <c r="C314" s="234" t="s">
        <v>10</v>
      </c>
      <c r="D314" s="119" t="s">
        <v>539</v>
      </c>
      <c r="E314" s="147"/>
      <c r="F314" s="532">
        <f>SUM(F315:F315)</f>
        <v>3390790</v>
      </c>
    </row>
    <row r="315" spans="1:6" s="43" customFormat="1" ht="15.75" x14ac:dyDescent="0.25">
      <c r="A315" s="55" t="s">
        <v>21</v>
      </c>
      <c r="B315" s="130" t="s">
        <v>221</v>
      </c>
      <c r="C315" s="235" t="s">
        <v>10</v>
      </c>
      <c r="D315" s="127" t="s">
        <v>539</v>
      </c>
      <c r="E315" s="134" t="s">
        <v>70</v>
      </c>
      <c r="F315" s="535">
        <f>SUM(прил7!H202)</f>
        <v>3390790</v>
      </c>
    </row>
    <row r="316" spans="1:6" s="43" customFormat="1" ht="47.25" x14ac:dyDescent="0.25">
      <c r="A316" s="27" t="s">
        <v>540</v>
      </c>
      <c r="B316" s="121" t="s">
        <v>221</v>
      </c>
      <c r="C316" s="234" t="s">
        <v>10</v>
      </c>
      <c r="D316" s="119" t="s">
        <v>541</v>
      </c>
      <c r="E316" s="147"/>
      <c r="F316" s="532">
        <f>SUM(F317)</f>
        <v>1019504</v>
      </c>
    </row>
    <row r="317" spans="1:6" s="43" customFormat="1" ht="15.75" x14ac:dyDescent="0.25">
      <c r="A317" s="55" t="s">
        <v>21</v>
      </c>
      <c r="B317" s="130" t="s">
        <v>221</v>
      </c>
      <c r="C317" s="235" t="s">
        <v>10</v>
      </c>
      <c r="D317" s="127" t="s">
        <v>541</v>
      </c>
      <c r="E317" s="134" t="s">
        <v>70</v>
      </c>
      <c r="F317" s="535">
        <f>SUM(прил7!H204)</f>
        <v>1019504</v>
      </c>
    </row>
    <row r="318" spans="1:6" s="43" customFormat="1" ht="31.5" x14ac:dyDescent="0.25">
      <c r="A318" s="27" t="s">
        <v>559</v>
      </c>
      <c r="B318" s="121" t="s">
        <v>221</v>
      </c>
      <c r="C318" s="234" t="s">
        <v>10</v>
      </c>
      <c r="D318" s="119" t="s">
        <v>558</v>
      </c>
      <c r="E318" s="147"/>
      <c r="F318" s="532">
        <f>SUM(F319)</f>
        <v>51136</v>
      </c>
    </row>
    <row r="319" spans="1:6" s="43" customFormat="1" ht="15.75" x14ac:dyDescent="0.25">
      <c r="A319" s="55" t="s">
        <v>21</v>
      </c>
      <c r="B319" s="130" t="s">
        <v>221</v>
      </c>
      <c r="C319" s="235" t="s">
        <v>10</v>
      </c>
      <c r="D319" s="127" t="s">
        <v>558</v>
      </c>
      <c r="E319" s="134" t="s">
        <v>70</v>
      </c>
      <c r="F319" s="535">
        <f>SUM(прил7!H142)</f>
        <v>51136</v>
      </c>
    </row>
    <row r="320" spans="1:6" s="43" customFormat="1" ht="64.5" customHeight="1" x14ac:dyDescent="0.25">
      <c r="A320" s="174" t="s">
        <v>191</v>
      </c>
      <c r="B320" s="149" t="s">
        <v>229</v>
      </c>
      <c r="C320" s="273" t="s">
        <v>496</v>
      </c>
      <c r="D320" s="150" t="s">
        <v>497</v>
      </c>
      <c r="E320" s="151"/>
      <c r="F320" s="593">
        <f>SUM(F321)</f>
        <v>450000</v>
      </c>
    </row>
    <row r="321" spans="1:6" s="43" customFormat="1" ht="33.75" customHeight="1" x14ac:dyDescent="0.25">
      <c r="A321" s="390" t="s">
        <v>534</v>
      </c>
      <c r="B321" s="349" t="s">
        <v>229</v>
      </c>
      <c r="C321" s="350" t="s">
        <v>10</v>
      </c>
      <c r="D321" s="351" t="s">
        <v>497</v>
      </c>
      <c r="E321" s="352"/>
      <c r="F321" s="533">
        <f>SUM(F322)</f>
        <v>450000</v>
      </c>
    </row>
    <row r="322" spans="1:6" s="43" customFormat="1" ht="16.5" customHeight="1" x14ac:dyDescent="0.25">
      <c r="A322" s="67" t="s">
        <v>192</v>
      </c>
      <c r="B322" s="121" t="s">
        <v>229</v>
      </c>
      <c r="C322" s="234" t="s">
        <v>10</v>
      </c>
      <c r="D322" s="119" t="s">
        <v>535</v>
      </c>
      <c r="E322" s="147"/>
      <c r="F322" s="532">
        <f>SUM(F323)</f>
        <v>450000</v>
      </c>
    </row>
    <row r="323" spans="1:6" s="43" customFormat="1" ht="16.5" customHeight="1" x14ac:dyDescent="0.25">
      <c r="A323" s="82" t="s">
        <v>18</v>
      </c>
      <c r="B323" s="130" t="s">
        <v>229</v>
      </c>
      <c r="C323" s="235" t="s">
        <v>10</v>
      </c>
      <c r="D323" s="127" t="s">
        <v>535</v>
      </c>
      <c r="E323" s="134" t="s">
        <v>17</v>
      </c>
      <c r="F323" s="535">
        <f>SUM(прил7!H190)</f>
        <v>450000</v>
      </c>
    </row>
    <row r="324" spans="1:6" s="43" customFormat="1" ht="79.5" customHeight="1" x14ac:dyDescent="0.25">
      <c r="A324" s="159" t="s">
        <v>264</v>
      </c>
      <c r="B324" s="149" t="s">
        <v>262</v>
      </c>
      <c r="C324" s="273" t="s">
        <v>496</v>
      </c>
      <c r="D324" s="150" t="s">
        <v>497</v>
      </c>
      <c r="E324" s="151"/>
      <c r="F324" s="593">
        <f>SUM(F325)</f>
        <v>607547</v>
      </c>
    </row>
    <row r="325" spans="1:6" s="43" customFormat="1" ht="33.75" customHeight="1" x14ac:dyDescent="0.25">
      <c r="A325" s="375" t="s">
        <v>542</v>
      </c>
      <c r="B325" s="349" t="s">
        <v>262</v>
      </c>
      <c r="C325" s="350" t="s">
        <v>10</v>
      </c>
      <c r="D325" s="351" t="s">
        <v>497</v>
      </c>
      <c r="E325" s="352"/>
      <c r="F325" s="533">
        <f>SUM(F326+F328)</f>
        <v>607547</v>
      </c>
    </row>
    <row r="326" spans="1:6" s="43" customFormat="1" ht="31.5" x14ac:dyDescent="0.25">
      <c r="A326" s="76" t="s">
        <v>263</v>
      </c>
      <c r="B326" s="121" t="s">
        <v>262</v>
      </c>
      <c r="C326" s="234" t="s">
        <v>10</v>
      </c>
      <c r="D326" s="119" t="s">
        <v>543</v>
      </c>
      <c r="E326" s="147"/>
      <c r="F326" s="532">
        <f>SUM(F327)</f>
        <v>50880</v>
      </c>
    </row>
    <row r="327" spans="1:6" s="43" customFormat="1" ht="30.75" customHeight="1" x14ac:dyDescent="0.25">
      <c r="A327" s="77" t="s">
        <v>682</v>
      </c>
      <c r="B327" s="130" t="s">
        <v>262</v>
      </c>
      <c r="C327" s="235" t="s">
        <v>10</v>
      </c>
      <c r="D327" s="127" t="s">
        <v>543</v>
      </c>
      <c r="E327" s="134" t="s">
        <v>16</v>
      </c>
      <c r="F327" s="535">
        <f>SUM(прил7!H208)</f>
        <v>50880</v>
      </c>
    </row>
    <row r="328" spans="1:6" s="43" customFormat="1" ht="19.5" customHeight="1" x14ac:dyDescent="0.25">
      <c r="A328" s="76" t="s">
        <v>1101</v>
      </c>
      <c r="B328" s="121" t="s">
        <v>262</v>
      </c>
      <c r="C328" s="234" t="s">
        <v>10</v>
      </c>
      <c r="D328" s="119" t="s">
        <v>1100</v>
      </c>
      <c r="E328" s="147"/>
      <c r="F328" s="532">
        <f>SUM(F329)</f>
        <v>556667</v>
      </c>
    </row>
    <row r="329" spans="1:6" s="43" customFormat="1" ht="30.75" customHeight="1" x14ac:dyDescent="0.25">
      <c r="A329" s="77" t="s">
        <v>682</v>
      </c>
      <c r="B329" s="130" t="s">
        <v>262</v>
      </c>
      <c r="C329" s="235" t="s">
        <v>10</v>
      </c>
      <c r="D329" s="127" t="s">
        <v>1100</v>
      </c>
      <c r="E329" s="134" t="s">
        <v>16</v>
      </c>
      <c r="F329" s="535">
        <f>SUM(прил7!H210)</f>
        <v>556667</v>
      </c>
    </row>
    <row r="330" spans="1:6" s="43" customFormat="1" ht="32.25" customHeight="1" x14ac:dyDescent="0.25">
      <c r="A330" s="75" t="s">
        <v>126</v>
      </c>
      <c r="B330" s="161" t="s">
        <v>511</v>
      </c>
      <c r="C330" s="274" t="s">
        <v>496</v>
      </c>
      <c r="D330" s="162" t="s">
        <v>497</v>
      </c>
      <c r="E330" s="137"/>
      <c r="F330" s="586">
        <f>SUM(F331+F337)</f>
        <v>609400</v>
      </c>
    </row>
    <row r="331" spans="1:6" s="43" customFormat="1" ht="63" x14ac:dyDescent="0.25">
      <c r="A331" s="152" t="s">
        <v>162</v>
      </c>
      <c r="B331" s="160" t="s">
        <v>242</v>
      </c>
      <c r="C331" s="169" t="s">
        <v>496</v>
      </c>
      <c r="D331" s="156" t="s">
        <v>497</v>
      </c>
      <c r="E331" s="166"/>
      <c r="F331" s="593">
        <f>SUM(F332)</f>
        <v>25000</v>
      </c>
    </row>
    <row r="332" spans="1:6" s="43" customFormat="1" ht="31.5" x14ac:dyDescent="0.25">
      <c r="A332" s="354" t="s">
        <v>574</v>
      </c>
      <c r="B332" s="376" t="s">
        <v>242</v>
      </c>
      <c r="C332" s="377" t="s">
        <v>10</v>
      </c>
      <c r="D332" s="378" t="s">
        <v>497</v>
      </c>
      <c r="E332" s="385"/>
      <c r="F332" s="533">
        <f>SUM(F333+F335)</f>
        <v>25000</v>
      </c>
    </row>
    <row r="333" spans="1:6" s="43" customFormat="1" ht="31.5" x14ac:dyDescent="0.25">
      <c r="A333" s="76" t="s">
        <v>163</v>
      </c>
      <c r="B333" s="128" t="s">
        <v>242</v>
      </c>
      <c r="C333" s="167" t="s">
        <v>10</v>
      </c>
      <c r="D333" s="158" t="s">
        <v>575</v>
      </c>
      <c r="E333" s="42"/>
      <c r="F333" s="532">
        <f>SUM(F334)</f>
        <v>25000</v>
      </c>
    </row>
    <row r="334" spans="1:6" s="43" customFormat="1" ht="36.75" customHeight="1" x14ac:dyDescent="0.25">
      <c r="A334" s="77" t="s">
        <v>682</v>
      </c>
      <c r="B334" s="129" t="s">
        <v>242</v>
      </c>
      <c r="C334" s="164" t="s">
        <v>10</v>
      </c>
      <c r="D334" s="155" t="s">
        <v>575</v>
      </c>
      <c r="E334" s="61" t="s">
        <v>16</v>
      </c>
      <c r="F334" s="535">
        <f>SUM(прил7!H401+прил7!H425)</f>
        <v>25000</v>
      </c>
    </row>
    <row r="335" spans="1:6" s="43" customFormat="1" ht="18.75" hidden="1" customHeight="1" x14ac:dyDescent="0.25">
      <c r="A335" s="76" t="s">
        <v>635</v>
      </c>
      <c r="B335" s="128" t="s">
        <v>242</v>
      </c>
      <c r="C335" s="167" t="s">
        <v>10</v>
      </c>
      <c r="D335" s="158" t="s">
        <v>636</v>
      </c>
      <c r="E335" s="42"/>
      <c r="F335" s="532">
        <f>SUM(F336)</f>
        <v>0</v>
      </c>
    </row>
    <row r="336" spans="1:6" s="43" customFormat="1" ht="33.75" hidden="1" customHeight="1" x14ac:dyDescent="0.25">
      <c r="A336" s="77" t="s">
        <v>682</v>
      </c>
      <c r="B336" s="129" t="s">
        <v>242</v>
      </c>
      <c r="C336" s="164" t="s">
        <v>10</v>
      </c>
      <c r="D336" s="155" t="s">
        <v>636</v>
      </c>
      <c r="E336" s="61" t="s">
        <v>16</v>
      </c>
      <c r="F336" s="535">
        <f>SUM([1]прил7!H135)</f>
        <v>0</v>
      </c>
    </row>
    <row r="337" spans="1:6" s="43" customFormat="1" ht="49.5" customHeight="1" x14ac:dyDescent="0.25">
      <c r="A337" s="159" t="s">
        <v>127</v>
      </c>
      <c r="B337" s="160" t="s">
        <v>204</v>
      </c>
      <c r="C337" s="169" t="s">
        <v>496</v>
      </c>
      <c r="D337" s="156" t="s">
        <v>497</v>
      </c>
      <c r="E337" s="166"/>
      <c r="F337" s="593">
        <f>SUM(F338)</f>
        <v>584400</v>
      </c>
    </row>
    <row r="338" spans="1:6" s="43" customFormat="1" ht="49.5" customHeight="1" x14ac:dyDescent="0.25">
      <c r="A338" s="375" t="s">
        <v>510</v>
      </c>
      <c r="B338" s="376" t="s">
        <v>204</v>
      </c>
      <c r="C338" s="377" t="s">
        <v>10</v>
      </c>
      <c r="D338" s="378" t="s">
        <v>497</v>
      </c>
      <c r="E338" s="385"/>
      <c r="F338" s="533">
        <f>SUM(F339+F341)</f>
        <v>584400</v>
      </c>
    </row>
    <row r="339" spans="1:6" s="43" customFormat="1" ht="47.25" x14ac:dyDescent="0.25">
      <c r="A339" s="76" t="s">
        <v>935</v>
      </c>
      <c r="B339" s="128" t="s">
        <v>204</v>
      </c>
      <c r="C339" s="167" t="s">
        <v>10</v>
      </c>
      <c r="D339" s="158" t="s">
        <v>512</v>
      </c>
      <c r="E339" s="42"/>
      <c r="F339" s="532">
        <f>SUM(F340:G340)</f>
        <v>292200</v>
      </c>
    </row>
    <row r="340" spans="1:6" s="43" customFormat="1" ht="47.25" x14ac:dyDescent="0.25">
      <c r="A340" s="77" t="s">
        <v>86</v>
      </c>
      <c r="B340" s="129" t="s">
        <v>204</v>
      </c>
      <c r="C340" s="164" t="s">
        <v>10</v>
      </c>
      <c r="D340" s="155" t="s">
        <v>512</v>
      </c>
      <c r="E340" s="61" t="s">
        <v>13</v>
      </c>
      <c r="F340" s="535">
        <f>SUM(прил7!H63)</f>
        <v>292200</v>
      </c>
    </row>
    <row r="341" spans="1:6" s="43" customFormat="1" ht="31.5" x14ac:dyDescent="0.25">
      <c r="A341" s="76" t="s">
        <v>89</v>
      </c>
      <c r="B341" s="128" t="s">
        <v>204</v>
      </c>
      <c r="C341" s="167" t="s">
        <v>10</v>
      </c>
      <c r="D341" s="158" t="s">
        <v>513</v>
      </c>
      <c r="E341" s="42"/>
      <c r="F341" s="532">
        <f>SUM(F342)</f>
        <v>292200</v>
      </c>
    </row>
    <row r="342" spans="1:6" s="43" customFormat="1" ht="47.25" x14ac:dyDescent="0.25">
      <c r="A342" s="77" t="s">
        <v>86</v>
      </c>
      <c r="B342" s="129" t="s">
        <v>204</v>
      </c>
      <c r="C342" s="164" t="s">
        <v>10</v>
      </c>
      <c r="D342" s="155" t="s">
        <v>513</v>
      </c>
      <c r="E342" s="61" t="s">
        <v>13</v>
      </c>
      <c r="F342" s="535">
        <f>SUM(прил7!H65)</f>
        <v>292200</v>
      </c>
    </row>
    <row r="343" spans="1:6" ht="63" customHeight="1" x14ac:dyDescent="0.25">
      <c r="A343" s="59" t="s">
        <v>142</v>
      </c>
      <c r="B343" s="161" t="s">
        <v>218</v>
      </c>
      <c r="C343" s="274" t="s">
        <v>496</v>
      </c>
      <c r="D343" s="162" t="s">
        <v>497</v>
      </c>
      <c r="E343" s="137"/>
      <c r="F343" s="586">
        <f>SUM(F344+F350+F358)</f>
        <v>3203685</v>
      </c>
    </row>
    <row r="344" spans="1:6" s="43" customFormat="1" ht="96.75" customHeight="1" x14ac:dyDescent="0.25">
      <c r="A344" s="159" t="s">
        <v>143</v>
      </c>
      <c r="B344" s="160" t="s">
        <v>219</v>
      </c>
      <c r="C344" s="169" t="s">
        <v>496</v>
      </c>
      <c r="D344" s="156" t="s">
        <v>497</v>
      </c>
      <c r="E344" s="173"/>
      <c r="F344" s="593">
        <f>SUM(F345)</f>
        <v>1944785</v>
      </c>
    </row>
    <row r="345" spans="1:6" s="43" customFormat="1" ht="32.25" customHeight="1" x14ac:dyDescent="0.25">
      <c r="A345" s="375" t="s">
        <v>530</v>
      </c>
      <c r="B345" s="376" t="s">
        <v>219</v>
      </c>
      <c r="C345" s="377" t="s">
        <v>10</v>
      </c>
      <c r="D345" s="378" t="s">
        <v>497</v>
      </c>
      <c r="E345" s="388"/>
      <c r="F345" s="533">
        <f>SUM(F346)</f>
        <v>1944785</v>
      </c>
    </row>
    <row r="346" spans="1:6" s="43" customFormat="1" ht="31.5" x14ac:dyDescent="0.25">
      <c r="A346" s="76" t="s">
        <v>96</v>
      </c>
      <c r="B346" s="128" t="s">
        <v>219</v>
      </c>
      <c r="C346" s="167" t="s">
        <v>10</v>
      </c>
      <c r="D346" s="158" t="s">
        <v>529</v>
      </c>
      <c r="E346" s="172"/>
      <c r="F346" s="532">
        <f>SUM(F347:F349)</f>
        <v>1944785</v>
      </c>
    </row>
    <row r="347" spans="1:6" s="43" customFormat="1" ht="47.25" x14ac:dyDescent="0.25">
      <c r="A347" s="77" t="s">
        <v>86</v>
      </c>
      <c r="B347" s="129" t="s">
        <v>219</v>
      </c>
      <c r="C347" s="164" t="s">
        <v>10</v>
      </c>
      <c r="D347" s="155" t="s">
        <v>529</v>
      </c>
      <c r="E347" s="138" t="s">
        <v>13</v>
      </c>
      <c r="F347" s="535">
        <f>SUM(прил7!H177)</f>
        <v>1834385</v>
      </c>
    </row>
    <row r="348" spans="1:6" s="43" customFormat="1" ht="30" customHeight="1" x14ac:dyDescent="0.25">
      <c r="A348" s="77" t="s">
        <v>682</v>
      </c>
      <c r="B348" s="129" t="s">
        <v>219</v>
      </c>
      <c r="C348" s="164" t="s">
        <v>10</v>
      </c>
      <c r="D348" s="155" t="s">
        <v>529</v>
      </c>
      <c r="E348" s="138" t="s">
        <v>16</v>
      </c>
      <c r="F348" s="535">
        <f>SUM(прил7!H178)</f>
        <v>108000</v>
      </c>
    </row>
    <row r="349" spans="1:6" s="43" customFormat="1" ht="16.5" customHeight="1" x14ac:dyDescent="0.25">
      <c r="A349" s="77" t="s">
        <v>18</v>
      </c>
      <c r="B349" s="129" t="s">
        <v>219</v>
      </c>
      <c r="C349" s="164" t="s">
        <v>10</v>
      </c>
      <c r="D349" s="155" t="s">
        <v>529</v>
      </c>
      <c r="E349" s="138" t="s">
        <v>17</v>
      </c>
      <c r="F349" s="535">
        <f>SUM(прил7!H179)</f>
        <v>2400</v>
      </c>
    </row>
    <row r="350" spans="1:6" s="43" customFormat="1" ht="96.75" customHeight="1" x14ac:dyDescent="0.25">
      <c r="A350" s="159" t="s">
        <v>144</v>
      </c>
      <c r="B350" s="160" t="s">
        <v>220</v>
      </c>
      <c r="C350" s="169" t="s">
        <v>496</v>
      </c>
      <c r="D350" s="156" t="s">
        <v>497</v>
      </c>
      <c r="E350" s="173"/>
      <c r="F350" s="593">
        <f>SUM(F351)</f>
        <v>1158900</v>
      </c>
    </row>
    <row r="351" spans="1:6" s="43" customFormat="1" ht="48.75" customHeight="1" x14ac:dyDescent="0.25">
      <c r="A351" s="375" t="s">
        <v>516</v>
      </c>
      <c r="B351" s="376" t="s">
        <v>220</v>
      </c>
      <c r="C351" s="377" t="s">
        <v>10</v>
      </c>
      <c r="D351" s="378" t="s">
        <v>497</v>
      </c>
      <c r="E351" s="388"/>
      <c r="F351" s="533">
        <f>SUM(F352+F354+F356)</f>
        <v>1158900</v>
      </c>
    </row>
    <row r="352" spans="1:6" s="43" customFormat="1" ht="18" customHeight="1" x14ac:dyDescent="0.25">
      <c r="A352" s="76" t="s">
        <v>111</v>
      </c>
      <c r="B352" s="128" t="s">
        <v>220</v>
      </c>
      <c r="C352" s="167" t="s">
        <v>10</v>
      </c>
      <c r="D352" s="158" t="s">
        <v>517</v>
      </c>
      <c r="E352" s="172"/>
      <c r="F352" s="532">
        <f>SUM(F353)</f>
        <v>1158900</v>
      </c>
    </row>
    <row r="353" spans="1:6" s="43" customFormat="1" ht="32.25" customHeight="1" x14ac:dyDescent="0.25">
      <c r="A353" s="77" t="s">
        <v>682</v>
      </c>
      <c r="B353" s="129" t="s">
        <v>220</v>
      </c>
      <c r="C353" s="164" t="s">
        <v>10</v>
      </c>
      <c r="D353" s="155" t="s">
        <v>517</v>
      </c>
      <c r="E353" s="138" t="s">
        <v>16</v>
      </c>
      <c r="F353" s="535">
        <f>SUM(прил7!H91+прил7!H309+прил7!H361+прил7!H430+прил7!H381+прил7!H456)</f>
        <v>1158900</v>
      </c>
    </row>
    <row r="354" spans="1:6" s="43" customFormat="1" ht="47.25" hidden="1" x14ac:dyDescent="0.25">
      <c r="A354" s="76" t="s">
        <v>532</v>
      </c>
      <c r="B354" s="128" t="s">
        <v>220</v>
      </c>
      <c r="C354" s="167" t="s">
        <v>10</v>
      </c>
      <c r="D354" s="158" t="s">
        <v>531</v>
      </c>
      <c r="E354" s="172"/>
      <c r="F354" s="532">
        <f>SUM(F355)</f>
        <v>0</v>
      </c>
    </row>
    <row r="355" spans="1:6" s="43" customFormat="1" ht="16.5" hidden="1" customHeight="1" x14ac:dyDescent="0.25">
      <c r="A355" s="77" t="s">
        <v>21</v>
      </c>
      <c r="B355" s="129" t="s">
        <v>220</v>
      </c>
      <c r="C355" s="164" t="s">
        <v>10</v>
      </c>
      <c r="D355" s="155" t="s">
        <v>531</v>
      </c>
      <c r="E355" s="138" t="s">
        <v>70</v>
      </c>
      <c r="F355" s="535"/>
    </row>
    <row r="356" spans="1:6" s="43" customFormat="1" ht="33" hidden="1" customHeight="1" x14ac:dyDescent="0.25">
      <c r="A356" s="76" t="s">
        <v>559</v>
      </c>
      <c r="B356" s="128" t="s">
        <v>220</v>
      </c>
      <c r="C356" s="167" t="s">
        <v>10</v>
      </c>
      <c r="D356" s="158" t="s">
        <v>558</v>
      </c>
      <c r="E356" s="172"/>
      <c r="F356" s="532">
        <f>SUM(F357)</f>
        <v>0</v>
      </c>
    </row>
    <row r="357" spans="1:6" s="43" customFormat="1" ht="16.5" hidden="1" customHeight="1" x14ac:dyDescent="0.25">
      <c r="A357" s="77" t="s">
        <v>21</v>
      </c>
      <c r="B357" s="129" t="s">
        <v>220</v>
      </c>
      <c r="C357" s="164" t="s">
        <v>10</v>
      </c>
      <c r="D357" s="155" t="s">
        <v>558</v>
      </c>
      <c r="E357" s="138" t="s">
        <v>70</v>
      </c>
      <c r="F357" s="535"/>
    </row>
    <row r="358" spans="1:6" s="43" customFormat="1" ht="94.5" customHeight="1" x14ac:dyDescent="0.25">
      <c r="A358" s="159" t="s">
        <v>641</v>
      </c>
      <c r="B358" s="160" t="s">
        <v>637</v>
      </c>
      <c r="C358" s="169" t="s">
        <v>496</v>
      </c>
      <c r="D358" s="156" t="s">
        <v>497</v>
      </c>
      <c r="E358" s="173"/>
      <c r="F358" s="593">
        <f>SUM(F359)</f>
        <v>100000</v>
      </c>
    </row>
    <row r="359" spans="1:6" s="43" customFormat="1" ht="48" customHeight="1" x14ac:dyDescent="0.25">
      <c r="A359" s="375" t="s">
        <v>639</v>
      </c>
      <c r="B359" s="376" t="s">
        <v>637</v>
      </c>
      <c r="C359" s="377" t="s">
        <v>10</v>
      </c>
      <c r="D359" s="378" t="s">
        <v>497</v>
      </c>
      <c r="E359" s="388"/>
      <c r="F359" s="533">
        <f>SUM(F360)</f>
        <v>100000</v>
      </c>
    </row>
    <row r="360" spans="1:6" s="43" customFormat="1" ht="30.75" customHeight="1" x14ac:dyDescent="0.25">
      <c r="A360" s="76" t="s">
        <v>640</v>
      </c>
      <c r="B360" s="128" t="s">
        <v>637</v>
      </c>
      <c r="C360" s="167" t="s">
        <v>10</v>
      </c>
      <c r="D360" s="158" t="s">
        <v>638</v>
      </c>
      <c r="E360" s="172"/>
      <c r="F360" s="532">
        <f>SUM(F361)</f>
        <v>100000</v>
      </c>
    </row>
    <row r="361" spans="1:6" s="43" customFormat="1" ht="32.25" customHeight="1" x14ac:dyDescent="0.25">
      <c r="A361" s="77" t="s">
        <v>682</v>
      </c>
      <c r="B361" s="129" t="s">
        <v>637</v>
      </c>
      <c r="C361" s="164" t="s">
        <v>10</v>
      </c>
      <c r="D361" s="155" t="s">
        <v>638</v>
      </c>
      <c r="E361" s="138" t="s">
        <v>16</v>
      </c>
      <c r="F361" s="535">
        <f>SUM(прил7!H183)</f>
        <v>100000</v>
      </c>
    </row>
    <row r="362" spans="1:6" s="43" customFormat="1" ht="47.25" x14ac:dyDescent="0.25">
      <c r="A362" s="136" t="s">
        <v>134</v>
      </c>
      <c r="B362" s="161" t="s">
        <v>230</v>
      </c>
      <c r="C362" s="274" t="s">
        <v>496</v>
      </c>
      <c r="D362" s="162" t="s">
        <v>497</v>
      </c>
      <c r="E362" s="137"/>
      <c r="F362" s="586">
        <f>SUM(F363+F370)</f>
        <v>6780022</v>
      </c>
    </row>
    <row r="363" spans="1:6" s="43" customFormat="1" ht="50.25" customHeight="1" x14ac:dyDescent="0.25">
      <c r="A363" s="159" t="s">
        <v>184</v>
      </c>
      <c r="B363" s="160" t="s">
        <v>234</v>
      </c>
      <c r="C363" s="169" t="s">
        <v>496</v>
      </c>
      <c r="D363" s="156" t="s">
        <v>497</v>
      </c>
      <c r="E363" s="166"/>
      <c r="F363" s="593">
        <f>SUM(F364+F367)</f>
        <v>4381178</v>
      </c>
    </row>
    <row r="364" spans="1:6" s="43" customFormat="1" ht="36" customHeight="1" x14ac:dyDescent="0.25">
      <c r="A364" s="375" t="s">
        <v>613</v>
      </c>
      <c r="B364" s="376" t="s">
        <v>234</v>
      </c>
      <c r="C364" s="377" t="s">
        <v>12</v>
      </c>
      <c r="D364" s="378" t="s">
        <v>497</v>
      </c>
      <c r="E364" s="385"/>
      <c r="F364" s="533">
        <f>SUM(F365)</f>
        <v>4381178</v>
      </c>
    </row>
    <row r="365" spans="1:6" s="43" customFormat="1" ht="47.25" x14ac:dyDescent="0.25">
      <c r="A365" s="76" t="s">
        <v>615</v>
      </c>
      <c r="B365" s="128" t="s">
        <v>234</v>
      </c>
      <c r="C365" s="167" t="s">
        <v>12</v>
      </c>
      <c r="D365" s="158" t="s">
        <v>614</v>
      </c>
      <c r="E365" s="42"/>
      <c r="F365" s="532">
        <f>SUM(F366)</f>
        <v>4381178</v>
      </c>
    </row>
    <row r="366" spans="1:6" s="43" customFormat="1" ht="17.25" customHeight="1" x14ac:dyDescent="0.25">
      <c r="A366" s="77" t="s">
        <v>21</v>
      </c>
      <c r="B366" s="129" t="s">
        <v>234</v>
      </c>
      <c r="C366" s="164" t="s">
        <v>12</v>
      </c>
      <c r="D366" s="155" t="s">
        <v>614</v>
      </c>
      <c r="E366" s="61" t="s">
        <v>70</v>
      </c>
      <c r="F366" s="535">
        <f>SUM(прил7!H620)</f>
        <v>4381178</v>
      </c>
    </row>
    <row r="367" spans="1:6" s="43" customFormat="1" ht="31.5" hidden="1" customHeight="1" x14ac:dyDescent="0.25">
      <c r="A367" s="375" t="s">
        <v>668</v>
      </c>
      <c r="B367" s="376" t="s">
        <v>234</v>
      </c>
      <c r="C367" s="377" t="s">
        <v>20</v>
      </c>
      <c r="D367" s="378" t="s">
        <v>497</v>
      </c>
      <c r="E367" s="385"/>
      <c r="F367" s="533">
        <f>SUM(F368)</f>
        <v>0</v>
      </c>
    </row>
    <row r="368" spans="1:6" s="43" customFormat="1" ht="47.25" hidden="1" x14ac:dyDescent="0.25">
      <c r="A368" s="76" t="s">
        <v>670</v>
      </c>
      <c r="B368" s="128" t="s">
        <v>234</v>
      </c>
      <c r="C368" s="167" t="s">
        <v>20</v>
      </c>
      <c r="D368" s="158" t="s">
        <v>669</v>
      </c>
      <c r="E368" s="42"/>
      <c r="F368" s="532">
        <f>SUM(F369)</f>
        <v>0</v>
      </c>
    </row>
    <row r="369" spans="1:6" s="43" customFormat="1" ht="17.25" hidden="1" customHeight="1" x14ac:dyDescent="0.25">
      <c r="A369" s="77" t="s">
        <v>21</v>
      </c>
      <c r="B369" s="129" t="s">
        <v>234</v>
      </c>
      <c r="C369" s="164" t="s">
        <v>20</v>
      </c>
      <c r="D369" s="155" t="s">
        <v>669</v>
      </c>
      <c r="E369" s="61" t="s">
        <v>70</v>
      </c>
      <c r="F369" s="535">
        <f>SUM([1]прил7!H640)</f>
        <v>0</v>
      </c>
    </row>
    <row r="370" spans="1:6" s="43" customFormat="1" ht="63" x14ac:dyDescent="0.25">
      <c r="A370" s="152" t="s">
        <v>135</v>
      </c>
      <c r="B370" s="160" t="s">
        <v>231</v>
      </c>
      <c r="C370" s="169" t="s">
        <v>496</v>
      </c>
      <c r="D370" s="156" t="s">
        <v>497</v>
      </c>
      <c r="E370" s="166"/>
      <c r="F370" s="593">
        <f>SUM(F371)</f>
        <v>2398844</v>
      </c>
    </row>
    <row r="371" spans="1:6" s="43" customFormat="1" ht="65.25" customHeight="1" x14ac:dyDescent="0.25">
      <c r="A371" s="375" t="s">
        <v>518</v>
      </c>
      <c r="B371" s="376" t="s">
        <v>231</v>
      </c>
      <c r="C371" s="377" t="s">
        <v>10</v>
      </c>
      <c r="D371" s="378" t="s">
        <v>497</v>
      </c>
      <c r="E371" s="385"/>
      <c r="F371" s="533">
        <f>SUM(F372)</f>
        <v>2398844</v>
      </c>
    </row>
    <row r="372" spans="1:6" s="43" customFormat="1" ht="31.5" x14ac:dyDescent="0.25">
      <c r="A372" s="157" t="s">
        <v>85</v>
      </c>
      <c r="B372" s="128" t="s">
        <v>231</v>
      </c>
      <c r="C372" s="167" t="s">
        <v>10</v>
      </c>
      <c r="D372" s="158" t="s">
        <v>501</v>
      </c>
      <c r="E372" s="42"/>
      <c r="F372" s="532">
        <f>SUM(F373:F374)</f>
        <v>2398844</v>
      </c>
    </row>
    <row r="373" spans="1:6" s="43" customFormat="1" ht="47.25" x14ac:dyDescent="0.25">
      <c r="A373" s="135" t="s">
        <v>86</v>
      </c>
      <c r="B373" s="129" t="s">
        <v>231</v>
      </c>
      <c r="C373" s="164" t="s">
        <v>10</v>
      </c>
      <c r="D373" s="155" t="s">
        <v>501</v>
      </c>
      <c r="E373" s="61" t="s">
        <v>13</v>
      </c>
      <c r="F373" s="535">
        <f>SUM(прил7!H96)</f>
        <v>2395544</v>
      </c>
    </row>
    <row r="374" spans="1:6" s="43" customFormat="1" ht="18" customHeight="1" x14ac:dyDescent="0.25">
      <c r="A374" s="135" t="s">
        <v>18</v>
      </c>
      <c r="B374" s="129" t="s">
        <v>231</v>
      </c>
      <c r="C374" s="164" t="s">
        <v>10</v>
      </c>
      <c r="D374" s="155" t="s">
        <v>501</v>
      </c>
      <c r="E374" s="61" t="s">
        <v>17</v>
      </c>
      <c r="F374" s="535">
        <f>SUM(прил7!H97)</f>
        <v>3300</v>
      </c>
    </row>
    <row r="375" spans="1:6" s="43" customFormat="1" ht="33" customHeight="1" x14ac:dyDescent="0.25">
      <c r="A375" s="59" t="s">
        <v>149</v>
      </c>
      <c r="B375" s="161" t="s">
        <v>223</v>
      </c>
      <c r="C375" s="274" t="s">
        <v>496</v>
      </c>
      <c r="D375" s="162" t="s">
        <v>497</v>
      </c>
      <c r="E375" s="137"/>
      <c r="F375" s="586">
        <f>SUM(F376+F382)</f>
        <v>35000</v>
      </c>
    </row>
    <row r="376" spans="1:6" s="43" customFormat="1" ht="63" x14ac:dyDescent="0.25">
      <c r="A376" s="152" t="s">
        <v>173</v>
      </c>
      <c r="B376" s="160" t="s">
        <v>250</v>
      </c>
      <c r="C376" s="169" t="s">
        <v>496</v>
      </c>
      <c r="D376" s="156" t="s">
        <v>497</v>
      </c>
      <c r="E376" s="166"/>
      <c r="F376" s="593">
        <f>SUM(F377)</f>
        <v>25000</v>
      </c>
    </row>
    <row r="377" spans="1:6" s="43" customFormat="1" ht="31.5" x14ac:dyDescent="0.25">
      <c r="A377" s="354" t="s">
        <v>589</v>
      </c>
      <c r="B377" s="376" t="s">
        <v>250</v>
      </c>
      <c r="C377" s="377" t="s">
        <v>12</v>
      </c>
      <c r="D377" s="378" t="s">
        <v>497</v>
      </c>
      <c r="E377" s="385"/>
      <c r="F377" s="533">
        <f>SUM(F378+F380)</f>
        <v>25000</v>
      </c>
    </row>
    <row r="378" spans="1:6" s="43" customFormat="1" ht="21.75" hidden="1" customHeight="1" x14ac:dyDescent="0.25">
      <c r="A378" s="157" t="s">
        <v>112</v>
      </c>
      <c r="B378" s="128" t="s">
        <v>250</v>
      </c>
      <c r="C378" s="167" t="s">
        <v>12</v>
      </c>
      <c r="D378" s="158" t="s">
        <v>519</v>
      </c>
      <c r="E378" s="42"/>
      <c r="F378" s="532">
        <f>SUM(F379)</f>
        <v>0</v>
      </c>
    </row>
    <row r="379" spans="1:6" s="43" customFormat="1" ht="31.5" hidden="1" x14ac:dyDescent="0.25">
      <c r="A379" s="135" t="s">
        <v>682</v>
      </c>
      <c r="B379" s="129" t="s">
        <v>250</v>
      </c>
      <c r="C379" s="164" t="s">
        <v>12</v>
      </c>
      <c r="D379" s="155" t="s">
        <v>519</v>
      </c>
      <c r="E379" s="61" t="s">
        <v>16</v>
      </c>
      <c r="F379" s="535">
        <f>SUM(прил7!H461)</f>
        <v>0</v>
      </c>
    </row>
    <row r="380" spans="1:6" s="43" customFormat="1" ht="31.5" x14ac:dyDescent="0.25">
      <c r="A380" s="157" t="s">
        <v>591</v>
      </c>
      <c r="B380" s="128" t="s">
        <v>250</v>
      </c>
      <c r="C380" s="167" t="s">
        <v>12</v>
      </c>
      <c r="D380" s="158" t="s">
        <v>590</v>
      </c>
      <c r="E380" s="42"/>
      <c r="F380" s="532">
        <f>SUM(F381)</f>
        <v>25000</v>
      </c>
    </row>
    <row r="381" spans="1:6" s="43" customFormat="1" ht="33" customHeight="1" x14ac:dyDescent="0.25">
      <c r="A381" s="135" t="s">
        <v>682</v>
      </c>
      <c r="B381" s="129" t="s">
        <v>250</v>
      </c>
      <c r="C381" s="164" t="s">
        <v>12</v>
      </c>
      <c r="D381" s="155" t="s">
        <v>590</v>
      </c>
      <c r="E381" s="61" t="s">
        <v>16</v>
      </c>
      <c r="F381" s="535">
        <f>SUM(прил7!H463)</f>
        <v>25000</v>
      </c>
    </row>
    <row r="382" spans="1:6" s="43" customFormat="1" ht="18" customHeight="1" x14ac:dyDescent="0.25">
      <c r="A382" s="159" t="s">
        <v>150</v>
      </c>
      <c r="B382" s="160" t="s">
        <v>224</v>
      </c>
      <c r="C382" s="169" t="s">
        <v>496</v>
      </c>
      <c r="D382" s="156" t="s">
        <v>497</v>
      </c>
      <c r="E382" s="166"/>
      <c r="F382" s="593">
        <f>SUM(F383)</f>
        <v>10000</v>
      </c>
    </row>
    <row r="383" spans="1:6" s="43" customFormat="1" ht="18" customHeight="1" x14ac:dyDescent="0.25">
      <c r="A383" s="375" t="s">
        <v>547</v>
      </c>
      <c r="B383" s="376" t="s">
        <v>224</v>
      </c>
      <c r="C383" s="377" t="s">
        <v>10</v>
      </c>
      <c r="D383" s="378" t="s">
        <v>497</v>
      </c>
      <c r="E383" s="385"/>
      <c r="F383" s="533">
        <f>SUM(F384+F386)</f>
        <v>10000</v>
      </c>
    </row>
    <row r="384" spans="1:6" s="43" customFormat="1" ht="18" customHeight="1" x14ac:dyDescent="0.25">
      <c r="A384" s="76" t="s">
        <v>549</v>
      </c>
      <c r="B384" s="128" t="s">
        <v>224</v>
      </c>
      <c r="C384" s="167" t="s">
        <v>10</v>
      </c>
      <c r="D384" s="158" t="s">
        <v>548</v>
      </c>
      <c r="E384" s="42"/>
      <c r="F384" s="532">
        <f>SUM(F385)</f>
        <v>10000</v>
      </c>
    </row>
    <row r="385" spans="1:6" s="43" customFormat="1" ht="18" customHeight="1" x14ac:dyDescent="0.25">
      <c r="A385" s="77" t="s">
        <v>18</v>
      </c>
      <c r="B385" s="129" t="s">
        <v>224</v>
      </c>
      <c r="C385" s="164" t="s">
        <v>10</v>
      </c>
      <c r="D385" s="155" t="s">
        <v>548</v>
      </c>
      <c r="E385" s="61" t="s">
        <v>17</v>
      </c>
      <c r="F385" s="535">
        <f>SUM(прил7!H242)</f>
        <v>10000</v>
      </c>
    </row>
    <row r="386" spans="1:6" s="43" customFormat="1" ht="18" hidden="1" customHeight="1" x14ac:dyDescent="0.25">
      <c r="A386" s="76" t="s">
        <v>735</v>
      </c>
      <c r="B386" s="128" t="s">
        <v>224</v>
      </c>
      <c r="C386" s="167" t="s">
        <v>10</v>
      </c>
      <c r="D386" s="158" t="s">
        <v>734</v>
      </c>
      <c r="E386" s="42"/>
      <c r="F386" s="532">
        <f>SUM(F387)</f>
        <v>0</v>
      </c>
    </row>
    <row r="387" spans="1:6" s="43" customFormat="1" ht="18" hidden="1" customHeight="1" x14ac:dyDescent="0.25">
      <c r="A387" s="77" t="s">
        <v>18</v>
      </c>
      <c r="B387" s="129" t="s">
        <v>224</v>
      </c>
      <c r="C387" s="164" t="s">
        <v>10</v>
      </c>
      <c r="D387" s="155" t="s">
        <v>734</v>
      </c>
      <c r="E387" s="61" t="s">
        <v>17</v>
      </c>
      <c r="F387" s="535"/>
    </row>
    <row r="388" spans="1:6" s="43" customFormat="1" ht="18" customHeight="1" x14ac:dyDescent="0.25">
      <c r="A388" s="59" t="s">
        <v>188</v>
      </c>
      <c r="B388" s="161" t="s">
        <v>226</v>
      </c>
      <c r="C388" s="274" t="s">
        <v>496</v>
      </c>
      <c r="D388" s="162" t="s">
        <v>497</v>
      </c>
      <c r="E388" s="137"/>
      <c r="F388" s="586">
        <f>SUM(F389)</f>
        <v>13443199</v>
      </c>
    </row>
    <row r="389" spans="1:6" s="43" customFormat="1" ht="52.5" customHeight="1" x14ac:dyDescent="0.25">
      <c r="A389" s="159" t="s">
        <v>189</v>
      </c>
      <c r="B389" s="160" t="s">
        <v>227</v>
      </c>
      <c r="C389" s="169" t="s">
        <v>496</v>
      </c>
      <c r="D389" s="156" t="s">
        <v>497</v>
      </c>
      <c r="E389" s="166"/>
      <c r="F389" s="593">
        <f>SUM(F390)</f>
        <v>13443199</v>
      </c>
    </row>
    <row r="390" spans="1:6" s="43" customFormat="1" ht="52.5" customHeight="1" x14ac:dyDescent="0.25">
      <c r="A390" s="375" t="s">
        <v>557</v>
      </c>
      <c r="B390" s="376" t="s">
        <v>227</v>
      </c>
      <c r="C390" s="377" t="s">
        <v>12</v>
      </c>
      <c r="D390" s="378" t="s">
        <v>497</v>
      </c>
      <c r="E390" s="385"/>
      <c r="F390" s="533">
        <f>SUM(F393+F396+F400+F398)</f>
        <v>13443199</v>
      </c>
    </row>
    <row r="391" spans="1:6" s="43" customFormat="1" ht="48" hidden="1" customHeight="1" x14ac:dyDescent="0.25">
      <c r="A391" s="76" t="s">
        <v>700</v>
      </c>
      <c r="B391" s="128" t="s">
        <v>227</v>
      </c>
      <c r="C391" s="167" t="s">
        <v>12</v>
      </c>
      <c r="D391" s="158" t="s">
        <v>703</v>
      </c>
      <c r="E391" s="42"/>
      <c r="F391" s="532">
        <f>SUM(F392)</f>
        <v>0</v>
      </c>
    </row>
    <row r="392" spans="1:6" s="43" customFormat="1" ht="16.5" hidden="1" customHeight="1" x14ac:dyDescent="0.25">
      <c r="A392" s="77" t="s">
        <v>21</v>
      </c>
      <c r="B392" s="129" t="s">
        <v>227</v>
      </c>
      <c r="C392" s="164" t="s">
        <v>12</v>
      </c>
      <c r="D392" s="155" t="s">
        <v>703</v>
      </c>
      <c r="E392" s="61" t="s">
        <v>70</v>
      </c>
      <c r="F392" s="535">
        <f>SUM([1]прил7!H278)</f>
        <v>0</v>
      </c>
    </row>
    <row r="393" spans="1:6" s="43" customFormat="1" ht="17.25" customHeight="1" x14ac:dyDescent="0.25">
      <c r="A393" s="76" t="s">
        <v>1095</v>
      </c>
      <c r="B393" s="128" t="s">
        <v>227</v>
      </c>
      <c r="C393" s="167" t="s">
        <v>12</v>
      </c>
      <c r="D393" s="158" t="s">
        <v>958</v>
      </c>
      <c r="E393" s="42"/>
      <c r="F393" s="532">
        <f>SUM(F394:F395)</f>
        <v>13443199</v>
      </c>
    </row>
    <row r="394" spans="1:6" s="43" customFormat="1" ht="33.75" customHeight="1" x14ac:dyDescent="0.25">
      <c r="A394" s="77" t="s">
        <v>190</v>
      </c>
      <c r="B394" s="129" t="s">
        <v>227</v>
      </c>
      <c r="C394" s="164" t="s">
        <v>12</v>
      </c>
      <c r="D394" s="155" t="s">
        <v>958</v>
      </c>
      <c r="E394" s="61" t="s">
        <v>185</v>
      </c>
      <c r="F394" s="535">
        <f>SUM(прил7!H215)</f>
        <v>13443199</v>
      </c>
    </row>
    <row r="395" spans="1:6" s="43" customFormat="1" ht="17.25" hidden="1" customHeight="1" x14ac:dyDescent="0.25">
      <c r="A395" s="77" t="s">
        <v>21</v>
      </c>
      <c r="B395" s="129" t="s">
        <v>227</v>
      </c>
      <c r="C395" s="164" t="s">
        <v>12</v>
      </c>
      <c r="D395" s="155" t="s">
        <v>958</v>
      </c>
      <c r="E395" s="61" t="s">
        <v>70</v>
      </c>
      <c r="F395" s="535">
        <f>SUM(прил7!H275)</f>
        <v>0</v>
      </c>
    </row>
    <row r="396" spans="1:6" s="43" customFormat="1" ht="16.5" hidden="1" customHeight="1" x14ac:dyDescent="0.25">
      <c r="A396" s="76" t="s">
        <v>903</v>
      </c>
      <c r="B396" s="128" t="s">
        <v>227</v>
      </c>
      <c r="C396" s="167" t="s">
        <v>12</v>
      </c>
      <c r="D396" s="158" t="s">
        <v>1002</v>
      </c>
      <c r="E396" s="42"/>
      <c r="F396" s="532">
        <f>SUM(F397:F397)</f>
        <v>0</v>
      </c>
    </row>
    <row r="397" spans="1:6" s="43" customFormat="1" ht="15.75" hidden="1" customHeight="1" x14ac:dyDescent="0.25">
      <c r="A397" s="77" t="s">
        <v>21</v>
      </c>
      <c r="B397" s="129" t="s">
        <v>227</v>
      </c>
      <c r="C397" s="164" t="s">
        <v>12</v>
      </c>
      <c r="D397" s="155" t="s">
        <v>1002</v>
      </c>
      <c r="E397" s="61" t="s">
        <v>70</v>
      </c>
      <c r="F397" s="535">
        <f>SUM(прил7!H277)</f>
        <v>0</v>
      </c>
    </row>
    <row r="398" spans="1:6" s="43" customFormat="1" ht="15.75" hidden="1" customHeight="1" x14ac:dyDescent="0.25">
      <c r="A398" s="76" t="s">
        <v>970</v>
      </c>
      <c r="B398" s="128" t="s">
        <v>227</v>
      </c>
      <c r="C398" s="167" t="s">
        <v>12</v>
      </c>
      <c r="D398" s="158" t="s">
        <v>1003</v>
      </c>
      <c r="E398" s="42"/>
      <c r="F398" s="532">
        <f>SUM(F399:F399)</f>
        <v>0</v>
      </c>
    </row>
    <row r="399" spans="1:6" s="43" customFormat="1" ht="15.75" hidden="1" customHeight="1" x14ac:dyDescent="0.25">
      <c r="A399" s="77" t="s">
        <v>21</v>
      </c>
      <c r="B399" s="129" t="s">
        <v>227</v>
      </c>
      <c r="C399" s="164" t="s">
        <v>12</v>
      </c>
      <c r="D399" s="155" t="s">
        <v>1003</v>
      </c>
      <c r="E399" s="61" t="s">
        <v>70</v>
      </c>
      <c r="F399" s="535">
        <f>SUM(прил7!H279)</f>
        <v>0</v>
      </c>
    </row>
    <row r="400" spans="1:6" s="43" customFormat="1" ht="45" hidden="1" customHeight="1" x14ac:dyDescent="0.25">
      <c r="A400" s="76" t="s">
        <v>699</v>
      </c>
      <c r="B400" s="128" t="s">
        <v>227</v>
      </c>
      <c r="C400" s="167" t="s">
        <v>12</v>
      </c>
      <c r="D400" s="158" t="s">
        <v>698</v>
      </c>
      <c r="E400" s="42"/>
      <c r="F400" s="532">
        <f>SUM(F401)</f>
        <v>0</v>
      </c>
    </row>
    <row r="401" spans="1:6" s="43" customFormat="1" ht="15.75" hidden="1" customHeight="1" x14ac:dyDescent="0.25">
      <c r="A401" s="77" t="s">
        <v>21</v>
      </c>
      <c r="B401" s="129" t="s">
        <v>227</v>
      </c>
      <c r="C401" s="164" t="s">
        <v>12</v>
      </c>
      <c r="D401" s="155" t="s">
        <v>698</v>
      </c>
      <c r="E401" s="61" t="s">
        <v>70</v>
      </c>
      <c r="F401" s="535">
        <f>SUM(прил7!H281)</f>
        <v>0</v>
      </c>
    </row>
    <row r="402" spans="1:6" ht="33.75" customHeight="1" x14ac:dyDescent="0.25">
      <c r="A402" s="59" t="s">
        <v>128</v>
      </c>
      <c r="B402" s="142" t="s">
        <v>205</v>
      </c>
      <c r="C402" s="272" t="s">
        <v>496</v>
      </c>
      <c r="D402" s="143" t="s">
        <v>497</v>
      </c>
      <c r="E402" s="16"/>
      <c r="F402" s="586">
        <f>SUM(F403)</f>
        <v>292200</v>
      </c>
    </row>
    <row r="403" spans="1:6" s="43" customFormat="1" ht="51" customHeight="1" x14ac:dyDescent="0.25">
      <c r="A403" s="159" t="s">
        <v>129</v>
      </c>
      <c r="B403" s="149" t="s">
        <v>206</v>
      </c>
      <c r="C403" s="273" t="s">
        <v>496</v>
      </c>
      <c r="D403" s="150" t="s">
        <v>497</v>
      </c>
      <c r="E403" s="175"/>
      <c r="F403" s="593">
        <f>SUM(F404)</f>
        <v>292200</v>
      </c>
    </row>
    <row r="404" spans="1:6" s="43" customFormat="1" ht="51" customHeight="1" x14ac:dyDescent="0.25">
      <c r="A404" s="375" t="s">
        <v>514</v>
      </c>
      <c r="B404" s="349" t="s">
        <v>206</v>
      </c>
      <c r="C404" s="350" t="s">
        <v>12</v>
      </c>
      <c r="D404" s="351" t="s">
        <v>497</v>
      </c>
      <c r="E404" s="391"/>
      <c r="F404" s="533">
        <f>SUM(F405)</f>
        <v>292200</v>
      </c>
    </row>
    <row r="405" spans="1:6" s="43" customFormat="1" ht="32.25" customHeight="1" x14ac:dyDescent="0.25">
      <c r="A405" s="76" t="s">
        <v>88</v>
      </c>
      <c r="B405" s="121" t="s">
        <v>206</v>
      </c>
      <c r="C405" s="234" t="s">
        <v>12</v>
      </c>
      <c r="D405" s="119" t="s">
        <v>515</v>
      </c>
      <c r="E405" s="28"/>
      <c r="F405" s="532">
        <f>SUM(F406)</f>
        <v>292200</v>
      </c>
    </row>
    <row r="406" spans="1:6" s="43" customFormat="1" ht="47.25" x14ac:dyDescent="0.25">
      <c r="A406" s="77" t="s">
        <v>86</v>
      </c>
      <c r="B406" s="130" t="s">
        <v>206</v>
      </c>
      <c r="C406" s="235" t="s">
        <v>12</v>
      </c>
      <c r="D406" s="127" t="s">
        <v>515</v>
      </c>
      <c r="E406" s="44" t="s">
        <v>13</v>
      </c>
      <c r="F406" s="535">
        <f>SUM(прил7!H70)</f>
        <v>292200</v>
      </c>
    </row>
    <row r="407" spans="1:6" s="43" customFormat="1" ht="27" customHeight="1" x14ac:dyDescent="0.25">
      <c r="A407" s="583" t="s">
        <v>1078</v>
      </c>
      <c r="B407" s="579"/>
      <c r="C407" s="580"/>
      <c r="D407" s="581"/>
      <c r="E407" s="582"/>
      <c r="F407" s="591">
        <f>SUM(F408+F412+F417+F433+F451+F457+F421+F426)</f>
        <v>26732069</v>
      </c>
    </row>
    <row r="408" spans="1:6" s="43" customFormat="1" ht="16.5" customHeight="1" x14ac:dyDescent="0.25">
      <c r="A408" s="75" t="s">
        <v>115</v>
      </c>
      <c r="B408" s="161" t="s">
        <v>498</v>
      </c>
      <c r="C408" s="274" t="s">
        <v>496</v>
      </c>
      <c r="D408" s="162" t="s">
        <v>497</v>
      </c>
      <c r="E408" s="137"/>
      <c r="F408" s="586">
        <f>SUM(F409)</f>
        <v>1372907</v>
      </c>
    </row>
    <row r="409" spans="1:6" s="43" customFormat="1" ht="17.25" customHeight="1" x14ac:dyDescent="0.25">
      <c r="A409" s="159" t="s">
        <v>116</v>
      </c>
      <c r="B409" s="160" t="s">
        <v>200</v>
      </c>
      <c r="C409" s="169" t="s">
        <v>496</v>
      </c>
      <c r="D409" s="156" t="s">
        <v>497</v>
      </c>
      <c r="E409" s="166"/>
      <c r="F409" s="593">
        <f>SUM(F410)</f>
        <v>1372907</v>
      </c>
    </row>
    <row r="410" spans="1:6" s="43" customFormat="1" ht="31.5" x14ac:dyDescent="0.25">
      <c r="A410" s="76" t="s">
        <v>85</v>
      </c>
      <c r="B410" s="128" t="s">
        <v>200</v>
      </c>
      <c r="C410" s="167" t="s">
        <v>496</v>
      </c>
      <c r="D410" s="158" t="s">
        <v>501</v>
      </c>
      <c r="E410" s="42"/>
      <c r="F410" s="532">
        <f>SUM(F411)</f>
        <v>1372907</v>
      </c>
    </row>
    <row r="411" spans="1:6" s="43" customFormat="1" ht="47.25" x14ac:dyDescent="0.25">
      <c r="A411" s="77" t="s">
        <v>86</v>
      </c>
      <c r="B411" s="129" t="s">
        <v>200</v>
      </c>
      <c r="C411" s="164" t="s">
        <v>496</v>
      </c>
      <c r="D411" s="155" t="s">
        <v>501</v>
      </c>
      <c r="E411" s="61" t="s">
        <v>13</v>
      </c>
      <c r="F411" s="535">
        <f>SUM(прил7!H21)</f>
        <v>1372907</v>
      </c>
    </row>
    <row r="412" spans="1:6" s="43" customFormat="1" ht="16.5" customHeight="1" x14ac:dyDescent="0.25">
      <c r="A412" s="75" t="s">
        <v>132</v>
      </c>
      <c r="B412" s="161" t="s">
        <v>207</v>
      </c>
      <c r="C412" s="274" t="s">
        <v>496</v>
      </c>
      <c r="D412" s="162" t="s">
        <v>497</v>
      </c>
      <c r="E412" s="137"/>
      <c r="F412" s="586">
        <f>SUM(F413)</f>
        <v>12330493</v>
      </c>
    </row>
    <row r="413" spans="1:6" s="43" customFormat="1" ht="15.75" customHeight="1" x14ac:dyDescent="0.25">
      <c r="A413" s="159" t="s">
        <v>133</v>
      </c>
      <c r="B413" s="160" t="s">
        <v>208</v>
      </c>
      <c r="C413" s="169" t="s">
        <v>496</v>
      </c>
      <c r="D413" s="156" t="s">
        <v>497</v>
      </c>
      <c r="E413" s="166"/>
      <c r="F413" s="593">
        <f>SUM(F414)</f>
        <v>12330493</v>
      </c>
    </row>
    <row r="414" spans="1:6" s="43" customFormat="1" ht="31.5" x14ac:dyDescent="0.25">
      <c r="A414" s="76" t="s">
        <v>85</v>
      </c>
      <c r="B414" s="128" t="s">
        <v>208</v>
      </c>
      <c r="C414" s="167" t="s">
        <v>496</v>
      </c>
      <c r="D414" s="158" t="s">
        <v>501</v>
      </c>
      <c r="E414" s="42"/>
      <c r="F414" s="532">
        <f>SUM(F415:F416)</f>
        <v>12330493</v>
      </c>
    </row>
    <row r="415" spans="1:6" s="43" customFormat="1" ht="47.25" x14ac:dyDescent="0.25">
      <c r="A415" s="77" t="s">
        <v>86</v>
      </c>
      <c r="B415" s="129" t="s">
        <v>208</v>
      </c>
      <c r="C415" s="164" t="s">
        <v>496</v>
      </c>
      <c r="D415" s="155" t="s">
        <v>501</v>
      </c>
      <c r="E415" s="61" t="s">
        <v>13</v>
      </c>
      <c r="F415" s="535">
        <f>SUM(прил7!H74)</f>
        <v>12312428</v>
      </c>
    </row>
    <row r="416" spans="1:6" s="43" customFormat="1" ht="16.5" customHeight="1" x14ac:dyDescent="0.25">
      <c r="A416" s="77" t="s">
        <v>18</v>
      </c>
      <c r="B416" s="129" t="s">
        <v>208</v>
      </c>
      <c r="C416" s="164" t="s">
        <v>496</v>
      </c>
      <c r="D416" s="155" t="s">
        <v>501</v>
      </c>
      <c r="E416" s="61" t="s">
        <v>17</v>
      </c>
      <c r="F416" s="535">
        <f>SUM(прил7!H75)</f>
        <v>18065</v>
      </c>
    </row>
    <row r="417" spans="1:6" s="43" customFormat="1" ht="31.5" x14ac:dyDescent="0.25">
      <c r="A417" s="75" t="s">
        <v>120</v>
      </c>
      <c r="B417" s="161" t="s">
        <v>235</v>
      </c>
      <c r="C417" s="274" t="s">
        <v>496</v>
      </c>
      <c r="D417" s="162" t="s">
        <v>497</v>
      </c>
      <c r="E417" s="137"/>
      <c r="F417" s="586">
        <f>SUM(F418)</f>
        <v>456459</v>
      </c>
    </row>
    <row r="418" spans="1:6" s="43" customFormat="1" ht="16.5" customHeight="1" x14ac:dyDescent="0.25">
      <c r="A418" s="159" t="s">
        <v>121</v>
      </c>
      <c r="B418" s="160" t="s">
        <v>236</v>
      </c>
      <c r="C418" s="169" t="s">
        <v>496</v>
      </c>
      <c r="D418" s="156" t="s">
        <v>497</v>
      </c>
      <c r="E418" s="166"/>
      <c r="F418" s="593">
        <f>SUM(F419)</f>
        <v>456459</v>
      </c>
    </row>
    <row r="419" spans="1:6" s="43" customFormat="1" ht="31.5" x14ac:dyDescent="0.25">
      <c r="A419" s="76" t="s">
        <v>85</v>
      </c>
      <c r="B419" s="128" t="s">
        <v>236</v>
      </c>
      <c r="C419" s="167" t="s">
        <v>496</v>
      </c>
      <c r="D419" s="158" t="s">
        <v>501</v>
      </c>
      <c r="E419" s="42"/>
      <c r="F419" s="532">
        <f>SUM(F420)</f>
        <v>456459</v>
      </c>
    </row>
    <row r="420" spans="1:6" s="43" customFormat="1" ht="47.25" x14ac:dyDescent="0.25">
      <c r="A420" s="77" t="s">
        <v>86</v>
      </c>
      <c r="B420" s="129" t="s">
        <v>236</v>
      </c>
      <c r="C420" s="164" t="s">
        <v>496</v>
      </c>
      <c r="D420" s="155" t="s">
        <v>501</v>
      </c>
      <c r="E420" s="61" t="s">
        <v>13</v>
      </c>
      <c r="F420" s="535">
        <f>SUM(прил7!H31)</f>
        <v>456459</v>
      </c>
    </row>
    <row r="421" spans="1:6" s="43" customFormat="1" ht="31.5" x14ac:dyDescent="0.25">
      <c r="A421" s="75" t="s">
        <v>122</v>
      </c>
      <c r="B421" s="161" t="s">
        <v>237</v>
      </c>
      <c r="C421" s="274" t="s">
        <v>496</v>
      </c>
      <c r="D421" s="162" t="s">
        <v>497</v>
      </c>
      <c r="E421" s="137"/>
      <c r="F421" s="586">
        <f>SUM(F422)</f>
        <v>497873</v>
      </c>
    </row>
    <row r="422" spans="1:6" s="43" customFormat="1" ht="15.75" customHeight="1" x14ac:dyDescent="0.25">
      <c r="A422" s="159" t="s">
        <v>123</v>
      </c>
      <c r="B422" s="160" t="s">
        <v>238</v>
      </c>
      <c r="C422" s="169" t="s">
        <v>496</v>
      </c>
      <c r="D422" s="156" t="s">
        <v>497</v>
      </c>
      <c r="E422" s="166"/>
      <c r="F422" s="593">
        <f>SUM(F423)</f>
        <v>497873</v>
      </c>
    </row>
    <row r="423" spans="1:6" s="43" customFormat="1" ht="31.5" x14ac:dyDescent="0.25">
      <c r="A423" s="76" t="s">
        <v>85</v>
      </c>
      <c r="B423" s="128" t="s">
        <v>238</v>
      </c>
      <c r="C423" s="167" t="s">
        <v>496</v>
      </c>
      <c r="D423" s="158" t="s">
        <v>501</v>
      </c>
      <c r="E423" s="42"/>
      <c r="F423" s="532">
        <f>SUM(F424:F425)</f>
        <v>497873</v>
      </c>
    </row>
    <row r="424" spans="1:6" s="43" customFormat="1" ht="47.25" x14ac:dyDescent="0.25">
      <c r="A424" s="77" t="s">
        <v>86</v>
      </c>
      <c r="B424" s="129" t="s">
        <v>238</v>
      </c>
      <c r="C424" s="164" t="s">
        <v>496</v>
      </c>
      <c r="D424" s="155" t="s">
        <v>501</v>
      </c>
      <c r="E424" s="61" t="s">
        <v>13</v>
      </c>
      <c r="F424" s="535">
        <f>SUM(прил7!H35)</f>
        <v>497873</v>
      </c>
    </row>
    <row r="425" spans="1:6" s="43" customFormat="1" ht="18" hidden="1" customHeight="1" x14ac:dyDescent="0.25">
      <c r="A425" s="77" t="s">
        <v>18</v>
      </c>
      <c r="B425" s="129" t="s">
        <v>238</v>
      </c>
      <c r="C425" s="164" t="s">
        <v>496</v>
      </c>
      <c r="D425" s="155" t="s">
        <v>501</v>
      </c>
      <c r="E425" s="61" t="s">
        <v>17</v>
      </c>
      <c r="F425" s="535">
        <f>SUM([1]прил7!H36)</f>
        <v>0</v>
      </c>
    </row>
    <row r="426" spans="1:6" s="43" customFormat="1" ht="31.5" x14ac:dyDescent="0.25">
      <c r="A426" s="75" t="s">
        <v>24</v>
      </c>
      <c r="B426" s="161" t="s">
        <v>212</v>
      </c>
      <c r="C426" s="274" t="s">
        <v>496</v>
      </c>
      <c r="D426" s="162" t="s">
        <v>497</v>
      </c>
      <c r="E426" s="137"/>
      <c r="F426" s="586">
        <f>SUM(F427)</f>
        <v>4164258</v>
      </c>
    </row>
    <row r="427" spans="1:6" s="43" customFormat="1" ht="16.5" customHeight="1" x14ac:dyDescent="0.25">
      <c r="A427" s="159" t="s">
        <v>95</v>
      </c>
      <c r="B427" s="160" t="s">
        <v>213</v>
      </c>
      <c r="C427" s="169" t="s">
        <v>496</v>
      </c>
      <c r="D427" s="156" t="s">
        <v>497</v>
      </c>
      <c r="E427" s="166"/>
      <c r="F427" s="593">
        <f>SUM(F428+F430)</f>
        <v>4164258</v>
      </c>
    </row>
    <row r="428" spans="1:6" s="43" customFormat="1" ht="16.5" hidden="1" customHeight="1" x14ac:dyDescent="0.25">
      <c r="A428" s="76" t="s">
        <v>112</v>
      </c>
      <c r="B428" s="128" t="s">
        <v>213</v>
      </c>
      <c r="C428" s="167" t="s">
        <v>496</v>
      </c>
      <c r="D428" s="158" t="s">
        <v>519</v>
      </c>
      <c r="E428" s="42"/>
      <c r="F428" s="532">
        <f>SUM(F429)</f>
        <v>0</v>
      </c>
    </row>
    <row r="429" spans="1:6" s="43" customFormat="1" ht="34.5" hidden="1" customHeight="1" x14ac:dyDescent="0.25">
      <c r="A429" s="77" t="s">
        <v>682</v>
      </c>
      <c r="B429" s="129" t="s">
        <v>213</v>
      </c>
      <c r="C429" s="164" t="s">
        <v>496</v>
      </c>
      <c r="D429" s="155" t="s">
        <v>519</v>
      </c>
      <c r="E429" s="61" t="s">
        <v>16</v>
      </c>
      <c r="F429" s="535">
        <f>SUM(прил7!H146)</f>
        <v>0</v>
      </c>
    </row>
    <row r="430" spans="1:6" s="43" customFormat="1" ht="16.5" customHeight="1" x14ac:dyDescent="0.25">
      <c r="A430" s="76" t="s">
        <v>113</v>
      </c>
      <c r="B430" s="128" t="s">
        <v>213</v>
      </c>
      <c r="C430" s="167" t="s">
        <v>496</v>
      </c>
      <c r="D430" s="158" t="s">
        <v>526</v>
      </c>
      <c r="E430" s="42"/>
      <c r="F430" s="532">
        <f>SUM(F431:F432)</f>
        <v>4164258</v>
      </c>
    </row>
    <row r="431" spans="1:6" s="43" customFormat="1" ht="33" customHeight="1" x14ac:dyDescent="0.25">
      <c r="A431" s="77" t="s">
        <v>682</v>
      </c>
      <c r="B431" s="129" t="s">
        <v>213</v>
      </c>
      <c r="C431" s="164" t="s">
        <v>496</v>
      </c>
      <c r="D431" s="155" t="s">
        <v>526</v>
      </c>
      <c r="E431" s="61" t="s">
        <v>16</v>
      </c>
      <c r="F431" s="535">
        <f>SUM(прил7!H148)</f>
        <v>30000</v>
      </c>
    </row>
    <row r="432" spans="1:6" s="43" customFormat="1" ht="18.75" customHeight="1" x14ac:dyDescent="0.25">
      <c r="A432" s="77" t="s">
        <v>18</v>
      </c>
      <c r="B432" s="129" t="s">
        <v>213</v>
      </c>
      <c r="C432" s="164" t="s">
        <v>496</v>
      </c>
      <c r="D432" s="155" t="s">
        <v>526</v>
      </c>
      <c r="E432" s="61" t="s">
        <v>17</v>
      </c>
      <c r="F432" s="535">
        <f>SUM(прил7!H149)</f>
        <v>4134258</v>
      </c>
    </row>
    <row r="433" spans="1:6" s="43" customFormat="1" ht="16.5" customHeight="1" x14ac:dyDescent="0.25">
      <c r="A433" s="75" t="s">
        <v>195</v>
      </c>
      <c r="B433" s="161" t="s">
        <v>214</v>
      </c>
      <c r="C433" s="274" t="s">
        <v>496</v>
      </c>
      <c r="D433" s="162" t="s">
        <v>497</v>
      </c>
      <c r="E433" s="137"/>
      <c r="F433" s="586">
        <f>SUM(F434+F448)</f>
        <v>1535949</v>
      </c>
    </row>
    <row r="434" spans="1:6" s="43" customFormat="1" ht="16.5" customHeight="1" x14ac:dyDescent="0.25">
      <c r="A434" s="159" t="s">
        <v>194</v>
      </c>
      <c r="B434" s="160" t="s">
        <v>215</v>
      </c>
      <c r="C434" s="169" t="s">
        <v>496</v>
      </c>
      <c r="D434" s="156" t="s">
        <v>497</v>
      </c>
      <c r="E434" s="166"/>
      <c r="F434" s="593">
        <f>SUM(F435+F437+F443+F439+F441+F445)</f>
        <v>1535949</v>
      </c>
    </row>
    <row r="435" spans="1:6" s="43" customFormat="1" ht="31.5" customHeight="1" x14ac:dyDescent="0.25">
      <c r="A435" s="76" t="s">
        <v>1131</v>
      </c>
      <c r="B435" s="128" t="s">
        <v>215</v>
      </c>
      <c r="C435" s="167" t="s">
        <v>496</v>
      </c>
      <c r="D435" s="158" t="s">
        <v>690</v>
      </c>
      <c r="E435" s="42"/>
      <c r="F435" s="532">
        <f>SUM(F436)</f>
        <v>87725</v>
      </c>
    </row>
    <row r="436" spans="1:6" s="43" customFormat="1" ht="31.5" customHeight="1" x14ac:dyDescent="0.25">
      <c r="A436" s="77" t="s">
        <v>682</v>
      </c>
      <c r="B436" s="129" t="s">
        <v>215</v>
      </c>
      <c r="C436" s="164" t="s">
        <v>496</v>
      </c>
      <c r="D436" s="155" t="s">
        <v>690</v>
      </c>
      <c r="E436" s="61" t="s">
        <v>16</v>
      </c>
      <c r="F436" s="535">
        <f>SUM(прил7!H494)</f>
        <v>87725</v>
      </c>
    </row>
    <row r="437" spans="1:6" s="43" customFormat="1" ht="48.75" customHeight="1" x14ac:dyDescent="0.25">
      <c r="A437" s="76" t="s">
        <v>689</v>
      </c>
      <c r="B437" s="128" t="s">
        <v>215</v>
      </c>
      <c r="C437" s="167" t="s">
        <v>496</v>
      </c>
      <c r="D437" s="158" t="s">
        <v>691</v>
      </c>
      <c r="E437" s="42"/>
      <c r="F437" s="532">
        <f>SUM(F438)</f>
        <v>29220</v>
      </c>
    </row>
    <row r="438" spans="1:6" s="43" customFormat="1" ht="51" customHeight="1" x14ac:dyDescent="0.25">
      <c r="A438" s="77" t="s">
        <v>86</v>
      </c>
      <c r="B438" s="129" t="s">
        <v>215</v>
      </c>
      <c r="C438" s="164" t="s">
        <v>496</v>
      </c>
      <c r="D438" s="155" t="s">
        <v>691</v>
      </c>
      <c r="E438" s="61" t="s">
        <v>13</v>
      </c>
      <c r="F438" s="535">
        <f>SUM(прил7!H153)</f>
        <v>29220</v>
      </c>
    </row>
    <row r="439" spans="1:6" s="43" customFormat="1" ht="16.5" customHeight="1" x14ac:dyDescent="0.25">
      <c r="A439" s="76" t="s">
        <v>196</v>
      </c>
      <c r="B439" s="128" t="s">
        <v>215</v>
      </c>
      <c r="C439" s="167" t="s">
        <v>496</v>
      </c>
      <c r="D439" s="158" t="s">
        <v>527</v>
      </c>
      <c r="E439" s="42"/>
      <c r="F439" s="532">
        <f>SUM(F440)</f>
        <v>90000</v>
      </c>
    </row>
    <row r="440" spans="1:6" s="43" customFormat="1" ht="32.25" customHeight="1" x14ac:dyDescent="0.25">
      <c r="A440" s="77" t="s">
        <v>682</v>
      </c>
      <c r="B440" s="129" t="s">
        <v>215</v>
      </c>
      <c r="C440" s="164" t="s">
        <v>496</v>
      </c>
      <c r="D440" s="155" t="s">
        <v>527</v>
      </c>
      <c r="E440" s="61" t="s">
        <v>16</v>
      </c>
      <c r="F440" s="535">
        <f>SUM(прил7!H155)</f>
        <v>90000</v>
      </c>
    </row>
    <row r="441" spans="1:6" s="43" customFormat="1" ht="33" customHeight="1" x14ac:dyDescent="0.25">
      <c r="A441" s="76" t="s">
        <v>673</v>
      </c>
      <c r="B441" s="128" t="s">
        <v>215</v>
      </c>
      <c r="C441" s="167" t="s">
        <v>496</v>
      </c>
      <c r="D441" s="158" t="s">
        <v>558</v>
      </c>
      <c r="E441" s="42"/>
      <c r="F441" s="532">
        <f>SUM(F442)</f>
        <v>60000</v>
      </c>
    </row>
    <row r="442" spans="1:6" s="43" customFormat="1" ht="48" customHeight="1" x14ac:dyDescent="0.25">
      <c r="A442" s="77" t="s">
        <v>86</v>
      </c>
      <c r="B442" s="129" t="s">
        <v>215</v>
      </c>
      <c r="C442" s="164" t="s">
        <v>496</v>
      </c>
      <c r="D442" s="155" t="s">
        <v>558</v>
      </c>
      <c r="E442" s="61" t="s">
        <v>13</v>
      </c>
      <c r="F442" s="535">
        <f>SUM(прил7!H157)</f>
        <v>60000</v>
      </c>
    </row>
    <row r="443" spans="1:6" s="43" customFormat="1" ht="47.25" hidden="1" x14ac:dyDescent="0.25">
      <c r="A443" s="76" t="s">
        <v>1000</v>
      </c>
      <c r="B443" s="128" t="s">
        <v>215</v>
      </c>
      <c r="C443" s="167" t="s">
        <v>496</v>
      </c>
      <c r="D443" s="158" t="s">
        <v>1001</v>
      </c>
      <c r="E443" s="42"/>
      <c r="F443" s="532">
        <f>SUM(F444)</f>
        <v>0</v>
      </c>
    </row>
    <row r="444" spans="1:6" s="43" customFormat="1" ht="33" hidden="1" customHeight="1" x14ac:dyDescent="0.25">
      <c r="A444" s="77" t="s">
        <v>682</v>
      </c>
      <c r="B444" s="129" t="s">
        <v>215</v>
      </c>
      <c r="C444" s="164" t="s">
        <v>496</v>
      </c>
      <c r="D444" s="155" t="s">
        <v>1001</v>
      </c>
      <c r="E444" s="61" t="s">
        <v>16</v>
      </c>
      <c r="F444" s="535">
        <f>SUM(прил7!H80)</f>
        <v>0</v>
      </c>
    </row>
    <row r="445" spans="1:6" s="43" customFormat="1" ht="35.25" customHeight="1" x14ac:dyDescent="0.25">
      <c r="A445" s="76" t="s">
        <v>1094</v>
      </c>
      <c r="B445" s="128" t="s">
        <v>215</v>
      </c>
      <c r="C445" s="167" t="s">
        <v>496</v>
      </c>
      <c r="D445" s="158" t="s">
        <v>528</v>
      </c>
      <c r="E445" s="42"/>
      <c r="F445" s="532">
        <f>SUM(F446:F447)</f>
        <v>1269004</v>
      </c>
    </row>
    <row r="446" spans="1:6" s="43" customFormat="1" ht="47.25" customHeight="1" x14ac:dyDescent="0.25">
      <c r="A446" s="77" t="s">
        <v>86</v>
      </c>
      <c r="B446" s="129" t="s">
        <v>215</v>
      </c>
      <c r="C446" s="164" t="s">
        <v>496</v>
      </c>
      <c r="D446" s="155" t="s">
        <v>528</v>
      </c>
      <c r="E446" s="61" t="s">
        <v>13</v>
      </c>
      <c r="F446" s="535">
        <f>SUM(прил7!H159)</f>
        <v>882000</v>
      </c>
    </row>
    <row r="447" spans="1:6" s="43" customFormat="1" ht="30" customHeight="1" x14ac:dyDescent="0.25">
      <c r="A447" s="77" t="s">
        <v>682</v>
      </c>
      <c r="B447" s="129" t="s">
        <v>215</v>
      </c>
      <c r="C447" s="164" t="s">
        <v>496</v>
      </c>
      <c r="D447" s="155" t="s">
        <v>528</v>
      </c>
      <c r="E447" s="61" t="s">
        <v>16</v>
      </c>
      <c r="F447" s="535">
        <f>SUM(прил7!H160)</f>
        <v>387004</v>
      </c>
    </row>
    <row r="448" spans="1:6" s="43" customFormat="1" ht="16.5" hidden="1" customHeight="1" x14ac:dyDescent="0.25">
      <c r="A448" s="159" t="s">
        <v>684</v>
      </c>
      <c r="B448" s="160" t="s">
        <v>686</v>
      </c>
      <c r="C448" s="169" t="s">
        <v>496</v>
      </c>
      <c r="D448" s="156" t="s">
        <v>497</v>
      </c>
      <c r="E448" s="166"/>
      <c r="F448" s="593">
        <f>SUM(F449)</f>
        <v>0</v>
      </c>
    </row>
    <row r="449" spans="1:6" s="43" customFormat="1" ht="17.25" hidden="1" customHeight="1" x14ac:dyDescent="0.25">
      <c r="A449" s="76" t="s">
        <v>685</v>
      </c>
      <c r="B449" s="128" t="s">
        <v>686</v>
      </c>
      <c r="C449" s="167" t="s">
        <v>496</v>
      </c>
      <c r="D449" s="158" t="s">
        <v>683</v>
      </c>
      <c r="E449" s="42"/>
      <c r="F449" s="532">
        <f>SUM(F450)</f>
        <v>0</v>
      </c>
    </row>
    <row r="450" spans="1:6" s="43" customFormat="1" ht="32.25" hidden="1" customHeight="1" x14ac:dyDescent="0.25">
      <c r="A450" s="77" t="s">
        <v>682</v>
      </c>
      <c r="B450" s="129" t="s">
        <v>686</v>
      </c>
      <c r="C450" s="164" t="s">
        <v>496</v>
      </c>
      <c r="D450" s="155" t="s">
        <v>683</v>
      </c>
      <c r="E450" s="61" t="s">
        <v>16</v>
      </c>
      <c r="F450" s="535">
        <f>SUM(прил7!H102)</f>
        <v>0</v>
      </c>
    </row>
    <row r="451" spans="1:6" s="43" customFormat="1" ht="15.75" customHeight="1" x14ac:dyDescent="0.25">
      <c r="A451" s="75" t="s">
        <v>91</v>
      </c>
      <c r="B451" s="161" t="s">
        <v>209</v>
      </c>
      <c r="C451" s="274" t="s">
        <v>496</v>
      </c>
      <c r="D451" s="162" t="s">
        <v>497</v>
      </c>
      <c r="E451" s="137"/>
      <c r="F451" s="586">
        <f>SUM(F452)</f>
        <v>600000</v>
      </c>
    </row>
    <row r="452" spans="1:6" s="43" customFormat="1" ht="15.75" customHeight="1" x14ac:dyDescent="0.25">
      <c r="A452" s="159" t="s">
        <v>92</v>
      </c>
      <c r="B452" s="160" t="s">
        <v>210</v>
      </c>
      <c r="C452" s="169" t="s">
        <v>496</v>
      </c>
      <c r="D452" s="156" t="s">
        <v>497</v>
      </c>
      <c r="E452" s="166"/>
      <c r="F452" s="593">
        <f>SUM(F453+F455)</f>
        <v>600000</v>
      </c>
    </row>
    <row r="453" spans="1:6" s="43" customFormat="1" ht="15.75" customHeight="1" x14ac:dyDescent="0.25">
      <c r="A453" s="76" t="s">
        <v>112</v>
      </c>
      <c r="B453" s="128" t="s">
        <v>210</v>
      </c>
      <c r="C453" s="167" t="s">
        <v>496</v>
      </c>
      <c r="D453" s="158" t="s">
        <v>519</v>
      </c>
      <c r="E453" s="42"/>
      <c r="F453" s="532">
        <f>SUM(F454)</f>
        <v>500000</v>
      </c>
    </row>
    <row r="454" spans="1:6" s="43" customFormat="1" ht="15.75" customHeight="1" x14ac:dyDescent="0.25">
      <c r="A454" s="77" t="s">
        <v>18</v>
      </c>
      <c r="B454" s="129" t="s">
        <v>210</v>
      </c>
      <c r="C454" s="164" t="s">
        <v>496</v>
      </c>
      <c r="D454" s="155" t="s">
        <v>519</v>
      </c>
      <c r="E454" s="61" t="s">
        <v>17</v>
      </c>
      <c r="F454" s="535">
        <f>SUM(прил7!H107)</f>
        <v>500000</v>
      </c>
    </row>
    <row r="455" spans="1:6" s="43" customFormat="1" ht="15.75" customHeight="1" x14ac:dyDescent="0.25">
      <c r="A455" s="76" t="s">
        <v>696</v>
      </c>
      <c r="B455" s="128" t="s">
        <v>210</v>
      </c>
      <c r="C455" s="167" t="s">
        <v>496</v>
      </c>
      <c r="D455" s="158">
        <v>10030</v>
      </c>
      <c r="E455" s="42"/>
      <c r="F455" s="532">
        <f>SUM(F456)</f>
        <v>100000</v>
      </c>
    </row>
    <row r="456" spans="1:6" s="43" customFormat="1" ht="15.75" customHeight="1" x14ac:dyDescent="0.25">
      <c r="A456" s="77" t="s">
        <v>40</v>
      </c>
      <c r="B456" s="129" t="s">
        <v>210</v>
      </c>
      <c r="C456" s="164" t="s">
        <v>496</v>
      </c>
      <c r="D456" s="155">
        <v>10030</v>
      </c>
      <c r="E456" s="61" t="s">
        <v>39</v>
      </c>
      <c r="F456" s="535">
        <f>SUM(прил7!H164)</f>
        <v>100000</v>
      </c>
    </row>
    <row r="457" spans="1:6" s="43" customFormat="1" ht="31.5" x14ac:dyDescent="0.25">
      <c r="A457" s="75" t="s">
        <v>140</v>
      </c>
      <c r="B457" s="161" t="s">
        <v>216</v>
      </c>
      <c r="C457" s="274" t="s">
        <v>496</v>
      </c>
      <c r="D457" s="162" t="s">
        <v>497</v>
      </c>
      <c r="E457" s="137"/>
      <c r="F457" s="586">
        <f>SUM(F458)</f>
        <v>5774130</v>
      </c>
    </row>
    <row r="458" spans="1:6" s="43" customFormat="1" ht="31.5" x14ac:dyDescent="0.25">
      <c r="A458" s="159" t="s">
        <v>141</v>
      </c>
      <c r="B458" s="160" t="s">
        <v>217</v>
      </c>
      <c r="C458" s="169" t="s">
        <v>496</v>
      </c>
      <c r="D458" s="156" t="s">
        <v>497</v>
      </c>
      <c r="E458" s="166"/>
      <c r="F458" s="593">
        <f>SUM(F459)</f>
        <v>5774130</v>
      </c>
    </row>
    <row r="459" spans="1:6" s="43" customFormat="1" ht="31.5" x14ac:dyDescent="0.25">
      <c r="A459" s="76" t="s">
        <v>96</v>
      </c>
      <c r="B459" s="128" t="s">
        <v>217</v>
      </c>
      <c r="C459" s="167" t="s">
        <v>496</v>
      </c>
      <c r="D459" s="158" t="s">
        <v>529</v>
      </c>
      <c r="E459" s="42"/>
      <c r="F459" s="532">
        <f>SUM(F460:F462)</f>
        <v>5774130</v>
      </c>
    </row>
    <row r="460" spans="1:6" s="43" customFormat="1" ht="47.25" x14ac:dyDescent="0.25">
      <c r="A460" s="77" t="s">
        <v>86</v>
      </c>
      <c r="B460" s="129" t="s">
        <v>217</v>
      </c>
      <c r="C460" s="164" t="s">
        <v>496</v>
      </c>
      <c r="D460" s="155" t="s">
        <v>529</v>
      </c>
      <c r="E460" s="61" t="s">
        <v>13</v>
      </c>
      <c r="F460" s="535">
        <f>SUM(прил7!H168)</f>
        <v>3563574</v>
      </c>
    </row>
    <row r="461" spans="1:6" s="43" customFormat="1" ht="31.5" customHeight="1" x14ac:dyDescent="0.25">
      <c r="A461" s="77" t="s">
        <v>682</v>
      </c>
      <c r="B461" s="129" t="s">
        <v>217</v>
      </c>
      <c r="C461" s="164" t="s">
        <v>496</v>
      </c>
      <c r="D461" s="155" t="s">
        <v>529</v>
      </c>
      <c r="E461" s="61" t="s">
        <v>16</v>
      </c>
      <c r="F461" s="535">
        <f>SUM(прил7!H169)</f>
        <v>2115313</v>
      </c>
    </row>
    <row r="462" spans="1:6" s="43" customFormat="1" ht="18" customHeight="1" x14ac:dyDescent="0.25">
      <c r="A462" s="77" t="s">
        <v>18</v>
      </c>
      <c r="B462" s="129" t="s">
        <v>217</v>
      </c>
      <c r="C462" s="164" t="s">
        <v>496</v>
      </c>
      <c r="D462" s="155" t="s">
        <v>529</v>
      </c>
      <c r="E462" s="61" t="s">
        <v>17</v>
      </c>
      <c r="F462" s="535">
        <f>SUM(прил7!H170)</f>
        <v>95243</v>
      </c>
    </row>
    <row r="463" spans="1:6" s="43" customFormat="1" ht="18" hidden="1" customHeight="1" x14ac:dyDescent="0.25">
      <c r="A463" s="59" t="s">
        <v>695</v>
      </c>
      <c r="B463" s="161" t="s">
        <v>693</v>
      </c>
      <c r="C463" s="274" t="s">
        <v>496</v>
      </c>
      <c r="D463" s="162" t="s">
        <v>497</v>
      </c>
      <c r="E463" s="137"/>
      <c r="F463" s="586">
        <f>SUM(F464)</f>
        <v>0</v>
      </c>
    </row>
    <row r="464" spans="1:6" s="43" customFormat="1" ht="18" hidden="1" customHeight="1" x14ac:dyDescent="0.25">
      <c r="A464" s="148" t="s">
        <v>22</v>
      </c>
      <c r="B464" s="160" t="s">
        <v>694</v>
      </c>
      <c r="C464" s="169" t="s">
        <v>496</v>
      </c>
      <c r="D464" s="156" t="s">
        <v>497</v>
      </c>
      <c r="E464" s="166"/>
      <c r="F464" s="593">
        <f>SUM(F465)</f>
        <v>0</v>
      </c>
    </row>
    <row r="465" spans="1:6" s="43" customFormat="1" ht="18" hidden="1" customHeight="1" x14ac:dyDescent="0.25">
      <c r="A465" s="27" t="s">
        <v>696</v>
      </c>
      <c r="B465" s="128" t="s">
        <v>694</v>
      </c>
      <c r="C465" s="167" t="s">
        <v>496</v>
      </c>
      <c r="D465" s="158">
        <v>10030</v>
      </c>
      <c r="E465" s="42"/>
      <c r="F465" s="532">
        <f>SUM(F466)</f>
        <v>0</v>
      </c>
    </row>
    <row r="466" spans="1:6" s="43" customFormat="1" ht="15.75" hidden="1" customHeight="1" x14ac:dyDescent="0.25">
      <c r="A466" s="62" t="s">
        <v>40</v>
      </c>
      <c r="B466" s="129" t="s">
        <v>694</v>
      </c>
      <c r="C466" s="164" t="s">
        <v>496</v>
      </c>
      <c r="D466" s="155">
        <v>10030</v>
      </c>
      <c r="E466" s="61" t="s">
        <v>39</v>
      </c>
      <c r="F466" s="535">
        <f>SUM([1]прил7!H167)</f>
        <v>0</v>
      </c>
    </row>
  </sheetData>
  <mergeCells count="8">
    <mergeCell ref="B14:D14"/>
    <mergeCell ref="B1:F1"/>
    <mergeCell ref="B2:F2"/>
    <mergeCell ref="B3:F3"/>
    <mergeCell ref="A10:F10"/>
    <mergeCell ref="A11:F11"/>
    <mergeCell ref="A9:F9"/>
    <mergeCell ref="A12:F12"/>
  </mergeCells>
  <pageMargins left="0.70866141732283472" right="0.70866141732283472" top="0.74803149606299213" bottom="0.74803149606299213" header="0.31496062992125984" footer="0.31496062992125984"/>
  <pageSetup paperSize="9" scale="68" orientation="portrait" blackAndWhite="1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46"/>
  <sheetViews>
    <sheetView zoomScaleNormal="100" workbookViewId="0">
      <selection activeCell="B9" sqref="B9"/>
    </sheetView>
  </sheetViews>
  <sheetFormatPr defaultRowHeight="15" x14ac:dyDescent="0.25"/>
  <cols>
    <col min="1" max="1" width="81.7109375" customWidth="1"/>
    <col min="2" max="2" width="4.7109375" customWidth="1"/>
    <col min="3" max="3" width="3.28515625" customWidth="1"/>
    <col min="4" max="4" width="7.140625" customWidth="1"/>
    <col min="5" max="5" width="5.42578125" customWidth="1"/>
    <col min="6" max="7" width="13.5703125" style="585" customWidth="1"/>
    <col min="8" max="8" width="5.5703125" customWidth="1"/>
  </cols>
  <sheetData>
    <row r="1" spans="1:8" x14ac:dyDescent="0.25">
      <c r="B1" s="611" t="s">
        <v>885</v>
      </c>
      <c r="C1" s="611"/>
      <c r="D1" s="611"/>
      <c r="E1" s="611"/>
      <c r="F1" s="611"/>
    </row>
    <row r="2" spans="1:8" x14ac:dyDescent="0.25">
      <c r="B2" s="611" t="s">
        <v>105</v>
      </c>
      <c r="C2" s="611"/>
      <c r="D2" s="611"/>
      <c r="E2" s="611"/>
      <c r="F2" s="611"/>
    </row>
    <row r="3" spans="1:8" x14ac:dyDescent="0.25">
      <c r="B3" s="611" t="s">
        <v>106</v>
      </c>
      <c r="C3" s="611"/>
      <c r="D3" s="611"/>
      <c r="E3" s="611"/>
      <c r="F3" s="611"/>
    </row>
    <row r="4" spans="1:8" x14ac:dyDescent="0.25">
      <c r="B4" s="449" t="s">
        <v>107</v>
      </c>
      <c r="C4" s="449"/>
      <c r="D4" s="449"/>
      <c r="E4" s="449"/>
      <c r="F4" s="588"/>
      <c r="G4" s="588"/>
      <c r="H4" s="132"/>
    </row>
    <row r="5" spans="1:8" x14ac:dyDescent="0.25">
      <c r="B5" s="449" t="s">
        <v>1063</v>
      </c>
      <c r="C5" s="449"/>
      <c r="D5" s="449"/>
      <c r="E5" s="449"/>
      <c r="F5" s="588"/>
      <c r="G5" s="588"/>
      <c r="H5" s="132"/>
    </row>
    <row r="6" spans="1:8" x14ac:dyDescent="0.25">
      <c r="B6" s="447" t="s">
        <v>1064</v>
      </c>
      <c r="C6" s="447"/>
      <c r="D6" s="447"/>
      <c r="E6" s="447"/>
      <c r="F6" s="589"/>
      <c r="G6" s="589"/>
    </row>
    <row r="7" spans="1:8" x14ac:dyDescent="0.25">
      <c r="B7" s="4" t="s">
        <v>1093</v>
      </c>
      <c r="C7" s="4"/>
      <c r="D7" s="4"/>
      <c r="E7" s="4"/>
      <c r="F7" s="590"/>
      <c r="G7" s="590"/>
    </row>
    <row r="8" spans="1:8" x14ac:dyDescent="0.25">
      <c r="B8" s="4" t="s">
        <v>1135</v>
      </c>
      <c r="C8" s="4"/>
      <c r="D8" s="4"/>
      <c r="E8" s="4"/>
      <c r="F8" s="590"/>
      <c r="G8" s="590"/>
    </row>
    <row r="9" spans="1:8" x14ac:dyDescent="0.25">
      <c r="B9" s="4"/>
      <c r="C9" s="4"/>
      <c r="D9" s="4"/>
      <c r="E9" s="4"/>
      <c r="F9" s="590"/>
      <c r="G9" s="590"/>
    </row>
    <row r="10" spans="1:8" ht="18.75" customHeight="1" x14ac:dyDescent="0.25">
      <c r="A10" s="618" t="s">
        <v>272</v>
      </c>
      <c r="B10" s="618"/>
      <c r="C10" s="618"/>
      <c r="D10" s="618"/>
      <c r="E10" s="618"/>
      <c r="F10" s="618"/>
    </row>
    <row r="11" spans="1:8" ht="18.75" customHeight="1" x14ac:dyDescent="0.25">
      <c r="A11" s="618" t="s">
        <v>273</v>
      </c>
      <c r="B11" s="618"/>
      <c r="C11" s="618"/>
      <c r="D11" s="618"/>
      <c r="E11" s="618"/>
      <c r="F11" s="618"/>
    </row>
    <row r="12" spans="1:8" ht="18.75" customHeight="1" x14ac:dyDescent="0.25">
      <c r="A12" s="618" t="s">
        <v>274</v>
      </c>
      <c r="B12" s="618"/>
      <c r="C12" s="618"/>
      <c r="D12" s="618"/>
      <c r="E12" s="618"/>
      <c r="F12" s="618"/>
    </row>
    <row r="13" spans="1:8" ht="18.75" customHeight="1" x14ac:dyDescent="0.25">
      <c r="A13" s="618" t="s">
        <v>1067</v>
      </c>
      <c r="B13" s="618"/>
      <c r="C13" s="618"/>
      <c r="D13" s="618"/>
      <c r="E13" s="618"/>
    </row>
    <row r="14" spans="1:8" ht="15.75" x14ac:dyDescent="0.25">
      <c r="B14" s="425"/>
      <c r="C14" s="425"/>
      <c r="D14" s="425"/>
      <c r="E14" s="425"/>
      <c r="G14" s="585" t="s">
        <v>642</v>
      </c>
    </row>
    <row r="15" spans="1:8" ht="45.75" customHeight="1" x14ac:dyDescent="0.25">
      <c r="A15" s="50" t="s">
        <v>0</v>
      </c>
      <c r="B15" s="625" t="s">
        <v>3</v>
      </c>
      <c r="C15" s="626"/>
      <c r="D15" s="627"/>
      <c r="E15" s="50" t="s">
        <v>4</v>
      </c>
      <c r="F15" s="455" t="s">
        <v>275</v>
      </c>
      <c r="G15" s="455" t="s">
        <v>275</v>
      </c>
    </row>
    <row r="16" spans="1:8" ht="15.75" x14ac:dyDescent="0.25">
      <c r="A16" s="572" t="s">
        <v>453</v>
      </c>
      <c r="B16" s="557"/>
      <c r="C16" s="573"/>
      <c r="D16" s="574"/>
      <c r="E16" s="561"/>
      <c r="F16" s="548">
        <f>SUM(F17+F386+F446)</f>
        <v>281930952</v>
      </c>
      <c r="G16" s="548">
        <f>SUM(G17+G386+G446)</f>
        <v>283968965</v>
      </c>
    </row>
    <row r="17" spans="1:7" ht="29.25" customHeight="1" x14ac:dyDescent="0.25">
      <c r="A17" s="584" t="s">
        <v>1077</v>
      </c>
      <c r="B17" s="575"/>
      <c r="C17" s="576"/>
      <c r="D17" s="577"/>
      <c r="E17" s="578"/>
      <c r="F17" s="591">
        <f>SUM(F18+F67+F108+F195+F204+F209+F224+F255+F273+F278+F287+F310+F323+F342+F355+F368+F381)</f>
        <v>256906298</v>
      </c>
      <c r="G17" s="591">
        <f>SUM(G18+G67+G108+G195+G204+G209+G224+G255+G273+G278+G287+G310+G323+G342+G355+G368+G381)</f>
        <v>255799775</v>
      </c>
    </row>
    <row r="18" spans="1:7" ht="33.75" customHeight="1" x14ac:dyDescent="0.25">
      <c r="A18" s="140" t="s">
        <v>267</v>
      </c>
      <c r="B18" s="142" t="s">
        <v>245</v>
      </c>
      <c r="C18" s="272" t="s">
        <v>496</v>
      </c>
      <c r="D18" s="143" t="s">
        <v>497</v>
      </c>
      <c r="E18" s="141"/>
      <c r="F18" s="586">
        <f>SUM(F19+F32+F46+F55)</f>
        <v>35124844</v>
      </c>
      <c r="G18" s="586">
        <f>SUM(G19+G32+G46+G55)</f>
        <v>35124844</v>
      </c>
    </row>
    <row r="19" spans="1:7" ht="36" customHeight="1" x14ac:dyDescent="0.25">
      <c r="A19" s="139" t="s">
        <v>171</v>
      </c>
      <c r="B19" s="145" t="s">
        <v>248</v>
      </c>
      <c r="C19" s="353" t="s">
        <v>496</v>
      </c>
      <c r="D19" s="146" t="s">
        <v>497</v>
      </c>
      <c r="E19" s="144"/>
      <c r="F19" s="592">
        <f>SUM(F20)</f>
        <v>10997367</v>
      </c>
      <c r="G19" s="592">
        <f>SUM(G20)</f>
        <v>10997367</v>
      </c>
    </row>
    <row r="20" spans="1:7" ht="16.5" customHeight="1" x14ac:dyDescent="0.25">
      <c r="A20" s="343" t="s">
        <v>586</v>
      </c>
      <c r="B20" s="344" t="s">
        <v>248</v>
      </c>
      <c r="C20" s="345" t="s">
        <v>10</v>
      </c>
      <c r="D20" s="346" t="s">
        <v>497</v>
      </c>
      <c r="E20" s="347"/>
      <c r="F20" s="536">
        <f>SUM(F21+F24+F28+F30)</f>
        <v>10997367</v>
      </c>
      <c r="G20" s="536">
        <f>SUM(G21+G24+G28+G30)</f>
        <v>10997367</v>
      </c>
    </row>
    <row r="21" spans="1:7" ht="35.25" customHeight="1" x14ac:dyDescent="0.25">
      <c r="A21" s="27" t="s">
        <v>177</v>
      </c>
      <c r="B21" s="121" t="s">
        <v>248</v>
      </c>
      <c r="C21" s="234" t="s">
        <v>596</v>
      </c>
      <c r="D21" s="119" t="s">
        <v>598</v>
      </c>
      <c r="E21" s="147"/>
      <c r="F21" s="532">
        <f>SUM(F22:F23)</f>
        <v>424699</v>
      </c>
      <c r="G21" s="532">
        <f>SUM(G22:G23)</f>
        <v>424699</v>
      </c>
    </row>
    <row r="22" spans="1:7" ht="33" customHeight="1" x14ac:dyDescent="0.25">
      <c r="A22" s="55" t="s">
        <v>682</v>
      </c>
      <c r="B22" s="130" t="s">
        <v>248</v>
      </c>
      <c r="C22" s="235" t="s">
        <v>596</v>
      </c>
      <c r="D22" s="127" t="s">
        <v>598</v>
      </c>
      <c r="E22" s="134" t="s">
        <v>16</v>
      </c>
      <c r="F22" s="535">
        <f>SUM(прил8!H520)</f>
        <v>2600</v>
      </c>
      <c r="G22" s="535">
        <f>SUM(прил8!I520)</f>
        <v>2600</v>
      </c>
    </row>
    <row r="23" spans="1:7" ht="18" customHeight="1" x14ac:dyDescent="0.25">
      <c r="A23" s="55" t="s">
        <v>40</v>
      </c>
      <c r="B23" s="130" t="s">
        <v>248</v>
      </c>
      <c r="C23" s="235" t="s">
        <v>596</v>
      </c>
      <c r="D23" s="127" t="s">
        <v>598</v>
      </c>
      <c r="E23" s="134" t="s">
        <v>39</v>
      </c>
      <c r="F23" s="535">
        <f>SUM(прил8!H521)</f>
        <v>422099</v>
      </c>
      <c r="G23" s="535">
        <f>SUM(прил8!I521)</f>
        <v>422099</v>
      </c>
    </row>
    <row r="24" spans="1:7" ht="32.25" customHeight="1" x14ac:dyDescent="0.25">
      <c r="A24" s="27" t="s">
        <v>96</v>
      </c>
      <c r="B24" s="367" t="s">
        <v>248</v>
      </c>
      <c r="C24" s="368" t="s">
        <v>10</v>
      </c>
      <c r="D24" s="119" t="s">
        <v>529</v>
      </c>
      <c r="E24" s="147"/>
      <c r="F24" s="532">
        <f>SUM(F25:F27)</f>
        <v>10572668</v>
      </c>
      <c r="G24" s="532">
        <f>SUM(G25:G27)</f>
        <v>10572668</v>
      </c>
    </row>
    <row r="25" spans="1:7" ht="50.25" customHeight="1" x14ac:dyDescent="0.25">
      <c r="A25" s="55" t="s">
        <v>86</v>
      </c>
      <c r="B25" s="369" t="s">
        <v>248</v>
      </c>
      <c r="C25" s="370" t="s">
        <v>10</v>
      </c>
      <c r="D25" s="127" t="s">
        <v>529</v>
      </c>
      <c r="E25" s="134" t="s">
        <v>13</v>
      </c>
      <c r="F25" s="535">
        <f>SUM(прил8!H452)</f>
        <v>9849846</v>
      </c>
      <c r="G25" s="535">
        <f>SUM(прил8!I452)</f>
        <v>9849846</v>
      </c>
    </row>
    <row r="26" spans="1:7" ht="30.75" customHeight="1" x14ac:dyDescent="0.25">
      <c r="A26" s="55" t="s">
        <v>682</v>
      </c>
      <c r="B26" s="369" t="s">
        <v>248</v>
      </c>
      <c r="C26" s="370" t="s">
        <v>10</v>
      </c>
      <c r="D26" s="127" t="s">
        <v>529</v>
      </c>
      <c r="E26" s="134" t="s">
        <v>16</v>
      </c>
      <c r="F26" s="535">
        <f>SUM(прил8!H453)</f>
        <v>709667</v>
      </c>
      <c r="G26" s="535">
        <f>SUM(прил8!I453)</f>
        <v>709667</v>
      </c>
    </row>
    <row r="27" spans="1:7" ht="16.5" customHeight="1" x14ac:dyDescent="0.25">
      <c r="A27" s="55" t="s">
        <v>18</v>
      </c>
      <c r="B27" s="369" t="s">
        <v>248</v>
      </c>
      <c r="C27" s="370" t="s">
        <v>10</v>
      </c>
      <c r="D27" s="127" t="s">
        <v>529</v>
      </c>
      <c r="E27" s="134" t="s">
        <v>17</v>
      </c>
      <c r="F27" s="535">
        <f>SUM(прил8!H454)</f>
        <v>13155</v>
      </c>
      <c r="G27" s="535">
        <f>SUM(прил8!I454)</f>
        <v>13155</v>
      </c>
    </row>
    <row r="28" spans="1:7" ht="19.5" hidden="1" customHeight="1" x14ac:dyDescent="0.25">
      <c r="A28" s="27" t="s">
        <v>112</v>
      </c>
      <c r="B28" s="367" t="s">
        <v>248</v>
      </c>
      <c r="C28" s="368" t="s">
        <v>10</v>
      </c>
      <c r="D28" s="119" t="s">
        <v>519</v>
      </c>
      <c r="E28" s="147"/>
      <c r="F28" s="532">
        <f>SUM(F29)</f>
        <v>0</v>
      </c>
      <c r="G28" s="532">
        <f>SUM(G29)</f>
        <v>0</v>
      </c>
    </row>
    <row r="29" spans="1:7" ht="16.5" hidden="1" customHeight="1" x14ac:dyDescent="0.25">
      <c r="A29" s="55" t="s">
        <v>682</v>
      </c>
      <c r="B29" s="369" t="s">
        <v>248</v>
      </c>
      <c r="C29" s="370" t="s">
        <v>10</v>
      </c>
      <c r="D29" s="127" t="s">
        <v>519</v>
      </c>
      <c r="E29" s="134" t="s">
        <v>16</v>
      </c>
      <c r="F29" s="535">
        <f>SUM(прил8!H456)</f>
        <v>0</v>
      </c>
      <c r="G29" s="535">
        <f>SUM(прил8!I456)</f>
        <v>0</v>
      </c>
    </row>
    <row r="30" spans="1:7" ht="33" hidden="1" customHeight="1" x14ac:dyDescent="0.25">
      <c r="A30" s="27" t="s">
        <v>720</v>
      </c>
      <c r="B30" s="367" t="s">
        <v>248</v>
      </c>
      <c r="C30" s="368" t="s">
        <v>10</v>
      </c>
      <c r="D30" s="119" t="s">
        <v>719</v>
      </c>
      <c r="E30" s="147"/>
      <c r="F30" s="532">
        <f>SUM(F31)</f>
        <v>0</v>
      </c>
      <c r="G30" s="532">
        <f>SUM(G31)</f>
        <v>0</v>
      </c>
    </row>
    <row r="31" spans="1:7" ht="31.5" hidden="1" customHeight="1" x14ac:dyDescent="0.25">
      <c r="A31" s="55" t="s">
        <v>682</v>
      </c>
      <c r="B31" s="369" t="s">
        <v>248</v>
      </c>
      <c r="C31" s="370" t="s">
        <v>10</v>
      </c>
      <c r="D31" s="127" t="s">
        <v>719</v>
      </c>
      <c r="E31" s="134" t="s">
        <v>16</v>
      </c>
      <c r="F31" s="535"/>
      <c r="G31" s="535"/>
    </row>
    <row r="32" spans="1:7" ht="35.25" customHeight="1" x14ac:dyDescent="0.25">
      <c r="A32" s="148" t="s">
        <v>172</v>
      </c>
      <c r="B32" s="358" t="s">
        <v>587</v>
      </c>
      <c r="C32" s="273" t="s">
        <v>496</v>
      </c>
      <c r="D32" s="150" t="s">
        <v>497</v>
      </c>
      <c r="E32" s="151"/>
      <c r="F32" s="593">
        <f>SUM(F33+F41)</f>
        <v>11329808</v>
      </c>
      <c r="G32" s="593">
        <f>SUM(G33+G41)</f>
        <v>11329808</v>
      </c>
    </row>
    <row r="33" spans="1:7" ht="18" customHeight="1" x14ac:dyDescent="0.25">
      <c r="A33" s="348" t="s">
        <v>588</v>
      </c>
      <c r="B33" s="349" t="s">
        <v>249</v>
      </c>
      <c r="C33" s="350" t="s">
        <v>10</v>
      </c>
      <c r="D33" s="351" t="s">
        <v>497</v>
      </c>
      <c r="E33" s="352"/>
      <c r="F33" s="533">
        <f>SUM(F34+F37)</f>
        <v>11329808</v>
      </c>
      <c r="G33" s="533">
        <f>SUM(G34+G37)</f>
        <v>11329808</v>
      </c>
    </row>
    <row r="34" spans="1:7" ht="35.25" customHeight="1" x14ac:dyDescent="0.25">
      <c r="A34" s="27" t="s">
        <v>177</v>
      </c>
      <c r="B34" s="121" t="s">
        <v>249</v>
      </c>
      <c r="C34" s="234" t="s">
        <v>596</v>
      </c>
      <c r="D34" s="119" t="s">
        <v>598</v>
      </c>
      <c r="E34" s="147"/>
      <c r="F34" s="532">
        <f>SUM(F35:F36)</f>
        <v>457577</v>
      </c>
      <c r="G34" s="532">
        <f>SUM(G35:G36)</f>
        <v>457577</v>
      </c>
    </row>
    <row r="35" spans="1:7" ht="31.5" customHeight="1" x14ac:dyDescent="0.25">
      <c r="A35" s="55" t="s">
        <v>682</v>
      </c>
      <c r="B35" s="130" t="s">
        <v>249</v>
      </c>
      <c r="C35" s="235" t="s">
        <v>596</v>
      </c>
      <c r="D35" s="127" t="s">
        <v>598</v>
      </c>
      <c r="E35" s="134" t="s">
        <v>16</v>
      </c>
      <c r="F35" s="535">
        <f>SUM(прил8!H525)</f>
        <v>2500</v>
      </c>
      <c r="G35" s="535">
        <f>SUM(прил8!I525)</f>
        <v>2500</v>
      </c>
    </row>
    <row r="36" spans="1:7" ht="16.5" customHeight="1" x14ac:dyDescent="0.25">
      <c r="A36" s="55" t="s">
        <v>40</v>
      </c>
      <c r="B36" s="130" t="s">
        <v>249</v>
      </c>
      <c r="C36" s="235" t="s">
        <v>596</v>
      </c>
      <c r="D36" s="127" t="s">
        <v>598</v>
      </c>
      <c r="E36" s="134" t="s">
        <v>39</v>
      </c>
      <c r="F36" s="535">
        <f>SUM(прил8!H526)</f>
        <v>455077</v>
      </c>
      <c r="G36" s="535">
        <f>SUM(прил8!I526)</f>
        <v>455077</v>
      </c>
    </row>
    <row r="37" spans="1:7" ht="33" customHeight="1" x14ac:dyDescent="0.25">
      <c r="A37" s="27" t="s">
        <v>96</v>
      </c>
      <c r="B37" s="367" t="s">
        <v>249</v>
      </c>
      <c r="C37" s="368" t="s">
        <v>10</v>
      </c>
      <c r="D37" s="119" t="s">
        <v>529</v>
      </c>
      <c r="E37" s="147"/>
      <c r="F37" s="532">
        <f>SUM(F38:F40)</f>
        <v>10872231</v>
      </c>
      <c r="G37" s="532">
        <f>SUM(G38:G40)</f>
        <v>10872231</v>
      </c>
    </row>
    <row r="38" spans="1:7" ht="47.25" customHeight="1" x14ac:dyDescent="0.25">
      <c r="A38" s="55" t="s">
        <v>86</v>
      </c>
      <c r="B38" s="369" t="s">
        <v>249</v>
      </c>
      <c r="C38" s="370" t="s">
        <v>10</v>
      </c>
      <c r="D38" s="127" t="s">
        <v>529</v>
      </c>
      <c r="E38" s="134" t="s">
        <v>13</v>
      </c>
      <c r="F38" s="535">
        <f>SUM(прил8!H462)</f>
        <v>10074952</v>
      </c>
      <c r="G38" s="535">
        <f>SUM(прил8!I462)</f>
        <v>10074952</v>
      </c>
    </row>
    <row r="39" spans="1:7" ht="33" customHeight="1" x14ac:dyDescent="0.25">
      <c r="A39" s="55" t="s">
        <v>682</v>
      </c>
      <c r="B39" s="369" t="s">
        <v>249</v>
      </c>
      <c r="C39" s="370" t="s">
        <v>10</v>
      </c>
      <c r="D39" s="127" t="s">
        <v>529</v>
      </c>
      <c r="E39" s="134" t="s">
        <v>16</v>
      </c>
      <c r="F39" s="535">
        <f>SUM(прил8!H463)</f>
        <v>792432</v>
      </c>
      <c r="G39" s="535">
        <f>SUM(прил8!I463)</f>
        <v>792432</v>
      </c>
    </row>
    <row r="40" spans="1:7" ht="18" customHeight="1" x14ac:dyDescent="0.25">
      <c r="A40" s="55" t="s">
        <v>18</v>
      </c>
      <c r="B40" s="369" t="s">
        <v>249</v>
      </c>
      <c r="C40" s="370" t="s">
        <v>10</v>
      </c>
      <c r="D40" s="127" t="s">
        <v>529</v>
      </c>
      <c r="E40" s="134" t="s">
        <v>17</v>
      </c>
      <c r="F40" s="535">
        <f>SUM(прил8!H464)</f>
        <v>4847</v>
      </c>
      <c r="G40" s="535">
        <f>SUM(прил8!I464)</f>
        <v>4847</v>
      </c>
    </row>
    <row r="41" spans="1:7" ht="18" hidden="1" customHeight="1" x14ac:dyDescent="0.25">
      <c r="A41" s="348" t="s">
        <v>884</v>
      </c>
      <c r="B41" s="463" t="s">
        <v>249</v>
      </c>
      <c r="C41" s="464" t="s">
        <v>12</v>
      </c>
      <c r="D41" s="351" t="s">
        <v>497</v>
      </c>
      <c r="E41" s="352"/>
      <c r="F41" s="533">
        <f>SUM(F42+F44)</f>
        <v>0</v>
      </c>
      <c r="G41" s="533">
        <f>SUM(G42+G44)</f>
        <v>0</v>
      </c>
    </row>
    <row r="42" spans="1:7" ht="33.75" hidden="1" customHeight="1" x14ac:dyDescent="0.25">
      <c r="A42" s="27" t="s">
        <v>883</v>
      </c>
      <c r="B42" s="367" t="s">
        <v>249</v>
      </c>
      <c r="C42" s="368" t="s">
        <v>12</v>
      </c>
      <c r="D42" s="119" t="s">
        <v>882</v>
      </c>
      <c r="E42" s="147"/>
      <c r="F42" s="532">
        <f>SUM(F43)</f>
        <v>0</v>
      </c>
      <c r="G42" s="532">
        <f>SUM(G43)</f>
        <v>0</v>
      </c>
    </row>
    <row r="43" spans="1:7" ht="18" hidden="1" customHeight="1" x14ac:dyDescent="0.25">
      <c r="A43" s="55" t="s">
        <v>21</v>
      </c>
      <c r="B43" s="369" t="s">
        <v>249</v>
      </c>
      <c r="C43" s="370" t="s">
        <v>12</v>
      </c>
      <c r="D43" s="127" t="s">
        <v>882</v>
      </c>
      <c r="E43" s="134" t="s">
        <v>70</v>
      </c>
      <c r="F43" s="535">
        <f>SUM(прил8!H482)</f>
        <v>0</v>
      </c>
      <c r="G43" s="535">
        <f>SUM(прил8!I482)</f>
        <v>0</v>
      </c>
    </row>
    <row r="44" spans="1:7" ht="31.5" hidden="1" customHeight="1" x14ac:dyDescent="0.25">
      <c r="A44" s="27" t="s">
        <v>559</v>
      </c>
      <c r="B44" s="367" t="s">
        <v>249</v>
      </c>
      <c r="C44" s="368" t="s">
        <v>12</v>
      </c>
      <c r="D44" s="119" t="s">
        <v>558</v>
      </c>
      <c r="E44" s="147"/>
      <c r="F44" s="532">
        <f>SUM(F45)</f>
        <v>0</v>
      </c>
      <c r="G44" s="532">
        <f>SUM(G45)</f>
        <v>0</v>
      </c>
    </row>
    <row r="45" spans="1:7" ht="16.5" hidden="1" customHeight="1" x14ac:dyDescent="0.25">
      <c r="A45" s="55" t="s">
        <v>21</v>
      </c>
      <c r="B45" s="369" t="s">
        <v>249</v>
      </c>
      <c r="C45" s="370" t="s">
        <v>12</v>
      </c>
      <c r="D45" s="127" t="s">
        <v>558</v>
      </c>
      <c r="E45" s="134" t="s">
        <v>70</v>
      </c>
      <c r="F45" s="535">
        <f>SUM(прил8!H106)</f>
        <v>0</v>
      </c>
      <c r="G45" s="535">
        <f>SUM(прил8!I106)</f>
        <v>0</v>
      </c>
    </row>
    <row r="46" spans="1:7" s="43" customFormat="1" ht="47.25" x14ac:dyDescent="0.25">
      <c r="A46" s="152" t="s">
        <v>165</v>
      </c>
      <c r="B46" s="360" t="s">
        <v>246</v>
      </c>
      <c r="C46" s="359" t="s">
        <v>496</v>
      </c>
      <c r="D46" s="150" t="s">
        <v>497</v>
      </c>
      <c r="E46" s="153"/>
      <c r="F46" s="593">
        <f>SUM(F48+F51)</f>
        <v>7023504</v>
      </c>
      <c r="G46" s="593">
        <f>SUM(G48+G51)</f>
        <v>7023504</v>
      </c>
    </row>
    <row r="47" spans="1:7" s="43" customFormat="1" ht="47.25" x14ac:dyDescent="0.25">
      <c r="A47" s="354" t="s">
        <v>576</v>
      </c>
      <c r="B47" s="355" t="s">
        <v>246</v>
      </c>
      <c r="C47" s="356" t="s">
        <v>10</v>
      </c>
      <c r="D47" s="361" t="s">
        <v>497</v>
      </c>
      <c r="E47" s="357"/>
      <c r="F47" s="533">
        <f>SUM(F48+F51)</f>
        <v>7023504</v>
      </c>
      <c r="G47" s="533">
        <f>SUM(G48+G51)</f>
        <v>7023504</v>
      </c>
    </row>
    <row r="48" spans="1:7" s="43" customFormat="1" ht="63.75" customHeight="1" x14ac:dyDescent="0.25">
      <c r="A48" s="76" t="s">
        <v>108</v>
      </c>
      <c r="B48" s="362" t="s">
        <v>246</v>
      </c>
      <c r="C48" s="363" t="s">
        <v>10</v>
      </c>
      <c r="D48" s="364" t="s">
        <v>599</v>
      </c>
      <c r="E48" s="30"/>
      <c r="F48" s="532">
        <f>SUM(F49:F50)</f>
        <v>160000</v>
      </c>
      <c r="G48" s="532">
        <f>SUM(G49:G50)</f>
        <v>160000</v>
      </c>
    </row>
    <row r="49" spans="1:7" s="43" customFormat="1" ht="29.25" customHeight="1" x14ac:dyDescent="0.25">
      <c r="A49" s="135" t="s">
        <v>682</v>
      </c>
      <c r="B49" s="365" t="s">
        <v>246</v>
      </c>
      <c r="C49" s="366" t="s">
        <v>10</v>
      </c>
      <c r="D49" s="127" t="s">
        <v>599</v>
      </c>
      <c r="E49" s="54">
        <v>200</v>
      </c>
      <c r="F49" s="535">
        <f>SUM(прил8!H530)</f>
        <v>799</v>
      </c>
      <c r="G49" s="535">
        <f>SUM(прил8!I530)</f>
        <v>799</v>
      </c>
    </row>
    <row r="50" spans="1:7" s="43" customFormat="1" ht="17.25" customHeight="1" x14ac:dyDescent="0.25">
      <c r="A50" s="135" t="s">
        <v>40</v>
      </c>
      <c r="B50" s="365" t="s">
        <v>246</v>
      </c>
      <c r="C50" s="366" t="s">
        <v>10</v>
      </c>
      <c r="D50" s="127" t="s">
        <v>599</v>
      </c>
      <c r="E50" s="54">
        <v>300</v>
      </c>
      <c r="F50" s="535">
        <f>SUM(прил8!H531)</f>
        <v>159201</v>
      </c>
      <c r="G50" s="535">
        <f>SUM(прил8!I531)</f>
        <v>159201</v>
      </c>
    </row>
    <row r="51" spans="1:7" s="43" customFormat="1" ht="31.5" x14ac:dyDescent="0.25">
      <c r="A51" s="157" t="s">
        <v>96</v>
      </c>
      <c r="B51" s="371" t="s">
        <v>246</v>
      </c>
      <c r="C51" s="372" t="s">
        <v>10</v>
      </c>
      <c r="D51" s="158" t="s">
        <v>529</v>
      </c>
      <c r="E51" s="30"/>
      <c r="F51" s="532">
        <f>SUM(F52:F54)</f>
        <v>6863504</v>
      </c>
      <c r="G51" s="532">
        <f>SUM(G52:G54)</f>
        <v>6863504</v>
      </c>
    </row>
    <row r="52" spans="1:7" s="43" customFormat="1" ht="47.25" x14ac:dyDescent="0.25">
      <c r="A52" s="135" t="s">
        <v>86</v>
      </c>
      <c r="B52" s="373" t="s">
        <v>246</v>
      </c>
      <c r="C52" s="374" t="s">
        <v>10</v>
      </c>
      <c r="D52" s="155" t="s">
        <v>529</v>
      </c>
      <c r="E52" s="54">
        <v>100</v>
      </c>
      <c r="F52" s="535">
        <f>SUM(прил8!H382)</f>
        <v>6474213</v>
      </c>
      <c r="G52" s="535">
        <f>SUM(прил8!I382)</f>
        <v>6474213</v>
      </c>
    </row>
    <row r="53" spans="1:7" s="43" customFormat="1" ht="27.75" customHeight="1" x14ac:dyDescent="0.25">
      <c r="A53" s="135" t="s">
        <v>682</v>
      </c>
      <c r="B53" s="373" t="s">
        <v>246</v>
      </c>
      <c r="C53" s="374" t="s">
        <v>10</v>
      </c>
      <c r="D53" s="154" t="s">
        <v>529</v>
      </c>
      <c r="E53" s="54">
        <v>200</v>
      </c>
      <c r="F53" s="535">
        <f>SUM(прил8!H383)</f>
        <v>382400</v>
      </c>
      <c r="G53" s="535">
        <f>SUM(прил8!I383)</f>
        <v>382400</v>
      </c>
    </row>
    <row r="54" spans="1:7" s="43" customFormat="1" ht="15.75" customHeight="1" x14ac:dyDescent="0.25">
      <c r="A54" s="135" t="s">
        <v>18</v>
      </c>
      <c r="B54" s="373" t="s">
        <v>246</v>
      </c>
      <c r="C54" s="374" t="s">
        <v>10</v>
      </c>
      <c r="D54" s="155" t="s">
        <v>529</v>
      </c>
      <c r="E54" s="54">
        <v>800</v>
      </c>
      <c r="F54" s="535">
        <f>SUM(прил8!H384)</f>
        <v>6891</v>
      </c>
      <c r="G54" s="535">
        <f>SUM(прил8!I384)</f>
        <v>6891</v>
      </c>
    </row>
    <row r="55" spans="1:7" s="43" customFormat="1" ht="49.5" customHeight="1" x14ac:dyDescent="0.25">
      <c r="A55" s="159" t="s">
        <v>174</v>
      </c>
      <c r="B55" s="160" t="s">
        <v>251</v>
      </c>
      <c r="C55" s="169" t="s">
        <v>496</v>
      </c>
      <c r="D55" s="156" t="s">
        <v>497</v>
      </c>
      <c r="E55" s="153"/>
      <c r="F55" s="593">
        <f>SUM(F56+F60)</f>
        <v>5774165</v>
      </c>
      <c r="G55" s="593">
        <f>SUM(G56+G60)</f>
        <v>5774165</v>
      </c>
    </row>
    <row r="56" spans="1:7" s="43" customFormat="1" ht="64.5" customHeight="1" x14ac:dyDescent="0.25">
      <c r="A56" s="375" t="s">
        <v>595</v>
      </c>
      <c r="B56" s="379" t="s">
        <v>251</v>
      </c>
      <c r="C56" s="380" t="s">
        <v>10</v>
      </c>
      <c r="D56" s="378" t="s">
        <v>497</v>
      </c>
      <c r="E56" s="357"/>
      <c r="F56" s="533">
        <f>SUM(F57)</f>
        <v>1133792</v>
      </c>
      <c r="G56" s="533">
        <f>SUM(G57)</f>
        <v>1133792</v>
      </c>
    </row>
    <row r="57" spans="1:7" s="43" customFormat="1" ht="33" customHeight="1" x14ac:dyDescent="0.25">
      <c r="A57" s="76" t="s">
        <v>85</v>
      </c>
      <c r="B57" s="381" t="s">
        <v>251</v>
      </c>
      <c r="C57" s="382" t="s">
        <v>596</v>
      </c>
      <c r="D57" s="158" t="s">
        <v>501</v>
      </c>
      <c r="E57" s="30"/>
      <c r="F57" s="532">
        <f>SUM(F58:F59)</f>
        <v>1133792</v>
      </c>
      <c r="G57" s="532">
        <f>SUM(G58:G59)</f>
        <v>1133792</v>
      </c>
    </row>
    <row r="58" spans="1:7" s="43" customFormat="1" ht="49.5" customHeight="1" x14ac:dyDescent="0.25">
      <c r="A58" s="77" t="s">
        <v>86</v>
      </c>
      <c r="B58" s="383" t="s">
        <v>251</v>
      </c>
      <c r="C58" s="384" t="s">
        <v>596</v>
      </c>
      <c r="D58" s="155" t="s">
        <v>501</v>
      </c>
      <c r="E58" s="54">
        <v>100</v>
      </c>
      <c r="F58" s="535">
        <f>SUM(прил8!H488)</f>
        <v>1133792</v>
      </c>
      <c r="G58" s="535">
        <f>SUM(прил8!I488)</f>
        <v>1133792</v>
      </c>
    </row>
    <row r="59" spans="1:7" s="43" customFormat="1" ht="18.75" hidden="1" customHeight="1" x14ac:dyDescent="0.25">
      <c r="A59" s="135" t="s">
        <v>18</v>
      </c>
      <c r="B59" s="383" t="s">
        <v>251</v>
      </c>
      <c r="C59" s="384" t="s">
        <v>596</v>
      </c>
      <c r="D59" s="155" t="s">
        <v>501</v>
      </c>
      <c r="E59" s="54">
        <v>800</v>
      </c>
      <c r="F59" s="535"/>
      <c r="G59" s="535"/>
    </row>
    <row r="60" spans="1:7" s="43" customFormat="1" ht="49.5" customHeight="1" x14ac:dyDescent="0.25">
      <c r="A60" s="375" t="s">
        <v>592</v>
      </c>
      <c r="B60" s="376" t="s">
        <v>251</v>
      </c>
      <c r="C60" s="377" t="s">
        <v>12</v>
      </c>
      <c r="D60" s="378" t="s">
        <v>497</v>
      </c>
      <c r="E60" s="357"/>
      <c r="F60" s="533">
        <f>SUM(F61+F63)</f>
        <v>4640373</v>
      </c>
      <c r="G60" s="533">
        <f>SUM(G61+G63)</f>
        <v>4640373</v>
      </c>
    </row>
    <row r="61" spans="1:7" s="43" customFormat="1" ht="49.5" customHeight="1" x14ac:dyDescent="0.25">
      <c r="A61" s="76" t="s">
        <v>98</v>
      </c>
      <c r="B61" s="381" t="s">
        <v>251</v>
      </c>
      <c r="C61" s="382" t="s">
        <v>593</v>
      </c>
      <c r="D61" s="158" t="s">
        <v>594</v>
      </c>
      <c r="E61" s="30"/>
      <c r="F61" s="532">
        <f>SUM(F62)</f>
        <v>52872</v>
      </c>
      <c r="G61" s="532">
        <f>SUM(G62)</f>
        <v>52872</v>
      </c>
    </row>
    <row r="62" spans="1:7" s="43" customFormat="1" ht="49.5" customHeight="1" x14ac:dyDescent="0.25">
      <c r="A62" s="77" t="s">
        <v>86</v>
      </c>
      <c r="B62" s="383" t="s">
        <v>251</v>
      </c>
      <c r="C62" s="384" t="s">
        <v>593</v>
      </c>
      <c r="D62" s="155" t="s">
        <v>594</v>
      </c>
      <c r="E62" s="54">
        <v>100</v>
      </c>
      <c r="F62" s="535">
        <f>SUM(прил8!H492)</f>
        <v>52872</v>
      </c>
      <c r="G62" s="535">
        <f>SUM(прил8!I492)</f>
        <v>52872</v>
      </c>
    </row>
    <row r="63" spans="1:7" s="43" customFormat="1" ht="33" customHeight="1" x14ac:dyDescent="0.25">
      <c r="A63" s="76" t="s">
        <v>96</v>
      </c>
      <c r="B63" s="381" t="s">
        <v>251</v>
      </c>
      <c r="C63" s="382" t="s">
        <v>593</v>
      </c>
      <c r="D63" s="158" t="s">
        <v>529</v>
      </c>
      <c r="E63" s="30"/>
      <c r="F63" s="532">
        <f>SUM(F64:F66)</f>
        <v>4587501</v>
      </c>
      <c r="G63" s="532">
        <f>SUM(G64:G66)</f>
        <v>4587501</v>
      </c>
    </row>
    <row r="64" spans="1:7" s="43" customFormat="1" ht="49.5" customHeight="1" x14ac:dyDescent="0.25">
      <c r="A64" s="77" t="s">
        <v>86</v>
      </c>
      <c r="B64" s="383" t="s">
        <v>251</v>
      </c>
      <c r="C64" s="384" t="s">
        <v>593</v>
      </c>
      <c r="D64" s="155" t="s">
        <v>529</v>
      </c>
      <c r="E64" s="54">
        <v>100</v>
      </c>
      <c r="F64" s="535">
        <f>SUM(прил8!H494)</f>
        <v>4411301</v>
      </c>
      <c r="G64" s="535">
        <f>SUM(прил8!I494)</f>
        <v>4411301</v>
      </c>
    </row>
    <row r="65" spans="1:7" s="43" customFormat="1" ht="30.75" customHeight="1" x14ac:dyDescent="0.25">
      <c r="A65" s="77" t="s">
        <v>682</v>
      </c>
      <c r="B65" s="383" t="s">
        <v>251</v>
      </c>
      <c r="C65" s="384" t="s">
        <v>593</v>
      </c>
      <c r="D65" s="155" t="s">
        <v>529</v>
      </c>
      <c r="E65" s="54">
        <v>200</v>
      </c>
      <c r="F65" s="535">
        <f>SUM(прил8!H495)</f>
        <v>176000</v>
      </c>
      <c r="G65" s="535">
        <f>SUM(прил8!I495)</f>
        <v>176000</v>
      </c>
    </row>
    <row r="66" spans="1:7" s="43" customFormat="1" ht="18" customHeight="1" x14ac:dyDescent="0.25">
      <c r="A66" s="77" t="s">
        <v>18</v>
      </c>
      <c r="B66" s="383" t="s">
        <v>251</v>
      </c>
      <c r="C66" s="384" t="s">
        <v>593</v>
      </c>
      <c r="D66" s="155" t="s">
        <v>529</v>
      </c>
      <c r="E66" s="54">
        <v>800</v>
      </c>
      <c r="F66" s="535">
        <f>SUM(прил8!H496)</f>
        <v>200</v>
      </c>
      <c r="G66" s="535">
        <f>SUM(прил8!I496)</f>
        <v>200</v>
      </c>
    </row>
    <row r="67" spans="1:7" s="43" customFormat="1" ht="34.5" customHeight="1" x14ac:dyDescent="0.25">
      <c r="A67" s="59" t="s">
        <v>124</v>
      </c>
      <c r="B67" s="161" t="s">
        <v>199</v>
      </c>
      <c r="C67" s="274" t="s">
        <v>496</v>
      </c>
      <c r="D67" s="162" t="s">
        <v>497</v>
      </c>
      <c r="E67" s="39"/>
      <c r="F67" s="586">
        <f>SUM(F68+F78+F98)</f>
        <v>13789065</v>
      </c>
      <c r="G67" s="586">
        <f>SUM(G68+G78+G98)</f>
        <v>13789065</v>
      </c>
    </row>
    <row r="68" spans="1:7" s="43" customFormat="1" ht="48.75" customHeight="1" x14ac:dyDescent="0.25">
      <c r="A68" s="148" t="s">
        <v>136</v>
      </c>
      <c r="B68" s="160" t="s">
        <v>233</v>
      </c>
      <c r="C68" s="169" t="s">
        <v>496</v>
      </c>
      <c r="D68" s="156" t="s">
        <v>497</v>
      </c>
      <c r="E68" s="153"/>
      <c r="F68" s="593">
        <f>SUM(F69)</f>
        <v>2460500</v>
      </c>
      <c r="G68" s="593">
        <f>SUM(G69)</f>
        <v>2460500</v>
      </c>
    </row>
    <row r="69" spans="1:7" s="43" customFormat="1" ht="48.75" customHeight="1" x14ac:dyDescent="0.25">
      <c r="A69" s="348" t="s">
        <v>520</v>
      </c>
      <c r="B69" s="376" t="s">
        <v>233</v>
      </c>
      <c r="C69" s="377" t="s">
        <v>10</v>
      </c>
      <c r="D69" s="378" t="s">
        <v>497</v>
      </c>
      <c r="E69" s="357"/>
      <c r="F69" s="533">
        <f>SUM(F70+F72+F76)</f>
        <v>2460500</v>
      </c>
      <c r="G69" s="533">
        <f>SUM(G70+G72+G76)</f>
        <v>2460500</v>
      </c>
    </row>
    <row r="70" spans="1:7" s="43" customFormat="1" ht="33" customHeight="1" x14ac:dyDescent="0.25">
      <c r="A70" s="27" t="s">
        <v>93</v>
      </c>
      <c r="B70" s="128" t="s">
        <v>233</v>
      </c>
      <c r="C70" s="167" t="s">
        <v>10</v>
      </c>
      <c r="D70" s="158" t="s">
        <v>521</v>
      </c>
      <c r="E70" s="30"/>
      <c r="F70" s="532">
        <f>SUM(F71)</f>
        <v>122900</v>
      </c>
      <c r="G70" s="532">
        <f>SUM(G71)</f>
        <v>122900</v>
      </c>
    </row>
    <row r="71" spans="1:7" s="43" customFormat="1" ht="32.25" customHeight="1" x14ac:dyDescent="0.25">
      <c r="A71" s="55" t="s">
        <v>94</v>
      </c>
      <c r="B71" s="129" t="s">
        <v>233</v>
      </c>
      <c r="C71" s="164" t="s">
        <v>10</v>
      </c>
      <c r="D71" s="155" t="s">
        <v>521</v>
      </c>
      <c r="E71" s="54">
        <v>600</v>
      </c>
      <c r="F71" s="535">
        <f>SUM(прил8!H111)</f>
        <v>122900</v>
      </c>
      <c r="G71" s="535">
        <f>SUM(прил8!I111)</f>
        <v>122900</v>
      </c>
    </row>
    <row r="72" spans="1:7" s="43" customFormat="1" ht="33" customHeight="1" x14ac:dyDescent="0.25">
      <c r="A72" s="27" t="s">
        <v>103</v>
      </c>
      <c r="B72" s="128" t="s">
        <v>233</v>
      </c>
      <c r="C72" s="167" t="s">
        <v>10</v>
      </c>
      <c r="D72" s="158" t="s">
        <v>608</v>
      </c>
      <c r="E72" s="30"/>
      <c r="F72" s="532">
        <f>SUM(F73:F75)</f>
        <v>2337600</v>
      </c>
      <c r="G72" s="532">
        <f>SUM(G73:G75)</f>
        <v>2337600</v>
      </c>
    </row>
    <row r="73" spans="1:7" s="43" customFormat="1" ht="48.75" customHeight="1" x14ac:dyDescent="0.25">
      <c r="A73" s="55" t="s">
        <v>86</v>
      </c>
      <c r="B73" s="129" t="s">
        <v>233</v>
      </c>
      <c r="C73" s="164" t="s">
        <v>10</v>
      </c>
      <c r="D73" s="155" t="s">
        <v>608</v>
      </c>
      <c r="E73" s="54">
        <v>100</v>
      </c>
      <c r="F73" s="535">
        <f>SUM(прил8!H605)</f>
        <v>2178175</v>
      </c>
      <c r="G73" s="535">
        <f>SUM(прил8!I605)</f>
        <v>2178175</v>
      </c>
    </row>
    <row r="74" spans="1:7" s="43" customFormat="1" ht="33" customHeight="1" x14ac:dyDescent="0.25">
      <c r="A74" s="55" t="s">
        <v>682</v>
      </c>
      <c r="B74" s="129" t="s">
        <v>233</v>
      </c>
      <c r="C74" s="164" t="s">
        <v>10</v>
      </c>
      <c r="D74" s="155" t="s">
        <v>608</v>
      </c>
      <c r="E74" s="54">
        <v>200</v>
      </c>
      <c r="F74" s="535">
        <f>SUM(прил8!H606)</f>
        <v>159425</v>
      </c>
      <c r="G74" s="535">
        <f>SUM(прил8!I606)</f>
        <v>159425</v>
      </c>
    </row>
    <row r="75" spans="1:7" s="43" customFormat="1" ht="18" hidden="1" customHeight="1" x14ac:dyDescent="0.25">
      <c r="A75" s="62" t="s">
        <v>18</v>
      </c>
      <c r="B75" s="129" t="s">
        <v>233</v>
      </c>
      <c r="C75" s="164" t="s">
        <v>10</v>
      </c>
      <c r="D75" s="155" t="s">
        <v>608</v>
      </c>
      <c r="E75" s="54">
        <v>800</v>
      </c>
      <c r="F75" s="535"/>
      <c r="G75" s="535"/>
    </row>
    <row r="76" spans="1:7" s="43" customFormat="1" ht="33.75" hidden="1" customHeight="1" x14ac:dyDescent="0.25">
      <c r="A76" s="76" t="s">
        <v>85</v>
      </c>
      <c r="B76" s="128" t="s">
        <v>233</v>
      </c>
      <c r="C76" s="167" t="s">
        <v>10</v>
      </c>
      <c r="D76" s="158" t="s">
        <v>501</v>
      </c>
      <c r="E76" s="30"/>
      <c r="F76" s="532">
        <f>SUM(F77)</f>
        <v>0</v>
      </c>
      <c r="G76" s="532">
        <f>SUM(G77)</f>
        <v>0</v>
      </c>
    </row>
    <row r="77" spans="1:7" s="43" customFormat="1" ht="51.75" hidden="1" customHeight="1" x14ac:dyDescent="0.25">
      <c r="A77" s="55" t="s">
        <v>86</v>
      </c>
      <c r="B77" s="129" t="s">
        <v>233</v>
      </c>
      <c r="C77" s="164" t="s">
        <v>10</v>
      </c>
      <c r="D77" s="155" t="s">
        <v>501</v>
      </c>
      <c r="E77" s="54">
        <v>100</v>
      </c>
      <c r="F77" s="535">
        <f>SUM(прил8!H609)</f>
        <v>0</v>
      </c>
      <c r="G77" s="535">
        <f>SUM(прил8!I609)</f>
        <v>0</v>
      </c>
    </row>
    <row r="78" spans="1:7" s="43" customFormat="1" ht="48" customHeight="1" x14ac:dyDescent="0.25">
      <c r="A78" s="148" t="s">
        <v>175</v>
      </c>
      <c r="B78" s="160" t="s">
        <v>201</v>
      </c>
      <c r="C78" s="169" t="s">
        <v>496</v>
      </c>
      <c r="D78" s="156" t="s">
        <v>497</v>
      </c>
      <c r="E78" s="153"/>
      <c r="F78" s="593">
        <f>SUM(F79)</f>
        <v>6684179</v>
      </c>
      <c r="G78" s="593">
        <f>SUM(G79)</f>
        <v>6684179</v>
      </c>
    </row>
    <row r="79" spans="1:7" s="43" customFormat="1" ht="48" customHeight="1" x14ac:dyDescent="0.25">
      <c r="A79" s="348" t="s">
        <v>597</v>
      </c>
      <c r="B79" s="376" t="s">
        <v>201</v>
      </c>
      <c r="C79" s="377" t="s">
        <v>10</v>
      </c>
      <c r="D79" s="378" t="s">
        <v>497</v>
      </c>
      <c r="E79" s="357"/>
      <c r="F79" s="533">
        <f>SUM(F80+F82+F85+F88+F91+F94+F96)</f>
        <v>6684179</v>
      </c>
      <c r="G79" s="533">
        <f>SUM(G80+G82+G85+G88+G91+G94+G96)</f>
        <v>6684179</v>
      </c>
    </row>
    <row r="80" spans="1:7" s="43" customFormat="1" ht="16.5" customHeight="1" x14ac:dyDescent="0.25">
      <c r="A80" s="27" t="s">
        <v>721</v>
      </c>
      <c r="B80" s="128" t="s">
        <v>201</v>
      </c>
      <c r="C80" s="167" t="s">
        <v>10</v>
      </c>
      <c r="D80" s="158" t="s">
        <v>601</v>
      </c>
      <c r="E80" s="30"/>
      <c r="F80" s="532">
        <f>SUM(F81)</f>
        <v>1416940</v>
      </c>
      <c r="G80" s="532">
        <f>SUM(G81)</f>
        <v>1416940</v>
      </c>
    </row>
    <row r="81" spans="1:7" s="43" customFormat="1" ht="16.5" customHeight="1" x14ac:dyDescent="0.25">
      <c r="A81" s="55" t="s">
        <v>40</v>
      </c>
      <c r="B81" s="129" t="s">
        <v>201</v>
      </c>
      <c r="C81" s="164" t="s">
        <v>10</v>
      </c>
      <c r="D81" s="155" t="s">
        <v>601</v>
      </c>
      <c r="E81" s="54" t="s">
        <v>39</v>
      </c>
      <c r="F81" s="535">
        <f>SUM(прил8!H588)</f>
        <v>1416940</v>
      </c>
      <c r="G81" s="535">
        <f>SUM(прил8!I588)</f>
        <v>1416940</v>
      </c>
    </row>
    <row r="82" spans="1:7" s="43" customFormat="1" ht="33" customHeight="1" x14ac:dyDescent="0.25">
      <c r="A82" s="27" t="s">
        <v>99</v>
      </c>
      <c r="B82" s="128" t="s">
        <v>201</v>
      </c>
      <c r="C82" s="167" t="s">
        <v>10</v>
      </c>
      <c r="D82" s="158" t="s">
        <v>602</v>
      </c>
      <c r="E82" s="30"/>
      <c r="F82" s="532">
        <f>SUM(F83:F84)</f>
        <v>41675</v>
      </c>
      <c r="G82" s="532">
        <f>SUM(G83:G84)</f>
        <v>41675</v>
      </c>
    </row>
    <row r="83" spans="1:7" s="43" customFormat="1" ht="30.75" customHeight="1" x14ac:dyDescent="0.25">
      <c r="A83" s="55" t="s">
        <v>682</v>
      </c>
      <c r="B83" s="129" t="s">
        <v>201</v>
      </c>
      <c r="C83" s="164" t="s">
        <v>10</v>
      </c>
      <c r="D83" s="155" t="s">
        <v>602</v>
      </c>
      <c r="E83" s="54" t="s">
        <v>16</v>
      </c>
      <c r="F83" s="535">
        <f>SUM(прил8!H536)</f>
        <v>740</v>
      </c>
      <c r="G83" s="535">
        <f>SUM(прил8!I536)</f>
        <v>740</v>
      </c>
    </row>
    <row r="84" spans="1:7" s="43" customFormat="1" ht="16.5" customHeight="1" x14ac:dyDescent="0.25">
      <c r="A84" s="55" t="s">
        <v>40</v>
      </c>
      <c r="B84" s="129" t="s">
        <v>201</v>
      </c>
      <c r="C84" s="164" t="s">
        <v>10</v>
      </c>
      <c r="D84" s="155" t="s">
        <v>602</v>
      </c>
      <c r="E84" s="54" t="s">
        <v>39</v>
      </c>
      <c r="F84" s="535">
        <f>SUM(прил8!H537)</f>
        <v>40935</v>
      </c>
      <c r="G84" s="535">
        <f>SUM(прил8!I537)</f>
        <v>40935</v>
      </c>
    </row>
    <row r="85" spans="1:7" s="43" customFormat="1" ht="31.5" customHeight="1" x14ac:dyDescent="0.25">
      <c r="A85" s="27" t="s">
        <v>100</v>
      </c>
      <c r="B85" s="128" t="s">
        <v>201</v>
      </c>
      <c r="C85" s="167" t="s">
        <v>10</v>
      </c>
      <c r="D85" s="158" t="s">
        <v>603</v>
      </c>
      <c r="E85" s="30"/>
      <c r="F85" s="532">
        <f>SUM(F86:F87)</f>
        <v>258081</v>
      </c>
      <c r="G85" s="532">
        <f>SUM(G86:G87)</f>
        <v>258081</v>
      </c>
    </row>
    <row r="86" spans="1:7" s="43" customFormat="1" ht="33" customHeight="1" x14ac:dyDescent="0.25">
      <c r="A86" s="55" t="s">
        <v>682</v>
      </c>
      <c r="B86" s="129" t="s">
        <v>201</v>
      </c>
      <c r="C86" s="164" t="s">
        <v>10</v>
      </c>
      <c r="D86" s="155" t="s">
        <v>603</v>
      </c>
      <c r="E86" s="54" t="s">
        <v>16</v>
      </c>
      <c r="F86" s="535">
        <f>SUM(прил8!H539)</f>
        <v>3650</v>
      </c>
      <c r="G86" s="535">
        <f>SUM(прил8!I539)</f>
        <v>3650</v>
      </c>
    </row>
    <row r="87" spans="1:7" s="43" customFormat="1" ht="17.25" customHeight="1" x14ac:dyDescent="0.25">
      <c r="A87" s="55" t="s">
        <v>40</v>
      </c>
      <c r="B87" s="129" t="s">
        <v>201</v>
      </c>
      <c r="C87" s="164" t="s">
        <v>10</v>
      </c>
      <c r="D87" s="155" t="s">
        <v>603</v>
      </c>
      <c r="E87" s="54" t="s">
        <v>39</v>
      </c>
      <c r="F87" s="535">
        <f>SUM(прил8!H540)</f>
        <v>254431</v>
      </c>
      <c r="G87" s="535">
        <f>SUM(прил8!I540)</f>
        <v>254431</v>
      </c>
    </row>
    <row r="88" spans="1:7" s="43" customFormat="1" ht="15.75" customHeight="1" x14ac:dyDescent="0.25">
      <c r="A88" s="27" t="s">
        <v>101</v>
      </c>
      <c r="B88" s="128" t="s">
        <v>201</v>
      </c>
      <c r="C88" s="167" t="s">
        <v>10</v>
      </c>
      <c r="D88" s="158" t="s">
        <v>604</v>
      </c>
      <c r="E88" s="30"/>
      <c r="F88" s="532">
        <f>SUM(F89:F90)</f>
        <v>3582297</v>
      </c>
      <c r="G88" s="532">
        <f>SUM(G89:G90)</f>
        <v>3582297</v>
      </c>
    </row>
    <row r="89" spans="1:7" s="43" customFormat="1" ht="30.75" customHeight="1" x14ac:dyDescent="0.25">
      <c r="A89" s="55" t="s">
        <v>682</v>
      </c>
      <c r="B89" s="129" t="s">
        <v>201</v>
      </c>
      <c r="C89" s="164" t="s">
        <v>10</v>
      </c>
      <c r="D89" s="155" t="s">
        <v>604</v>
      </c>
      <c r="E89" s="54" t="s">
        <v>16</v>
      </c>
      <c r="F89" s="535">
        <f>SUM(прил8!H542)</f>
        <v>58300</v>
      </c>
      <c r="G89" s="535">
        <f>SUM(прил8!I542)</f>
        <v>58300</v>
      </c>
    </row>
    <row r="90" spans="1:7" s="43" customFormat="1" ht="17.25" customHeight="1" x14ac:dyDescent="0.25">
      <c r="A90" s="55" t="s">
        <v>40</v>
      </c>
      <c r="B90" s="129" t="s">
        <v>201</v>
      </c>
      <c r="C90" s="164" t="s">
        <v>10</v>
      </c>
      <c r="D90" s="155" t="s">
        <v>604</v>
      </c>
      <c r="E90" s="54" t="s">
        <v>39</v>
      </c>
      <c r="F90" s="535">
        <f>SUM(прил8!H543)</f>
        <v>3523997</v>
      </c>
      <c r="G90" s="535">
        <f>SUM(прил8!I543)</f>
        <v>3523997</v>
      </c>
    </row>
    <row r="91" spans="1:7" s="43" customFormat="1" ht="16.5" customHeight="1" x14ac:dyDescent="0.25">
      <c r="A91" s="27" t="s">
        <v>102</v>
      </c>
      <c r="B91" s="128" t="s">
        <v>201</v>
      </c>
      <c r="C91" s="167" t="s">
        <v>10</v>
      </c>
      <c r="D91" s="158" t="s">
        <v>605</v>
      </c>
      <c r="E91" s="30"/>
      <c r="F91" s="532">
        <f>SUM(F92:F93)</f>
        <v>528500</v>
      </c>
      <c r="G91" s="532">
        <f>SUM(G92:G93)</f>
        <v>528500</v>
      </c>
    </row>
    <row r="92" spans="1:7" s="43" customFormat="1" ht="31.5" customHeight="1" x14ac:dyDescent="0.25">
      <c r="A92" s="55" t="s">
        <v>682</v>
      </c>
      <c r="B92" s="129" t="s">
        <v>201</v>
      </c>
      <c r="C92" s="164" t="s">
        <v>10</v>
      </c>
      <c r="D92" s="155" t="s">
        <v>605</v>
      </c>
      <c r="E92" s="54" t="s">
        <v>16</v>
      </c>
      <c r="F92" s="535">
        <f>SUM(прил8!H545)</f>
        <v>8500</v>
      </c>
      <c r="G92" s="535">
        <f>SUM(прил8!I545)</f>
        <v>8500</v>
      </c>
    </row>
    <row r="93" spans="1:7" s="43" customFormat="1" ht="17.25" customHeight="1" x14ac:dyDescent="0.25">
      <c r="A93" s="55" t="s">
        <v>40</v>
      </c>
      <c r="B93" s="129" t="s">
        <v>201</v>
      </c>
      <c r="C93" s="164" t="s">
        <v>10</v>
      </c>
      <c r="D93" s="155" t="s">
        <v>605</v>
      </c>
      <c r="E93" s="54" t="s">
        <v>39</v>
      </c>
      <c r="F93" s="535">
        <f>SUM(прил8!H546)</f>
        <v>520000</v>
      </c>
      <c r="G93" s="535">
        <f>SUM(прил8!I546)</f>
        <v>520000</v>
      </c>
    </row>
    <row r="94" spans="1:7" s="43" customFormat="1" ht="17.25" customHeight="1" x14ac:dyDescent="0.25">
      <c r="A94" s="27" t="s">
        <v>176</v>
      </c>
      <c r="B94" s="128" t="s">
        <v>201</v>
      </c>
      <c r="C94" s="167" t="s">
        <v>10</v>
      </c>
      <c r="D94" s="158" t="s">
        <v>956</v>
      </c>
      <c r="E94" s="30"/>
      <c r="F94" s="532">
        <f>SUM(F95)</f>
        <v>854686</v>
      </c>
      <c r="G94" s="532">
        <f>SUM(G95)</f>
        <v>854686</v>
      </c>
    </row>
    <row r="95" spans="1:7" s="43" customFormat="1" ht="17.25" customHeight="1" x14ac:dyDescent="0.25">
      <c r="A95" s="55" t="s">
        <v>40</v>
      </c>
      <c r="B95" s="129" t="s">
        <v>201</v>
      </c>
      <c r="C95" s="164" t="s">
        <v>10</v>
      </c>
      <c r="D95" s="155" t="s">
        <v>956</v>
      </c>
      <c r="E95" s="54">
        <v>300</v>
      </c>
      <c r="F95" s="535">
        <f>SUM(прил8!H514)</f>
        <v>854686</v>
      </c>
      <c r="G95" s="535">
        <f>SUM(прил8!I514)</f>
        <v>854686</v>
      </c>
    </row>
    <row r="96" spans="1:7" s="43" customFormat="1" ht="15.75" customHeight="1" x14ac:dyDescent="0.25">
      <c r="A96" s="27" t="s">
        <v>610</v>
      </c>
      <c r="B96" s="128" t="s">
        <v>201</v>
      </c>
      <c r="C96" s="167" t="s">
        <v>10</v>
      </c>
      <c r="D96" s="158" t="s">
        <v>609</v>
      </c>
      <c r="E96" s="30"/>
      <c r="F96" s="532">
        <f>SUM(F97)</f>
        <v>2000</v>
      </c>
      <c r="G96" s="532">
        <f>SUM(G97)</f>
        <v>2000</v>
      </c>
    </row>
    <row r="97" spans="1:7" s="43" customFormat="1" ht="31.5" customHeight="1" x14ac:dyDescent="0.25">
      <c r="A97" s="55" t="s">
        <v>682</v>
      </c>
      <c r="B97" s="129" t="s">
        <v>201</v>
      </c>
      <c r="C97" s="164" t="s">
        <v>10</v>
      </c>
      <c r="D97" s="155" t="s">
        <v>609</v>
      </c>
      <c r="E97" s="54">
        <v>200</v>
      </c>
      <c r="F97" s="535">
        <f>SUM(прил8!H613)</f>
        <v>2000</v>
      </c>
      <c r="G97" s="535">
        <f>SUM(прил8!I613)</f>
        <v>2000</v>
      </c>
    </row>
    <row r="98" spans="1:7" s="43" customFormat="1" ht="66" customHeight="1" x14ac:dyDescent="0.25">
      <c r="A98" s="148" t="s">
        <v>181</v>
      </c>
      <c r="B98" s="160" t="s">
        <v>232</v>
      </c>
      <c r="C98" s="169" t="s">
        <v>496</v>
      </c>
      <c r="D98" s="156" t="s">
        <v>497</v>
      </c>
      <c r="E98" s="153"/>
      <c r="F98" s="593">
        <f>SUM(F100+F102+F105)</f>
        <v>4644386</v>
      </c>
      <c r="G98" s="593">
        <f>SUM(G100+G102+G105)</f>
        <v>4644386</v>
      </c>
    </row>
    <row r="99" spans="1:7" s="43" customFormat="1" ht="46.5" customHeight="1" x14ac:dyDescent="0.25">
      <c r="A99" s="348" t="s">
        <v>504</v>
      </c>
      <c r="B99" s="376" t="s">
        <v>232</v>
      </c>
      <c r="C99" s="377" t="s">
        <v>10</v>
      </c>
      <c r="D99" s="378" t="s">
        <v>497</v>
      </c>
      <c r="E99" s="357"/>
      <c r="F99" s="533">
        <f>SUM(F100+F102+F105)</f>
        <v>4644386</v>
      </c>
      <c r="G99" s="533">
        <f>SUM(G100+G102+G105)</f>
        <v>4644386</v>
      </c>
    </row>
    <row r="100" spans="1:7" s="43" customFormat="1" ht="51" customHeight="1" x14ac:dyDescent="0.25">
      <c r="A100" s="27" t="s">
        <v>87</v>
      </c>
      <c r="B100" s="128" t="s">
        <v>232</v>
      </c>
      <c r="C100" s="167" t="s">
        <v>10</v>
      </c>
      <c r="D100" s="158" t="s">
        <v>505</v>
      </c>
      <c r="E100" s="30"/>
      <c r="F100" s="532">
        <f>SUM(F101)</f>
        <v>876600</v>
      </c>
      <c r="G100" s="532">
        <f>SUM(G101)</f>
        <v>876600</v>
      </c>
    </row>
    <row r="101" spans="1:7" s="43" customFormat="1" ht="48" customHeight="1" x14ac:dyDescent="0.25">
      <c r="A101" s="55" t="s">
        <v>86</v>
      </c>
      <c r="B101" s="129" t="s">
        <v>232</v>
      </c>
      <c r="C101" s="164" t="s">
        <v>10</v>
      </c>
      <c r="D101" s="155" t="s">
        <v>505</v>
      </c>
      <c r="E101" s="54">
        <v>100</v>
      </c>
      <c r="F101" s="535">
        <f>SUM(прил8!H42)</f>
        <v>876600</v>
      </c>
      <c r="G101" s="535">
        <f>SUM(прил8!I42)</f>
        <v>876600</v>
      </c>
    </row>
    <row r="102" spans="1:7" s="43" customFormat="1" ht="32.25" customHeight="1" x14ac:dyDescent="0.25">
      <c r="A102" s="27" t="s">
        <v>461</v>
      </c>
      <c r="B102" s="128" t="s">
        <v>232</v>
      </c>
      <c r="C102" s="167" t="s">
        <v>10</v>
      </c>
      <c r="D102" s="158" t="s">
        <v>606</v>
      </c>
      <c r="E102" s="30"/>
      <c r="F102" s="532">
        <f>SUM(F103:F104)</f>
        <v>3746786</v>
      </c>
      <c r="G102" s="532">
        <f>SUM(G103:G104)</f>
        <v>3746786</v>
      </c>
    </row>
    <row r="103" spans="1:7" s="43" customFormat="1" ht="17.25" customHeight="1" x14ac:dyDescent="0.25">
      <c r="A103" s="55" t="s">
        <v>682</v>
      </c>
      <c r="B103" s="129" t="s">
        <v>232</v>
      </c>
      <c r="C103" s="164" t="s">
        <v>10</v>
      </c>
      <c r="D103" s="155" t="s">
        <v>606</v>
      </c>
      <c r="E103" s="54">
        <v>200</v>
      </c>
      <c r="F103" s="535"/>
      <c r="G103" s="535"/>
    </row>
    <row r="104" spans="1:7" s="43" customFormat="1" ht="17.25" customHeight="1" x14ac:dyDescent="0.25">
      <c r="A104" s="55" t="s">
        <v>40</v>
      </c>
      <c r="B104" s="129" t="s">
        <v>232</v>
      </c>
      <c r="C104" s="164" t="s">
        <v>10</v>
      </c>
      <c r="D104" s="155" t="s">
        <v>606</v>
      </c>
      <c r="E104" s="54">
        <v>300</v>
      </c>
      <c r="F104" s="535">
        <f>SUM(прил8!H593)</f>
        <v>3746786</v>
      </c>
      <c r="G104" s="535">
        <f>SUM(прил8!I593)</f>
        <v>3746786</v>
      </c>
    </row>
    <row r="105" spans="1:7" s="43" customFormat="1" ht="33.75" customHeight="1" x14ac:dyDescent="0.25">
      <c r="A105" s="27" t="s">
        <v>114</v>
      </c>
      <c r="B105" s="128" t="s">
        <v>232</v>
      </c>
      <c r="C105" s="167" t="s">
        <v>10</v>
      </c>
      <c r="D105" s="158" t="s">
        <v>506</v>
      </c>
      <c r="E105" s="30"/>
      <c r="F105" s="532">
        <f>SUM(F106)</f>
        <v>21000</v>
      </c>
      <c r="G105" s="532">
        <f>SUM(G106)</f>
        <v>21000</v>
      </c>
    </row>
    <row r="106" spans="1:7" s="43" customFormat="1" ht="32.25" customHeight="1" x14ac:dyDescent="0.25">
      <c r="A106" s="55" t="s">
        <v>682</v>
      </c>
      <c r="B106" s="129" t="s">
        <v>232</v>
      </c>
      <c r="C106" s="164" t="s">
        <v>10</v>
      </c>
      <c r="D106" s="155" t="s">
        <v>506</v>
      </c>
      <c r="E106" s="54">
        <v>200</v>
      </c>
      <c r="F106" s="535">
        <f>SUM(прил8!H44+прил8!H422+прил8!H617)</f>
        <v>21000</v>
      </c>
      <c r="G106" s="535">
        <f>SUM(прил8!I44+прил8!I422+прил8!I617)</f>
        <v>21000</v>
      </c>
    </row>
    <row r="107" spans="1:7" s="43" customFormat="1" ht="17.25" hidden="1" customHeight="1" x14ac:dyDescent="0.25">
      <c r="A107" s="55" t="s">
        <v>18</v>
      </c>
      <c r="B107" s="129" t="s">
        <v>232</v>
      </c>
      <c r="C107" s="164"/>
      <c r="D107" s="155" t="s">
        <v>271</v>
      </c>
      <c r="E107" s="54">
        <v>800</v>
      </c>
      <c r="F107" s="535"/>
      <c r="G107" s="535"/>
    </row>
    <row r="108" spans="1:7" s="43" customFormat="1" ht="31.5" x14ac:dyDescent="0.25">
      <c r="A108" s="136" t="s">
        <v>454</v>
      </c>
      <c r="B108" s="161" t="s">
        <v>561</v>
      </c>
      <c r="C108" s="274" t="s">
        <v>496</v>
      </c>
      <c r="D108" s="162" t="s">
        <v>497</v>
      </c>
      <c r="E108" s="39"/>
      <c r="F108" s="586">
        <f>SUM(F109+F166+F179+F183)</f>
        <v>187730185</v>
      </c>
      <c r="G108" s="586">
        <f>SUM(G109+G166+G179+G183)</f>
        <v>186447965</v>
      </c>
    </row>
    <row r="109" spans="1:7" s="43" customFormat="1" ht="47.25" x14ac:dyDescent="0.25">
      <c r="A109" s="152" t="s">
        <v>268</v>
      </c>
      <c r="B109" s="160" t="s">
        <v>239</v>
      </c>
      <c r="C109" s="169" t="s">
        <v>496</v>
      </c>
      <c r="D109" s="156" t="s">
        <v>497</v>
      </c>
      <c r="E109" s="153"/>
      <c r="F109" s="593">
        <f>SUM(F110+F132)</f>
        <v>170090126</v>
      </c>
      <c r="G109" s="593">
        <f>SUM(G110+G132)</f>
        <v>168807906</v>
      </c>
    </row>
    <row r="110" spans="1:7" s="43" customFormat="1" ht="16.5" customHeight="1" x14ac:dyDescent="0.25">
      <c r="A110" s="375" t="s">
        <v>562</v>
      </c>
      <c r="B110" s="376" t="s">
        <v>239</v>
      </c>
      <c r="C110" s="377" t="s">
        <v>10</v>
      </c>
      <c r="D110" s="378" t="s">
        <v>497</v>
      </c>
      <c r="E110" s="357"/>
      <c r="F110" s="533">
        <f>SUM(F111+F114+F117+F119+F121+F124+F126+F128)</f>
        <v>22962958</v>
      </c>
      <c r="G110" s="533">
        <f>SUM(G111+G114+G117+G119+G121+G124+G126+G128)</f>
        <v>23653390</v>
      </c>
    </row>
    <row r="111" spans="1:7" s="43" customFormat="1" ht="18" customHeight="1" x14ac:dyDescent="0.25">
      <c r="A111" s="76" t="s">
        <v>180</v>
      </c>
      <c r="B111" s="128" t="s">
        <v>239</v>
      </c>
      <c r="C111" s="167" t="s">
        <v>10</v>
      </c>
      <c r="D111" s="158" t="s">
        <v>607</v>
      </c>
      <c r="E111" s="30"/>
      <c r="F111" s="532">
        <f>SUM(F112:F113)</f>
        <v>1411837</v>
      </c>
      <c r="G111" s="532">
        <f>SUM(G112:G113)</f>
        <v>1411837</v>
      </c>
    </row>
    <row r="112" spans="1:7" s="43" customFormat="1" ht="18" customHeight="1" x14ac:dyDescent="0.25">
      <c r="A112" s="77" t="s">
        <v>682</v>
      </c>
      <c r="B112" s="129" t="s">
        <v>239</v>
      </c>
      <c r="C112" s="164" t="s">
        <v>10</v>
      </c>
      <c r="D112" s="155" t="s">
        <v>607</v>
      </c>
      <c r="E112" s="54">
        <v>200</v>
      </c>
      <c r="F112" s="535"/>
      <c r="G112" s="535"/>
    </row>
    <row r="113" spans="1:7" s="43" customFormat="1" ht="17.25" customHeight="1" x14ac:dyDescent="0.25">
      <c r="A113" s="77" t="s">
        <v>40</v>
      </c>
      <c r="B113" s="129" t="s">
        <v>239</v>
      </c>
      <c r="C113" s="164" t="s">
        <v>10</v>
      </c>
      <c r="D113" s="155" t="s">
        <v>607</v>
      </c>
      <c r="E113" s="54">
        <v>300</v>
      </c>
      <c r="F113" s="535">
        <f>SUM(прил8!H599)</f>
        <v>1411837</v>
      </c>
      <c r="G113" s="535">
        <f>SUM(прил8!I599)</f>
        <v>1411837</v>
      </c>
    </row>
    <row r="114" spans="1:7" s="43" customFormat="1" ht="94.5" x14ac:dyDescent="0.25">
      <c r="A114" s="157" t="s">
        <v>157</v>
      </c>
      <c r="B114" s="128" t="s">
        <v>239</v>
      </c>
      <c r="C114" s="167" t="s">
        <v>10</v>
      </c>
      <c r="D114" s="158" t="s">
        <v>564</v>
      </c>
      <c r="E114" s="30"/>
      <c r="F114" s="532">
        <f>SUM(F115:F116)</f>
        <v>10993792</v>
      </c>
      <c r="G114" s="532">
        <f>SUM(G115:G116)</f>
        <v>10993792</v>
      </c>
    </row>
    <row r="115" spans="1:7" s="43" customFormat="1" ht="47.25" x14ac:dyDescent="0.25">
      <c r="A115" s="135" t="s">
        <v>86</v>
      </c>
      <c r="B115" s="129" t="s">
        <v>239</v>
      </c>
      <c r="C115" s="164" t="s">
        <v>10</v>
      </c>
      <c r="D115" s="155" t="s">
        <v>564</v>
      </c>
      <c r="E115" s="54">
        <v>100</v>
      </c>
      <c r="F115" s="535">
        <f>SUM(прил8!H297)</f>
        <v>10777836</v>
      </c>
      <c r="G115" s="535">
        <f>SUM(прил8!I297)</f>
        <v>10777836</v>
      </c>
    </row>
    <row r="116" spans="1:7" s="43" customFormat="1" ht="30.75" customHeight="1" x14ac:dyDescent="0.25">
      <c r="A116" s="77" t="s">
        <v>682</v>
      </c>
      <c r="B116" s="129" t="s">
        <v>239</v>
      </c>
      <c r="C116" s="164" t="s">
        <v>10</v>
      </c>
      <c r="D116" s="155" t="s">
        <v>564</v>
      </c>
      <c r="E116" s="54">
        <v>200</v>
      </c>
      <c r="F116" s="535">
        <f>SUM(прил8!H298)</f>
        <v>215956</v>
      </c>
      <c r="G116" s="535">
        <f>SUM(прил8!I298)</f>
        <v>215956</v>
      </c>
    </row>
    <row r="117" spans="1:7" s="43" customFormat="1" ht="50.25" hidden="1" customHeight="1" x14ac:dyDescent="0.25">
      <c r="A117" s="76" t="s">
        <v>980</v>
      </c>
      <c r="B117" s="128" t="s">
        <v>239</v>
      </c>
      <c r="C117" s="167" t="s">
        <v>10</v>
      </c>
      <c r="D117" s="158" t="s">
        <v>981</v>
      </c>
      <c r="E117" s="30"/>
      <c r="F117" s="594">
        <f>SUM(F118)</f>
        <v>0</v>
      </c>
      <c r="G117" s="594">
        <f>SUM(G118)</f>
        <v>0</v>
      </c>
    </row>
    <row r="118" spans="1:7" s="43" customFormat="1" ht="30.75" hidden="1" customHeight="1" x14ac:dyDescent="0.25">
      <c r="A118" s="77" t="s">
        <v>190</v>
      </c>
      <c r="B118" s="129" t="s">
        <v>239</v>
      </c>
      <c r="C118" s="164" t="s">
        <v>10</v>
      </c>
      <c r="D118" s="155" t="s">
        <v>981</v>
      </c>
      <c r="E118" s="54">
        <v>400</v>
      </c>
      <c r="F118" s="535">
        <f>SUM(прил8!H300)</f>
        <v>0</v>
      </c>
      <c r="G118" s="535"/>
    </row>
    <row r="119" spans="1:7" s="43" customFormat="1" ht="30.75" hidden="1" customHeight="1" x14ac:dyDescent="0.25">
      <c r="A119" s="76" t="s">
        <v>706</v>
      </c>
      <c r="B119" s="128" t="s">
        <v>239</v>
      </c>
      <c r="C119" s="167" t="s">
        <v>10</v>
      </c>
      <c r="D119" s="158" t="s">
        <v>705</v>
      </c>
      <c r="E119" s="30"/>
      <c r="F119" s="532">
        <f>SUM(F120)</f>
        <v>0</v>
      </c>
      <c r="G119" s="532">
        <f>SUM(G120)</f>
        <v>0</v>
      </c>
    </row>
    <row r="120" spans="1:7" s="43" customFormat="1" ht="16.5" hidden="1" customHeight="1" x14ac:dyDescent="0.25">
      <c r="A120" s="77" t="s">
        <v>40</v>
      </c>
      <c r="B120" s="129" t="s">
        <v>239</v>
      </c>
      <c r="C120" s="164" t="s">
        <v>10</v>
      </c>
      <c r="D120" s="155" t="s">
        <v>705</v>
      </c>
      <c r="E120" s="54">
        <v>300</v>
      </c>
      <c r="F120" s="535">
        <f>SUM(прил8!H551)</f>
        <v>0</v>
      </c>
      <c r="G120" s="535">
        <f>SUM(прил8!I551)</f>
        <v>0</v>
      </c>
    </row>
    <row r="121" spans="1:7" s="43" customFormat="1" ht="66" customHeight="1" x14ac:dyDescent="0.25">
      <c r="A121" s="76" t="s">
        <v>108</v>
      </c>
      <c r="B121" s="128" t="s">
        <v>239</v>
      </c>
      <c r="C121" s="167" t="s">
        <v>10</v>
      </c>
      <c r="D121" s="158" t="s">
        <v>599</v>
      </c>
      <c r="E121" s="30"/>
      <c r="F121" s="532">
        <f>SUM(F122:F123)</f>
        <v>1020000</v>
      </c>
      <c r="G121" s="532">
        <f>SUM(G122:G123)</f>
        <v>1020000</v>
      </c>
    </row>
    <row r="122" spans="1:7" s="43" customFormat="1" ht="30.75" customHeight="1" x14ac:dyDescent="0.25">
      <c r="A122" s="77" t="s">
        <v>682</v>
      </c>
      <c r="B122" s="129" t="s">
        <v>239</v>
      </c>
      <c r="C122" s="164" t="s">
        <v>10</v>
      </c>
      <c r="D122" s="155" t="s">
        <v>599</v>
      </c>
      <c r="E122" s="54">
        <v>200</v>
      </c>
      <c r="F122" s="535">
        <f>SUM(прил8!H553)</f>
        <v>4787</v>
      </c>
      <c r="G122" s="535">
        <f>SUM(прил8!I553)</f>
        <v>4787</v>
      </c>
    </row>
    <row r="123" spans="1:7" s="43" customFormat="1" ht="17.25" customHeight="1" x14ac:dyDescent="0.25">
      <c r="A123" s="77" t="s">
        <v>40</v>
      </c>
      <c r="B123" s="129" t="s">
        <v>239</v>
      </c>
      <c r="C123" s="164" t="s">
        <v>10</v>
      </c>
      <c r="D123" s="155" t="s">
        <v>599</v>
      </c>
      <c r="E123" s="54">
        <v>300</v>
      </c>
      <c r="F123" s="535">
        <f>SUM(прил8!H554)</f>
        <v>1015213</v>
      </c>
      <c r="G123" s="535">
        <f>SUM(прил8!I554)</f>
        <v>1015213</v>
      </c>
    </row>
    <row r="124" spans="1:7" s="43" customFormat="1" ht="33.75" hidden="1" customHeight="1" x14ac:dyDescent="0.25">
      <c r="A124" s="76" t="s">
        <v>679</v>
      </c>
      <c r="B124" s="128" t="s">
        <v>239</v>
      </c>
      <c r="C124" s="167" t="s">
        <v>10</v>
      </c>
      <c r="D124" s="158" t="s">
        <v>678</v>
      </c>
      <c r="E124" s="30"/>
      <c r="F124" s="532">
        <f>SUM(F125)</f>
        <v>0</v>
      </c>
      <c r="G124" s="532">
        <f>SUM(G125)</f>
        <v>0</v>
      </c>
    </row>
    <row r="125" spans="1:7" s="43" customFormat="1" ht="32.25" hidden="1" customHeight="1" x14ac:dyDescent="0.25">
      <c r="A125" s="77" t="s">
        <v>682</v>
      </c>
      <c r="B125" s="129" t="s">
        <v>239</v>
      </c>
      <c r="C125" s="164" t="s">
        <v>10</v>
      </c>
      <c r="D125" s="155" t="s">
        <v>678</v>
      </c>
      <c r="E125" s="54">
        <v>200</v>
      </c>
      <c r="F125" s="535">
        <f>SUM(прил8!H302)</f>
        <v>0</v>
      </c>
      <c r="G125" s="535">
        <f>SUM(прил8!I302)</f>
        <v>0</v>
      </c>
    </row>
    <row r="126" spans="1:7" s="43" customFormat="1" ht="31.5" customHeight="1" x14ac:dyDescent="0.25">
      <c r="A126" s="76" t="s">
        <v>567</v>
      </c>
      <c r="B126" s="128" t="s">
        <v>239</v>
      </c>
      <c r="C126" s="167" t="s">
        <v>10</v>
      </c>
      <c r="D126" s="158" t="s">
        <v>568</v>
      </c>
      <c r="E126" s="30"/>
      <c r="F126" s="532">
        <f>SUM(F127)</f>
        <v>69734</v>
      </c>
      <c r="G126" s="532">
        <f>SUM(G127)</f>
        <v>69734</v>
      </c>
    </row>
    <row r="127" spans="1:7" s="43" customFormat="1" ht="30.75" customHeight="1" x14ac:dyDescent="0.25">
      <c r="A127" s="77" t="s">
        <v>682</v>
      </c>
      <c r="B127" s="129" t="s">
        <v>239</v>
      </c>
      <c r="C127" s="164" t="s">
        <v>10</v>
      </c>
      <c r="D127" s="155" t="s">
        <v>568</v>
      </c>
      <c r="E127" s="54">
        <v>200</v>
      </c>
      <c r="F127" s="535">
        <f>SUM(прил8!H556)</f>
        <v>69734</v>
      </c>
      <c r="G127" s="535">
        <f>SUM(прил8!I556)</f>
        <v>69734</v>
      </c>
    </row>
    <row r="128" spans="1:7" s="43" customFormat="1" ht="33.75" customHeight="1" x14ac:dyDescent="0.25">
      <c r="A128" s="76" t="s">
        <v>96</v>
      </c>
      <c r="B128" s="128" t="s">
        <v>239</v>
      </c>
      <c r="C128" s="167" t="s">
        <v>10</v>
      </c>
      <c r="D128" s="158" t="s">
        <v>529</v>
      </c>
      <c r="E128" s="30"/>
      <c r="F128" s="532">
        <f>SUM(F129:F131)</f>
        <v>9467595</v>
      </c>
      <c r="G128" s="532">
        <f>SUM(G129:G131)</f>
        <v>10158027</v>
      </c>
    </row>
    <row r="129" spans="1:7" s="43" customFormat="1" ht="48.75" customHeight="1" x14ac:dyDescent="0.25">
      <c r="A129" s="77" t="s">
        <v>86</v>
      </c>
      <c r="B129" s="129" t="s">
        <v>239</v>
      </c>
      <c r="C129" s="164" t="s">
        <v>10</v>
      </c>
      <c r="D129" s="155" t="s">
        <v>529</v>
      </c>
      <c r="E129" s="54">
        <v>100</v>
      </c>
      <c r="F129" s="535">
        <f>SUM(прил8!H304)</f>
        <v>4640548</v>
      </c>
      <c r="G129" s="535">
        <f>SUM(прил8!I304)</f>
        <v>4640548</v>
      </c>
    </row>
    <row r="130" spans="1:7" s="43" customFormat="1" ht="31.5" customHeight="1" x14ac:dyDescent="0.25">
      <c r="A130" s="77" t="s">
        <v>682</v>
      </c>
      <c r="B130" s="129" t="s">
        <v>239</v>
      </c>
      <c r="C130" s="164" t="s">
        <v>10</v>
      </c>
      <c r="D130" s="155" t="s">
        <v>529</v>
      </c>
      <c r="E130" s="54">
        <v>200</v>
      </c>
      <c r="F130" s="535">
        <f>SUM(прил8!H305)</f>
        <v>4750673</v>
      </c>
      <c r="G130" s="535">
        <f>SUM(прил8!I305)</f>
        <v>5441105</v>
      </c>
    </row>
    <row r="131" spans="1:7" s="43" customFormat="1" ht="17.25" customHeight="1" x14ac:dyDescent="0.25">
      <c r="A131" s="77" t="s">
        <v>18</v>
      </c>
      <c r="B131" s="129" t="s">
        <v>239</v>
      </c>
      <c r="C131" s="164" t="s">
        <v>10</v>
      </c>
      <c r="D131" s="155" t="s">
        <v>529</v>
      </c>
      <c r="E131" s="54">
        <v>800</v>
      </c>
      <c r="F131" s="535">
        <f>SUM(прил8!H306)</f>
        <v>76374</v>
      </c>
      <c r="G131" s="535">
        <f>SUM(прил8!I306)</f>
        <v>76374</v>
      </c>
    </row>
    <row r="132" spans="1:7" s="43" customFormat="1" ht="17.25" customHeight="1" x14ac:dyDescent="0.25">
      <c r="A132" s="375" t="s">
        <v>573</v>
      </c>
      <c r="B132" s="376" t="s">
        <v>239</v>
      </c>
      <c r="C132" s="377" t="s">
        <v>12</v>
      </c>
      <c r="D132" s="378" t="s">
        <v>497</v>
      </c>
      <c r="E132" s="357"/>
      <c r="F132" s="533">
        <f>SUM(F133+F136+F138+F140+F143+F145+F147+F149+F151+F153+F164+F156+F158+F162)</f>
        <v>147127168</v>
      </c>
      <c r="G132" s="533">
        <f>SUM(G133+G136+G138+G140+G143+G145+G147+G149+G151+G153+G164+G156+G158+G162)</f>
        <v>145154516</v>
      </c>
    </row>
    <row r="133" spans="1:7" s="43" customFormat="1" ht="81" customHeight="1" x14ac:dyDescent="0.25">
      <c r="A133" s="76" t="s">
        <v>159</v>
      </c>
      <c r="B133" s="128" t="s">
        <v>239</v>
      </c>
      <c r="C133" s="167" t="s">
        <v>12</v>
      </c>
      <c r="D133" s="158" t="s">
        <v>565</v>
      </c>
      <c r="E133" s="30"/>
      <c r="F133" s="532">
        <f>SUM(F134:F135)</f>
        <v>116637288</v>
      </c>
      <c r="G133" s="532">
        <f>SUM(G134:G135)</f>
        <v>116637288</v>
      </c>
    </row>
    <row r="134" spans="1:7" s="43" customFormat="1" ht="47.25" x14ac:dyDescent="0.25">
      <c r="A134" s="135" t="s">
        <v>86</v>
      </c>
      <c r="B134" s="129" t="s">
        <v>239</v>
      </c>
      <c r="C134" s="164" t="s">
        <v>12</v>
      </c>
      <c r="D134" s="155" t="s">
        <v>565</v>
      </c>
      <c r="E134" s="54">
        <v>100</v>
      </c>
      <c r="F134" s="535">
        <f>SUM(прил8!H322)</f>
        <v>111638911</v>
      </c>
      <c r="G134" s="535">
        <f>SUM(прил8!I322)</f>
        <v>111638911</v>
      </c>
    </row>
    <row r="135" spans="1:7" s="43" customFormat="1" ht="30.75" customHeight="1" x14ac:dyDescent="0.25">
      <c r="A135" s="77" t="s">
        <v>682</v>
      </c>
      <c r="B135" s="129" t="s">
        <v>239</v>
      </c>
      <c r="C135" s="164" t="s">
        <v>12</v>
      </c>
      <c r="D135" s="155" t="s">
        <v>565</v>
      </c>
      <c r="E135" s="54">
        <v>200</v>
      </c>
      <c r="F135" s="535">
        <f>SUM(прил8!H323)</f>
        <v>4998377</v>
      </c>
      <c r="G135" s="535">
        <f>SUM(прил8!I323)</f>
        <v>4998377</v>
      </c>
    </row>
    <row r="136" spans="1:7" s="43" customFormat="1" ht="16.5" hidden="1" customHeight="1" x14ac:dyDescent="0.25">
      <c r="A136" s="76" t="s">
        <v>714</v>
      </c>
      <c r="B136" s="128" t="s">
        <v>239</v>
      </c>
      <c r="C136" s="167" t="s">
        <v>12</v>
      </c>
      <c r="D136" s="158" t="s">
        <v>713</v>
      </c>
      <c r="E136" s="30"/>
      <c r="F136" s="532">
        <f>SUM(F137)</f>
        <v>0</v>
      </c>
      <c r="G136" s="532">
        <f>SUM(G137)</f>
        <v>0</v>
      </c>
    </row>
    <row r="137" spans="1:7" s="43" customFormat="1" ht="30.75" hidden="1" customHeight="1" x14ac:dyDescent="0.25">
      <c r="A137" s="77" t="s">
        <v>682</v>
      </c>
      <c r="B137" s="129" t="s">
        <v>239</v>
      </c>
      <c r="C137" s="164" t="s">
        <v>12</v>
      </c>
      <c r="D137" s="155" t="s">
        <v>713</v>
      </c>
      <c r="E137" s="54">
        <v>200</v>
      </c>
      <c r="F137" s="535">
        <f>SUM(прил8!H325)</f>
        <v>0</v>
      </c>
      <c r="G137" s="535">
        <f>SUM(прил8!I325)</f>
        <v>0</v>
      </c>
    </row>
    <row r="138" spans="1:7" s="43" customFormat="1" ht="30.75" hidden="1" customHeight="1" x14ac:dyDescent="0.25">
      <c r="A138" s="76" t="s">
        <v>706</v>
      </c>
      <c r="B138" s="128" t="s">
        <v>239</v>
      </c>
      <c r="C138" s="167" t="s">
        <v>12</v>
      </c>
      <c r="D138" s="158" t="s">
        <v>705</v>
      </c>
      <c r="E138" s="30"/>
      <c r="F138" s="532">
        <f>SUM(F139)</f>
        <v>0</v>
      </c>
      <c r="G138" s="532">
        <f>SUM(G139)</f>
        <v>0</v>
      </c>
    </row>
    <row r="139" spans="1:7" s="43" customFormat="1" ht="48.75" hidden="1" customHeight="1" x14ac:dyDescent="0.25">
      <c r="A139" s="77" t="s">
        <v>86</v>
      </c>
      <c r="B139" s="129" t="s">
        <v>239</v>
      </c>
      <c r="C139" s="164" t="s">
        <v>12</v>
      </c>
      <c r="D139" s="155" t="s">
        <v>705</v>
      </c>
      <c r="E139" s="54">
        <v>100</v>
      </c>
      <c r="F139" s="535">
        <f>SUM(прил8!H327+прил8!H559)</f>
        <v>0</v>
      </c>
      <c r="G139" s="535">
        <f>SUM(прил8!I327+прил8!I559)</f>
        <v>0</v>
      </c>
    </row>
    <row r="140" spans="1:7" s="43" customFormat="1" ht="64.5" customHeight="1" x14ac:dyDescent="0.25">
      <c r="A140" s="76" t="s">
        <v>108</v>
      </c>
      <c r="B140" s="128" t="s">
        <v>239</v>
      </c>
      <c r="C140" s="167" t="s">
        <v>12</v>
      </c>
      <c r="D140" s="158" t="s">
        <v>599</v>
      </c>
      <c r="E140" s="30"/>
      <c r="F140" s="532">
        <f>SUM(F141:F142)</f>
        <v>8160090</v>
      </c>
      <c r="G140" s="532">
        <f>SUM(G141:G142)</f>
        <v>8160090</v>
      </c>
    </row>
    <row r="141" spans="1:7" s="43" customFormat="1" ht="30" customHeight="1" x14ac:dyDescent="0.25">
      <c r="A141" s="77" t="s">
        <v>682</v>
      </c>
      <c r="B141" s="129" t="s">
        <v>239</v>
      </c>
      <c r="C141" s="164" t="s">
        <v>12</v>
      </c>
      <c r="D141" s="155" t="s">
        <v>599</v>
      </c>
      <c r="E141" s="54">
        <v>200</v>
      </c>
      <c r="F141" s="535">
        <f>SUM(прил8!H561)</f>
        <v>31737</v>
      </c>
      <c r="G141" s="535">
        <f>SUM(прил8!I561)</f>
        <v>31737</v>
      </c>
    </row>
    <row r="142" spans="1:7" s="43" customFormat="1" ht="16.5" customHeight="1" x14ac:dyDescent="0.25">
      <c r="A142" s="77" t="s">
        <v>40</v>
      </c>
      <c r="B142" s="129" t="s">
        <v>239</v>
      </c>
      <c r="C142" s="164" t="s">
        <v>12</v>
      </c>
      <c r="D142" s="155" t="s">
        <v>599</v>
      </c>
      <c r="E142" s="54">
        <v>300</v>
      </c>
      <c r="F142" s="535">
        <f>SUM(прил8!H562)</f>
        <v>8128353</v>
      </c>
      <c r="G142" s="535">
        <f>SUM(прил8!I562)</f>
        <v>8128353</v>
      </c>
    </row>
    <row r="143" spans="1:7" s="43" customFormat="1" ht="64.5" hidden="1" customHeight="1" x14ac:dyDescent="0.25">
      <c r="A143" s="76" t="s">
        <v>707</v>
      </c>
      <c r="B143" s="128" t="s">
        <v>239</v>
      </c>
      <c r="C143" s="167" t="s">
        <v>12</v>
      </c>
      <c r="D143" s="158" t="s">
        <v>704</v>
      </c>
      <c r="E143" s="30"/>
      <c r="F143" s="532">
        <f>SUM(F144)</f>
        <v>0</v>
      </c>
      <c r="G143" s="532">
        <f>SUM(G144)</f>
        <v>0</v>
      </c>
    </row>
    <row r="144" spans="1:7" s="43" customFormat="1" ht="31.5" hidden="1" customHeight="1" x14ac:dyDescent="0.25">
      <c r="A144" s="77" t="s">
        <v>682</v>
      </c>
      <c r="B144" s="129" t="s">
        <v>239</v>
      </c>
      <c r="C144" s="164" t="s">
        <v>12</v>
      </c>
      <c r="D144" s="155" t="s">
        <v>704</v>
      </c>
      <c r="E144" s="54">
        <v>200</v>
      </c>
      <c r="F144" s="535">
        <f>SUM(прил8!H329)</f>
        <v>0</v>
      </c>
      <c r="G144" s="535">
        <f>SUM(прил8!I329)</f>
        <v>0</v>
      </c>
    </row>
    <row r="145" spans="1:7" s="43" customFormat="1" ht="19.5" hidden="1" customHeight="1" x14ac:dyDescent="0.25">
      <c r="A145" s="157" t="s">
        <v>460</v>
      </c>
      <c r="B145" s="128" t="s">
        <v>239</v>
      </c>
      <c r="C145" s="167" t="s">
        <v>12</v>
      </c>
      <c r="D145" s="158" t="s">
        <v>566</v>
      </c>
      <c r="E145" s="30"/>
      <c r="F145" s="532">
        <f>SUM(F146)</f>
        <v>0</v>
      </c>
      <c r="G145" s="532">
        <f>SUM(G146)</f>
        <v>0</v>
      </c>
    </row>
    <row r="146" spans="1:7" s="43" customFormat="1" ht="47.25" hidden="1" x14ac:dyDescent="0.25">
      <c r="A146" s="135" t="s">
        <v>86</v>
      </c>
      <c r="B146" s="129" t="s">
        <v>239</v>
      </c>
      <c r="C146" s="164" t="s">
        <v>12</v>
      </c>
      <c r="D146" s="155" t="s">
        <v>566</v>
      </c>
      <c r="E146" s="54">
        <v>100</v>
      </c>
      <c r="F146" s="535">
        <f>SUM(прил8!H331)</f>
        <v>0</v>
      </c>
      <c r="G146" s="535">
        <f>SUM(прил8!I331)</f>
        <v>0</v>
      </c>
    </row>
    <row r="147" spans="1:7" s="43" customFormat="1" ht="47.25" hidden="1" x14ac:dyDescent="0.25">
      <c r="A147" s="157" t="s">
        <v>914</v>
      </c>
      <c r="B147" s="128" t="s">
        <v>239</v>
      </c>
      <c r="C147" s="167" t="s">
        <v>12</v>
      </c>
      <c r="D147" s="158" t="s">
        <v>915</v>
      </c>
      <c r="E147" s="30"/>
      <c r="F147" s="532">
        <f>SUM(F148)</f>
        <v>0</v>
      </c>
      <c r="G147" s="532">
        <f>SUM(G148)</f>
        <v>0</v>
      </c>
    </row>
    <row r="148" spans="1:7" s="43" customFormat="1" ht="31.5" hidden="1" x14ac:dyDescent="0.25">
      <c r="A148" s="135" t="s">
        <v>682</v>
      </c>
      <c r="B148" s="129" t="s">
        <v>239</v>
      </c>
      <c r="C148" s="164" t="s">
        <v>12</v>
      </c>
      <c r="D148" s="155" t="s">
        <v>915</v>
      </c>
      <c r="E148" s="54">
        <v>200</v>
      </c>
      <c r="F148" s="535">
        <f>SUM(прил8!H332)</f>
        <v>0</v>
      </c>
      <c r="G148" s="535">
        <f>SUM(прил8!I332)</f>
        <v>0</v>
      </c>
    </row>
    <row r="149" spans="1:7" s="43" customFormat="1" ht="31.5" hidden="1" x14ac:dyDescent="0.25">
      <c r="A149" s="157" t="s">
        <v>916</v>
      </c>
      <c r="B149" s="128" t="s">
        <v>239</v>
      </c>
      <c r="C149" s="167" t="s">
        <v>12</v>
      </c>
      <c r="D149" s="158" t="s">
        <v>917</v>
      </c>
      <c r="E149" s="30"/>
      <c r="F149" s="532">
        <f>SUM(F150)</f>
        <v>0</v>
      </c>
      <c r="G149" s="532">
        <f>SUM(G150)</f>
        <v>0</v>
      </c>
    </row>
    <row r="150" spans="1:7" s="43" customFormat="1" ht="31.5" hidden="1" x14ac:dyDescent="0.25">
      <c r="A150" s="135" t="s">
        <v>682</v>
      </c>
      <c r="B150" s="129" t="s">
        <v>239</v>
      </c>
      <c r="C150" s="164" t="s">
        <v>12</v>
      </c>
      <c r="D150" s="155" t="s">
        <v>917</v>
      </c>
      <c r="E150" s="54">
        <v>200</v>
      </c>
      <c r="F150" s="535">
        <f>SUM(прил8!H335)</f>
        <v>0</v>
      </c>
      <c r="G150" s="535">
        <f>SUM(прил8!I335)</f>
        <v>0</v>
      </c>
    </row>
    <row r="151" spans="1:7" s="43" customFormat="1" ht="31.5" hidden="1" x14ac:dyDescent="0.25">
      <c r="A151" s="157" t="s">
        <v>679</v>
      </c>
      <c r="B151" s="128" t="s">
        <v>239</v>
      </c>
      <c r="C151" s="167" t="s">
        <v>12</v>
      </c>
      <c r="D151" s="158" t="s">
        <v>678</v>
      </c>
      <c r="E151" s="30"/>
      <c r="F151" s="532">
        <f>SUM(F152)</f>
        <v>0</v>
      </c>
      <c r="G151" s="532">
        <f>SUM(G152)</f>
        <v>0</v>
      </c>
    </row>
    <row r="152" spans="1:7" s="43" customFormat="1" ht="32.25" hidden="1" customHeight="1" x14ac:dyDescent="0.25">
      <c r="A152" s="77" t="s">
        <v>682</v>
      </c>
      <c r="B152" s="129" t="s">
        <v>239</v>
      </c>
      <c r="C152" s="164" t="s">
        <v>12</v>
      </c>
      <c r="D152" s="155" t="s">
        <v>678</v>
      </c>
      <c r="E152" s="54">
        <v>200</v>
      </c>
      <c r="F152" s="535">
        <f>SUM(прил8!H336)</f>
        <v>0</v>
      </c>
      <c r="G152" s="535">
        <f>SUM(прил8!I336)</f>
        <v>0</v>
      </c>
    </row>
    <row r="153" spans="1:7" s="43" customFormat="1" ht="31.5" x14ac:dyDescent="0.25">
      <c r="A153" s="76" t="s">
        <v>567</v>
      </c>
      <c r="B153" s="128" t="s">
        <v>239</v>
      </c>
      <c r="C153" s="167" t="s">
        <v>12</v>
      </c>
      <c r="D153" s="158" t="s">
        <v>568</v>
      </c>
      <c r="E153" s="30"/>
      <c r="F153" s="532">
        <f>SUM(F154:F155)</f>
        <v>771191</v>
      </c>
      <c r="G153" s="532">
        <f>SUM(G154:G155)</f>
        <v>771191</v>
      </c>
    </row>
    <row r="154" spans="1:7" s="43" customFormat="1" ht="47.25" x14ac:dyDescent="0.25">
      <c r="A154" s="77" t="s">
        <v>86</v>
      </c>
      <c r="B154" s="129" t="s">
        <v>239</v>
      </c>
      <c r="C154" s="164" t="s">
        <v>12</v>
      </c>
      <c r="D154" s="155" t="s">
        <v>568</v>
      </c>
      <c r="E154" s="54">
        <v>100</v>
      </c>
      <c r="F154" s="535">
        <f>SUM(прил8!H339)</f>
        <v>562294</v>
      </c>
      <c r="G154" s="535">
        <f>SUM(прил8!I339)</f>
        <v>562294</v>
      </c>
    </row>
    <row r="155" spans="1:7" s="43" customFormat="1" ht="15.75" customHeight="1" x14ac:dyDescent="0.25">
      <c r="A155" s="77" t="s">
        <v>40</v>
      </c>
      <c r="B155" s="129" t="s">
        <v>239</v>
      </c>
      <c r="C155" s="164" t="s">
        <v>12</v>
      </c>
      <c r="D155" s="155" t="s">
        <v>568</v>
      </c>
      <c r="E155" s="54">
        <v>300</v>
      </c>
      <c r="F155" s="535">
        <f>SUM(прил8!H340+прил8!H564)</f>
        <v>208897</v>
      </c>
      <c r="G155" s="535">
        <f>SUM(прил8!I340+прил8!I564)</f>
        <v>208897</v>
      </c>
    </row>
    <row r="156" spans="1:7" s="43" customFormat="1" ht="47.25" x14ac:dyDescent="0.25">
      <c r="A156" s="76" t="s">
        <v>959</v>
      </c>
      <c r="B156" s="128" t="s">
        <v>239</v>
      </c>
      <c r="C156" s="167" t="s">
        <v>12</v>
      </c>
      <c r="D156" s="158" t="s">
        <v>569</v>
      </c>
      <c r="E156" s="30"/>
      <c r="F156" s="532">
        <f>SUM(F157)</f>
        <v>1475000</v>
      </c>
      <c r="G156" s="532">
        <f>SUM(G157)</f>
        <v>1475000</v>
      </c>
    </row>
    <row r="157" spans="1:7" s="43" customFormat="1" ht="30.75" customHeight="1" x14ac:dyDescent="0.25">
      <c r="A157" s="77" t="s">
        <v>682</v>
      </c>
      <c r="B157" s="129" t="s">
        <v>239</v>
      </c>
      <c r="C157" s="164" t="s">
        <v>12</v>
      </c>
      <c r="D157" s="155" t="s">
        <v>569</v>
      </c>
      <c r="E157" s="54">
        <v>200</v>
      </c>
      <c r="F157" s="535">
        <f>SUM(прил8!H342)</f>
        <v>1475000</v>
      </c>
      <c r="G157" s="535">
        <f>SUM(прил8!I342)</f>
        <v>1475000</v>
      </c>
    </row>
    <row r="158" spans="1:7" s="43" customFormat="1" ht="31.5" x14ac:dyDescent="0.25">
      <c r="A158" s="76" t="s">
        <v>96</v>
      </c>
      <c r="B158" s="128" t="s">
        <v>239</v>
      </c>
      <c r="C158" s="167" t="s">
        <v>12</v>
      </c>
      <c r="D158" s="158" t="s">
        <v>529</v>
      </c>
      <c r="E158" s="30"/>
      <c r="F158" s="532">
        <f>SUM(F159:F161)</f>
        <v>19948599</v>
      </c>
      <c r="G158" s="532">
        <f>SUM(G159:G161)</f>
        <v>17975947</v>
      </c>
    </row>
    <row r="159" spans="1:7" s="43" customFormat="1" ht="47.25" x14ac:dyDescent="0.25">
      <c r="A159" s="77" t="s">
        <v>86</v>
      </c>
      <c r="B159" s="129" t="s">
        <v>239</v>
      </c>
      <c r="C159" s="164" t="s">
        <v>12</v>
      </c>
      <c r="D159" s="155" t="s">
        <v>529</v>
      </c>
      <c r="E159" s="54">
        <v>100</v>
      </c>
      <c r="F159" s="535">
        <f>SUM(прил8!H344)</f>
        <v>1812634</v>
      </c>
      <c r="G159" s="535">
        <f>SUM(прил8!I344)</f>
        <v>1812634</v>
      </c>
    </row>
    <row r="160" spans="1:7" s="43" customFormat="1" ht="30" customHeight="1" x14ac:dyDescent="0.25">
      <c r="A160" s="77" t="s">
        <v>682</v>
      </c>
      <c r="B160" s="129" t="s">
        <v>239</v>
      </c>
      <c r="C160" s="164" t="s">
        <v>12</v>
      </c>
      <c r="D160" s="155" t="s">
        <v>529</v>
      </c>
      <c r="E160" s="54">
        <v>200</v>
      </c>
      <c r="F160" s="535">
        <f>SUM(прил8!H345)</f>
        <v>15123969</v>
      </c>
      <c r="G160" s="535">
        <f>SUM(прил8!I345)</f>
        <v>13151317</v>
      </c>
    </row>
    <row r="161" spans="1:7" s="43" customFormat="1" ht="16.5" customHeight="1" x14ac:dyDescent="0.25">
      <c r="A161" s="77" t="s">
        <v>18</v>
      </c>
      <c r="B161" s="129" t="s">
        <v>239</v>
      </c>
      <c r="C161" s="164" t="s">
        <v>12</v>
      </c>
      <c r="D161" s="155" t="s">
        <v>529</v>
      </c>
      <c r="E161" s="54">
        <v>800</v>
      </c>
      <c r="F161" s="535">
        <f>SUM(прил8!H346)</f>
        <v>3011996</v>
      </c>
      <c r="G161" s="535">
        <f>SUM(прил8!I346)</f>
        <v>3011996</v>
      </c>
    </row>
    <row r="162" spans="1:7" s="43" customFormat="1" ht="30.75" hidden="1" customHeight="1" x14ac:dyDescent="0.25">
      <c r="A162" s="76" t="s">
        <v>677</v>
      </c>
      <c r="B162" s="128" t="s">
        <v>239</v>
      </c>
      <c r="C162" s="167" t="s">
        <v>12</v>
      </c>
      <c r="D162" s="158" t="s">
        <v>676</v>
      </c>
      <c r="E162" s="30"/>
      <c r="F162" s="532">
        <f>SUM(F163)</f>
        <v>0</v>
      </c>
      <c r="G162" s="532">
        <f>SUM(G163)</f>
        <v>0</v>
      </c>
    </row>
    <row r="163" spans="1:7" s="43" customFormat="1" ht="31.5" hidden="1" customHeight="1" x14ac:dyDescent="0.25">
      <c r="A163" s="77" t="s">
        <v>682</v>
      </c>
      <c r="B163" s="129" t="s">
        <v>239</v>
      </c>
      <c r="C163" s="164" t="s">
        <v>12</v>
      </c>
      <c r="D163" s="155" t="s">
        <v>676</v>
      </c>
      <c r="E163" s="54" t="s">
        <v>16</v>
      </c>
      <c r="F163" s="535">
        <f>SUM(прил8!H348)</f>
        <v>0</v>
      </c>
      <c r="G163" s="535">
        <f>SUM(прил8!I348)</f>
        <v>0</v>
      </c>
    </row>
    <row r="164" spans="1:7" s="43" customFormat="1" ht="18.75" customHeight="1" x14ac:dyDescent="0.25">
      <c r="A164" s="76" t="s">
        <v>681</v>
      </c>
      <c r="B164" s="128" t="s">
        <v>239</v>
      </c>
      <c r="C164" s="167" t="s">
        <v>12</v>
      </c>
      <c r="D164" s="158" t="s">
        <v>680</v>
      </c>
      <c r="E164" s="30"/>
      <c r="F164" s="532">
        <f>SUM(F165)</f>
        <v>135000</v>
      </c>
      <c r="G164" s="532">
        <f>SUM(G165)</f>
        <v>135000</v>
      </c>
    </row>
    <row r="165" spans="1:7" s="43" customFormat="1" ht="30.75" customHeight="1" x14ac:dyDescent="0.25">
      <c r="A165" s="77" t="s">
        <v>682</v>
      </c>
      <c r="B165" s="129" t="s">
        <v>239</v>
      </c>
      <c r="C165" s="164" t="s">
        <v>12</v>
      </c>
      <c r="D165" s="155" t="s">
        <v>680</v>
      </c>
      <c r="E165" s="54">
        <v>200</v>
      </c>
      <c r="F165" s="535">
        <f>SUM(прил8!H350)</f>
        <v>135000</v>
      </c>
      <c r="G165" s="535">
        <f>SUM(прил8!I350)</f>
        <v>135000</v>
      </c>
    </row>
    <row r="166" spans="1:7" s="43" customFormat="1" ht="47.25" x14ac:dyDescent="0.25">
      <c r="A166" s="152" t="s">
        <v>269</v>
      </c>
      <c r="B166" s="160" t="s">
        <v>240</v>
      </c>
      <c r="C166" s="169" t="s">
        <v>496</v>
      </c>
      <c r="D166" s="156" t="s">
        <v>497</v>
      </c>
      <c r="E166" s="153"/>
      <c r="F166" s="593">
        <f>SUM(F167)</f>
        <v>8858297</v>
      </c>
      <c r="G166" s="593">
        <f>SUM(G167)</f>
        <v>8858297</v>
      </c>
    </row>
    <row r="167" spans="1:7" s="43" customFormat="1" ht="31.5" x14ac:dyDescent="0.25">
      <c r="A167" s="354" t="s">
        <v>577</v>
      </c>
      <c r="B167" s="376" t="s">
        <v>240</v>
      </c>
      <c r="C167" s="377" t="s">
        <v>10</v>
      </c>
      <c r="D167" s="378" t="s">
        <v>497</v>
      </c>
      <c r="E167" s="357"/>
      <c r="F167" s="533">
        <f>SUM(F168+F170+F173+F177)</f>
        <v>8858297</v>
      </c>
      <c r="G167" s="533">
        <f>SUM(G168+G170+G173+G177)</f>
        <v>8858297</v>
      </c>
    </row>
    <row r="168" spans="1:7" s="43" customFormat="1" ht="31.5" hidden="1" x14ac:dyDescent="0.25">
      <c r="A168" s="157" t="s">
        <v>706</v>
      </c>
      <c r="B168" s="128" t="s">
        <v>240</v>
      </c>
      <c r="C168" s="167" t="s">
        <v>10</v>
      </c>
      <c r="D168" s="158" t="s">
        <v>705</v>
      </c>
      <c r="E168" s="30"/>
      <c r="F168" s="532">
        <f>SUM(F169)</f>
        <v>0</v>
      </c>
      <c r="G168" s="532">
        <f>SUM(G169)</f>
        <v>0</v>
      </c>
    </row>
    <row r="169" spans="1:7" s="43" customFormat="1" ht="18" hidden="1" customHeight="1" x14ac:dyDescent="0.25">
      <c r="A169" s="77" t="s">
        <v>40</v>
      </c>
      <c r="B169" s="129" t="s">
        <v>240</v>
      </c>
      <c r="C169" s="164" t="s">
        <v>10</v>
      </c>
      <c r="D169" s="155" t="s">
        <v>705</v>
      </c>
      <c r="E169" s="54">
        <v>300</v>
      </c>
      <c r="F169" s="535">
        <f>SUM(прил8!H568)</f>
        <v>0</v>
      </c>
      <c r="G169" s="535">
        <f>SUM(прил8!I568)</f>
        <v>0</v>
      </c>
    </row>
    <row r="170" spans="1:7" s="43" customFormat="1" ht="63" customHeight="1" x14ac:dyDescent="0.25">
      <c r="A170" s="76" t="s">
        <v>108</v>
      </c>
      <c r="B170" s="128" t="s">
        <v>240</v>
      </c>
      <c r="C170" s="167" t="s">
        <v>10</v>
      </c>
      <c r="D170" s="158" t="s">
        <v>599</v>
      </c>
      <c r="E170" s="30"/>
      <c r="F170" s="532">
        <f>SUM(F171:F172)</f>
        <v>125300</v>
      </c>
      <c r="G170" s="532">
        <f>SUM(G171:G172)</f>
        <v>125300</v>
      </c>
    </row>
    <row r="171" spans="1:7" s="43" customFormat="1" ht="15.75" hidden="1" customHeight="1" x14ac:dyDescent="0.25">
      <c r="A171" s="77" t="s">
        <v>682</v>
      </c>
      <c r="B171" s="129" t="s">
        <v>240</v>
      </c>
      <c r="C171" s="164" t="s">
        <v>10</v>
      </c>
      <c r="D171" s="155" t="s">
        <v>599</v>
      </c>
      <c r="E171" s="54">
        <v>200</v>
      </c>
      <c r="F171" s="535"/>
      <c r="G171" s="535"/>
    </row>
    <row r="172" spans="1:7" s="43" customFormat="1" ht="17.25" customHeight="1" x14ac:dyDescent="0.25">
      <c r="A172" s="77" t="s">
        <v>40</v>
      </c>
      <c r="B172" s="129" t="s">
        <v>240</v>
      </c>
      <c r="C172" s="164" t="s">
        <v>10</v>
      </c>
      <c r="D172" s="155" t="s">
        <v>599</v>
      </c>
      <c r="E172" s="54">
        <v>300</v>
      </c>
      <c r="F172" s="535">
        <f>SUM(прил8!H571)</f>
        <v>125300</v>
      </c>
      <c r="G172" s="535">
        <f>SUM(прил8!I571)</f>
        <v>125300</v>
      </c>
    </row>
    <row r="173" spans="1:7" s="43" customFormat="1" ht="31.5" x14ac:dyDescent="0.25">
      <c r="A173" s="76" t="s">
        <v>96</v>
      </c>
      <c r="B173" s="128" t="s">
        <v>240</v>
      </c>
      <c r="C173" s="167" t="s">
        <v>10</v>
      </c>
      <c r="D173" s="158" t="s">
        <v>529</v>
      </c>
      <c r="E173" s="30"/>
      <c r="F173" s="532">
        <f>SUM(F174:F176)</f>
        <v>8710573</v>
      </c>
      <c r="G173" s="532">
        <f>SUM(G174:G176)</f>
        <v>8710573</v>
      </c>
    </row>
    <row r="174" spans="1:7" s="43" customFormat="1" ht="47.25" x14ac:dyDescent="0.25">
      <c r="A174" s="77" t="s">
        <v>86</v>
      </c>
      <c r="B174" s="129" t="s">
        <v>240</v>
      </c>
      <c r="C174" s="164" t="s">
        <v>10</v>
      </c>
      <c r="D174" s="155" t="s">
        <v>529</v>
      </c>
      <c r="E174" s="54">
        <v>100</v>
      </c>
      <c r="F174" s="535">
        <f>SUM(прил8!H389)</f>
        <v>5658008</v>
      </c>
      <c r="G174" s="535">
        <f>SUM(прил8!I389)</f>
        <v>5658008</v>
      </c>
    </row>
    <row r="175" spans="1:7" s="43" customFormat="1" ht="30" customHeight="1" x14ac:dyDescent="0.25">
      <c r="A175" s="77" t="s">
        <v>682</v>
      </c>
      <c r="B175" s="129" t="s">
        <v>240</v>
      </c>
      <c r="C175" s="164" t="s">
        <v>10</v>
      </c>
      <c r="D175" s="155" t="s">
        <v>529</v>
      </c>
      <c r="E175" s="54">
        <v>200</v>
      </c>
      <c r="F175" s="535">
        <f>SUM(прил8!H390)</f>
        <v>1753513</v>
      </c>
      <c r="G175" s="535">
        <f>SUM(прил8!I390)</f>
        <v>1753513</v>
      </c>
    </row>
    <row r="176" spans="1:7" s="43" customFormat="1" ht="15.75" customHeight="1" x14ac:dyDescent="0.25">
      <c r="A176" s="77" t="s">
        <v>18</v>
      </c>
      <c r="B176" s="129" t="s">
        <v>240</v>
      </c>
      <c r="C176" s="164" t="s">
        <v>10</v>
      </c>
      <c r="D176" s="155" t="s">
        <v>529</v>
      </c>
      <c r="E176" s="54">
        <v>800</v>
      </c>
      <c r="F176" s="535">
        <f>SUM(прил8!H391)</f>
        <v>1299052</v>
      </c>
      <c r="G176" s="535">
        <f>SUM(прил8!I391)</f>
        <v>1299052</v>
      </c>
    </row>
    <row r="177" spans="1:7" s="43" customFormat="1" ht="33" customHeight="1" x14ac:dyDescent="0.25">
      <c r="A177" s="76" t="s">
        <v>567</v>
      </c>
      <c r="B177" s="128" t="s">
        <v>240</v>
      </c>
      <c r="C177" s="167" t="s">
        <v>10</v>
      </c>
      <c r="D177" s="158" t="s">
        <v>568</v>
      </c>
      <c r="E177" s="30"/>
      <c r="F177" s="532">
        <f>SUM(F178)</f>
        <v>22424</v>
      </c>
      <c r="G177" s="532">
        <f>SUM(G178)</f>
        <v>22424</v>
      </c>
    </row>
    <row r="178" spans="1:7" s="43" customFormat="1" ht="15.75" customHeight="1" x14ac:dyDescent="0.25">
      <c r="A178" s="77" t="s">
        <v>40</v>
      </c>
      <c r="B178" s="129" t="s">
        <v>240</v>
      </c>
      <c r="C178" s="164" t="s">
        <v>10</v>
      </c>
      <c r="D178" s="155" t="s">
        <v>568</v>
      </c>
      <c r="E178" s="54">
        <v>300</v>
      </c>
      <c r="F178" s="535">
        <f>SUM(прил8!H573)</f>
        <v>22424</v>
      </c>
      <c r="G178" s="535">
        <f>SUM(прил8!I573)</f>
        <v>22424</v>
      </c>
    </row>
    <row r="179" spans="1:7" s="43" customFormat="1" ht="63" x14ac:dyDescent="0.25">
      <c r="A179" s="152" t="s">
        <v>270</v>
      </c>
      <c r="B179" s="160" t="s">
        <v>241</v>
      </c>
      <c r="C179" s="169" t="s">
        <v>496</v>
      </c>
      <c r="D179" s="156" t="s">
        <v>497</v>
      </c>
      <c r="E179" s="153"/>
      <c r="F179" s="593">
        <f t="shared" ref="F179:G181" si="0">SUM(F180)</f>
        <v>200000</v>
      </c>
      <c r="G179" s="593">
        <f t="shared" si="0"/>
        <v>200000</v>
      </c>
    </row>
    <row r="180" spans="1:7" s="43" customFormat="1" ht="31.5" x14ac:dyDescent="0.25">
      <c r="A180" s="354" t="s">
        <v>570</v>
      </c>
      <c r="B180" s="376" t="s">
        <v>241</v>
      </c>
      <c r="C180" s="377" t="s">
        <v>10</v>
      </c>
      <c r="D180" s="378" t="s">
        <v>497</v>
      </c>
      <c r="E180" s="357"/>
      <c r="F180" s="533">
        <f t="shared" si="0"/>
        <v>200000</v>
      </c>
      <c r="G180" s="533">
        <f t="shared" si="0"/>
        <v>200000</v>
      </c>
    </row>
    <row r="181" spans="1:7" s="43" customFormat="1" ht="17.25" customHeight="1" x14ac:dyDescent="0.25">
      <c r="A181" s="76" t="s">
        <v>571</v>
      </c>
      <c r="B181" s="128" t="s">
        <v>241</v>
      </c>
      <c r="C181" s="167" t="s">
        <v>10</v>
      </c>
      <c r="D181" s="158" t="s">
        <v>572</v>
      </c>
      <c r="E181" s="30"/>
      <c r="F181" s="532">
        <f t="shared" si="0"/>
        <v>200000</v>
      </c>
      <c r="G181" s="532">
        <f t="shared" si="0"/>
        <v>200000</v>
      </c>
    </row>
    <row r="182" spans="1:7" s="43" customFormat="1" ht="31.5" customHeight="1" x14ac:dyDescent="0.25">
      <c r="A182" s="77" t="s">
        <v>682</v>
      </c>
      <c r="B182" s="129" t="s">
        <v>241</v>
      </c>
      <c r="C182" s="164" t="s">
        <v>10</v>
      </c>
      <c r="D182" s="155" t="s">
        <v>572</v>
      </c>
      <c r="E182" s="54">
        <v>200</v>
      </c>
      <c r="F182" s="535">
        <f>SUM(прил8!H354)</f>
        <v>200000</v>
      </c>
      <c r="G182" s="535">
        <f>SUM(прил8!I354)</f>
        <v>200000</v>
      </c>
    </row>
    <row r="183" spans="1:7" s="43" customFormat="1" ht="48" customHeight="1" x14ac:dyDescent="0.25">
      <c r="A183" s="159" t="s">
        <v>169</v>
      </c>
      <c r="B183" s="160" t="s">
        <v>244</v>
      </c>
      <c r="C183" s="169" t="s">
        <v>496</v>
      </c>
      <c r="D183" s="156" t="s">
        <v>497</v>
      </c>
      <c r="E183" s="153"/>
      <c r="F183" s="593">
        <f>SUM(F184+F191)</f>
        <v>8581762</v>
      </c>
      <c r="G183" s="593">
        <f>SUM(G184+G191)</f>
        <v>8581762</v>
      </c>
    </row>
    <row r="184" spans="1:7" s="43" customFormat="1" ht="33" customHeight="1" x14ac:dyDescent="0.25">
      <c r="A184" s="375" t="s">
        <v>584</v>
      </c>
      <c r="B184" s="376" t="s">
        <v>244</v>
      </c>
      <c r="C184" s="377" t="s">
        <v>10</v>
      </c>
      <c r="D184" s="378" t="s">
        <v>497</v>
      </c>
      <c r="E184" s="357"/>
      <c r="F184" s="533">
        <f>SUM(F185+F187)</f>
        <v>7105657</v>
      </c>
      <c r="G184" s="533">
        <f>SUM(G185+G187)</f>
        <v>7105657</v>
      </c>
    </row>
    <row r="185" spans="1:7" s="43" customFormat="1" ht="31.5" x14ac:dyDescent="0.25">
      <c r="A185" s="74" t="s">
        <v>170</v>
      </c>
      <c r="B185" s="128" t="s">
        <v>244</v>
      </c>
      <c r="C185" s="167" t="s">
        <v>10</v>
      </c>
      <c r="D185" s="158" t="s">
        <v>585</v>
      </c>
      <c r="E185" s="30"/>
      <c r="F185" s="532">
        <f>SUM(F186)</f>
        <v>87569</v>
      </c>
      <c r="G185" s="532">
        <f>SUM(G186)</f>
        <v>87569</v>
      </c>
    </row>
    <row r="186" spans="1:7" s="43" customFormat="1" ht="47.25" x14ac:dyDescent="0.25">
      <c r="A186" s="165" t="s">
        <v>86</v>
      </c>
      <c r="B186" s="129" t="s">
        <v>244</v>
      </c>
      <c r="C186" s="164" t="s">
        <v>10</v>
      </c>
      <c r="D186" s="155" t="s">
        <v>585</v>
      </c>
      <c r="E186" s="54">
        <v>100</v>
      </c>
      <c r="F186" s="535">
        <f>SUM(прил8!H427)</f>
        <v>87569</v>
      </c>
      <c r="G186" s="535">
        <f>SUM(прил8!I427)</f>
        <v>87569</v>
      </c>
    </row>
    <row r="187" spans="1:7" s="43" customFormat="1" ht="31.5" x14ac:dyDescent="0.25">
      <c r="A187" s="74" t="s">
        <v>96</v>
      </c>
      <c r="B187" s="128" t="s">
        <v>244</v>
      </c>
      <c r="C187" s="167" t="s">
        <v>10</v>
      </c>
      <c r="D187" s="158" t="s">
        <v>529</v>
      </c>
      <c r="E187" s="30"/>
      <c r="F187" s="532">
        <f>SUM(F188:F190)</f>
        <v>7018088</v>
      </c>
      <c r="G187" s="532">
        <f>SUM(G188:G190)</f>
        <v>7018088</v>
      </c>
    </row>
    <row r="188" spans="1:7" s="43" customFormat="1" ht="47.25" x14ac:dyDescent="0.25">
      <c r="A188" s="165" t="s">
        <v>86</v>
      </c>
      <c r="B188" s="129" t="s">
        <v>244</v>
      </c>
      <c r="C188" s="164" t="s">
        <v>10</v>
      </c>
      <c r="D188" s="155" t="s">
        <v>529</v>
      </c>
      <c r="E188" s="54">
        <v>100</v>
      </c>
      <c r="F188" s="535">
        <f>SUM(прил8!H429)</f>
        <v>6416632</v>
      </c>
      <c r="G188" s="535">
        <f>SUM(прил8!I429)</f>
        <v>6416632</v>
      </c>
    </row>
    <row r="189" spans="1:7" s="43" customFormat="1" ht="30" customHeight="1" x14ac:dyDescent="0.25">
      <c r="A189" s="77" t="s">
        <v>682</v>
      </c>
      <c r="B189" s="129" t="s">
        <v>244</v>
      </c>
      <c r="C189" s="164" t="s">
        <v>10</v>
      </c>
      <c r="D189" s="155" t="s">
        <v>529</v>
      </c>
      <c r="E189" s="54">
        <v>200</v>
      </c>
      <c r="F189" s="535">
        <f>SUM(прил8!H430)</f>
        <v>598026</v>
      </c>
      <c r="G189" s="535">
        <f>SUM(прил8!I430)</f>
        <v>598026</v>
      </c>
    </row>
    <row r="190" spans="1:7" s="43" customFormat="1" ht="15.75" customHeight="1" x14ac:dyDescent="0.25">
      <c r="A190" s="77" t="s">
        <v>18</v>
      </c>
      <c r="B190" s="129" t="s">
        <v>244</v>
      </c>
      <c r="C190" s="164" t="s">
        <v>10</v>
      </c>
      <c r="D190" s="155" t="s">
        <v>529</v>
      </c>
      <c r="E190" s="54">
        <v>800</v>
      </c>
      <c r="F190" s="535">
        <f>SUM(прил8!H431)</f>
        <v>3430</v>
      </c>
      <c r="G190" s="535">
        <f>SUM(прил8!I431)</f>
        <v>3430</v>
      </c>
    </row>
    <row r="191" spans="1:7" s="43" customFormat="1" ht="62.25" customHeight="1" x14ac:dyDescent="0.25">
      <c r="A191" s="375" t="s">
        <v>1106</v>
      </c>
      <c r="B191" s="376" t="s">
        <v>244</v>
      </c>
      <c r="C191" s="377" t="s">
        <v>12</v>
      </c>
      <c r="D191" s="378" t="s">
        <v>497</v>
      </c>
      <c r="E191" s="357"/>
      <c r="F191" s="533">
        <f>SUM(F192)</f>
        <v>1476105</v>
      </c>
      <c r="G191" s="533">
        <f>SUM(G192)</f>
        <v>1476105</v>
      </c>
    </row>
    <row r="192" spans="1:7" s="43" customFormat="1" ht="31.5" x14ac:dyDescent="0.25">
      <c r="A192" s="74" t="s">
        <v>85</v>
      </c>
      <c r="B192" s="128" t="s">
        <v>244</v>
      </c>
      <c r="C192" s="167" t="s">
        <v>12</v>
      </c>
      <c r="D192" s="158" t="s">
        <v>501</v>
      </c>
      <c r="E192" s="30"/>
      <c r="F192" s="532">
        <f>SUM(F193:F194)</f>
        <v>1476105</v>
      </c>
      <c r="G192" s="532">
        <f>SUM(G193:G194)</f>
        <v>1476105</v>
      </c>
    </row>
    <row r="193" spans="1:7" s="43" customFormat="1" ht="47.25" x14ac:dyDescent="0.25">
      <c r="A193" s="165" t="s">
        <v>86</v>
      </c>
      <c r="B193" s="129" t="s">
        <v>244</v>
      </c>
      <c r="C193" s="164" t="s">
        <v>12</v>
      </c>
      <c r="D193" s="155" t="s">
        <v>501</v>
      </c>
      <c r="E193" s="54">
        <v>100</v>
      </c>
      <c r="F193" s="535">
        <f>SUM(прил8!H434)</f>
        <v>1476105</v>
      </c>
      <c r="G193" s="535">
        <f>SUM(прил8!I434)</f>
        <v>1476105</v>
      </c>
    </row>
    <row r="194" spans="1:7" s="43" customFormat="1" ht="31.5" hidden="1" x14ac:dyDescent="0.25">
      <c r="A194" s="77" t="s">
        <v>682</v>
      </c>
      <c r="B194" s="129" t="s">
        <v>244</v>
      </c>
      <c r="C194" s="164" t="s">
        <v>12</v>
      </c>
      <c r="D194" s="155" t="s">
        <v>501</v>
      </c>
      <c r="E194" s="54">
        <v>200</v>
      </c>
      <c r="F194" s="535"/>
      <c r="G194" s="535"/>
    </row>
    <row r="195" spans="1:7" ht="51" customHeight="1" x14ac:dyDescent="0.25">
      <c r="A195" s="59" t="s">
        <v>138</v>
      </c>
      <c r="B195" s="161" t="s">
        <v>522</v>
      </c>
      <c r="C195" s="274" t="s">
        <v>496</v>
      </c>
      <c r="D195" s="162" t="s">
        <v>497</v>
      </c>
      <c r="E195" s="137"/>
      <c r="F195" s="586">
        <f>SUM(F196)</f>
        <v>314250</v>
      </c>
      <c r="G195" s="586">
        <f>SUM(G196)</f>
        <v>314250</v>
      </c>
    </row>
    <row r="196" spans="1:7" s="43" customFormat="1" ht="66" customHeight="1" x14ac:dyDescent="0.25">
      <c r="A196" s="148" t="s">
        <v>139</v>
      </c>
      <c r="B196" s="160" t="s">
        <v>211</v>
      </c>
      <c r="C196" s="169" t="s">
        <v>496</v>
      </c>
      <c r="D196" s="156" t="s">
        <v>497</v>
      </c>
      <c r="E196" s="166"/>
      <c r="F196" s="593">
        <f>SUM(F197)</f>
        <v>314250</v>
      </c>
      <c r="G196" s="593">
        <f>SUM(G197)</f>
        <v>314250</v>
      </c>
    </row>
    <row r="197" spans="1:7" s="43" customFormat="1" ht="45.75" customHeight="1" x14ac:dyDescent="0.25">
      <c r="A197" s="348" t="s">
        <v>523</v>
      </c>
      <c r="B197" s="376" t="s">
        <v>211</v>
      </c>
      <c r="C197" s="377" t="s">
        <v>10</v>
      </c>
      <c r="D197" s="378" t="s">
        <v>497</v>
      </c>
      <c r="E197" s="385"/>
      <c r="F197" s="533">
        <f>SUM(F198+F200+F202)</f>
        <v>314250</v>
      </c>
      <c r="G197" s="533">
        <f>SUM(G198+G200+G202)</f>
        <v>314250</v>
      </c>
    </row>
    <row r="198" spans="1:7" s="43" customFormat="1" ht="16.5" hidden="1" customHeight="1" x14ac:dyDescent="0.25">
      <c r="A198" s="27" t="s">
        <v>525</v>
      </c>
      <c r="B198" s="128" t="s">
        <v>211</v>
      </c>
      <c r="C198" s="167" t="s">
        <v>10</v>
      </c>
      <c r="D198" s="158" t="s">
        <v>934</v>
      </c>
      <c r="E198" s="42"/>
      <c r="F198" s="532">
        <f>SUM(F199)</f>
        <v>0</v>
      </c>
      <c r="G198" s="532">
        <f>SUM(G199)</f>
        <v>0</v>
      </c>
    </row>
    <row r="199" spans="1:7" s="43" customFormat="1" ht="33.75" hidden="1" customHeight="1" x14ac:dyDescent="0.25">
      <c r="A199" s="55" t="s">
        <v>682</v>
      </c>
      <c r="B199" s="129" t="s">
        <v>211</v>
      </c>
      <c r="C199" s="164" t="s">
        <v>10</v>
      </c>
      <c r="D199" s="155" t="s">
        <v>934</v>
      </c>
      <c r="E199" s="61" t="s">
        <v>16</v>
      </c>
      <c r="F199" s="535">
        <f>SUM(прил8!H49)</f>
        <v>0</v>
      </c>
      <c r="G199" s="535">
        <f>SUM(прил8!I49)</f>
        <v>0</v>
      </c>
    </row>
    <row r="200" spans="1:7" s="43" customFormat="1" ht="19.5" customHeight="1" x14ac:dyDescent="0.25">
      <c r="A200" s="27" t="s">
        <v>525</v>
      </c>
      <c r="B200" s="128" t="s">
        <v>211</v>
      </c>
      <c r="C200" s="167" t="s">
        <v>10</v>
      </c>
      <c r="D200" s="158" t="s">
        <v>524</v>
      </c>
      <c r="E200" s="42"/>
      <c r="F200" s="532">
        <f>SUM(F201)</f>
        <v>103000</v>
      </c>
      <c r="G200" s="532">
        <f>SUM(G201)</f>
        <v>103000</v>
      </c>
    </row>
    <row r="201" spans="1:7" s="43" customFormat="1" ht="32.25" customHeight="1" x14ac:dyDescent="0.25">
      <c r="A201" s="55" t="s">
        <v>682</v>
      </c>
      <c r="B201" s="129" t="s">
        <v>211</v>
      </c>
      <c r="C201" s="164" t="s">
        <v>10</v>
      </c>
      <c r="D201" s="155" t="s">
        <v>524</v>
      </c>
      <c r="E201" s="61" t="s">
        <v>16</v>
      </c>
      <c r="F201" s="535">
        <f>SUM(прил8!H116+прил8!H218)</f>
        <v>103000</v>
      </c>
      <c r="G201" s="535">
        <f>SUM(прил8!I116+прил8!I218)</f>
        <v>103000</v>
      </c>
    </row>
    <row r="202" spans="1:7" s="43" customFormat="1" ht="17.25" customHeight="1" x14ac:dyDescent="0.25">
      <c r="A202" s="27" t="s">
        <v>627</v>
      </c>
      <c r="B202" s="128" t="s">
        <v>211</v>
      </c>
      <c r="C202" s="167" t="s">
        <v>10</v>
      </c>
      <c r="D202" s="158" t="s">
        <v>626</v>
      </c>
      <c r="E202" s="42"/>
      <c r="F202" s="532">
        <f>SUM(F203)</f>
        <v>211250</v>
      </c>
      <c r="G202" s="532">
        <f>SUM(G203)</f>
        <v>211250</v>
      </c>
    </row>
    <row r="203" spans="1:7" s="43" customFormat="1" ht="32.25" customHeight="1" x14ac:dyDescent="0.25">
      <c r="A203" s="55" t="s">
        <v>682</v>
      </c>
      <c r="B203" s="129" t="s">
        <v>211</v>
      </c>
      <c r="C203" s="164" t="s">
        <v>10</v>
      </c>
      <c r="D203" s="155" t="s">
        <v>626</v>
      </c>
      <c r="E203" s="61" t="s">
        <v>16</v>
      </c>
      <c r="F203" s="535">
        <f>SUM(прил8!H51)</f>
        <v>211250</v>
      </c>
      <c r="G203" s="535">
        <f>SUM(прил8!I51)</f>
        <v>211250</v>
      </c>
    </row>
    <row r="204" spans="1:7" ht="47.25" x14ac:dyDescent="0.25">
      <c r="A204" s="59" t="s">
        <v>151</v>
      </c>
      <c r="B204" s="161" t="s">
        <v>544</v>
      </c>
      <c r="C204" s="274" t="s">
        <v>496</v>
      </c>
      <c r="D204" s="162" t="s">
        <v>497</v>
      </c>
      <c r="E204" s="137"/>
      <c r="F204" s="586">
        <f t="shared" ref="F204:G207" si="1">SUM(F205)</f>
        <v>48000</v>
      </c>
      <c r="G204" s="586">
        <f t="shared" si="1"/>
        <v>48000</v>
      </c>
    </row>
    <row r="205" spans="1:7" ht="63" x14ac:dyDescent="0.25">
      <c r="A205" s="168" t="s">
        <v>152</v>
      </c>
      <c r="B205" s="169" t="s">
        <v>222</v>
      </c>
      <c r="C205" s="169" t="s">
        <v>496</v>
      </c>
      <c r="D205" s="156" t="s">
        <v>497</v>
      </c>
      <c r="E205" s="166"/>
      <c r="F205" s="593">
        <f t="shared" si="1"/>
        <v>48000</v>
      </c>
      <c r="G205" s="593">
        <f t="shared" si="1"/>
        <v>48000</v>
      </c>
    </row>
    <row r="206" spans="1:7" ht="31.5" x14ac:dyDescent="0.25">
      <c r="A206" s="386" t="s">
        <v>545</v>
      </c>
      <c r="B206" s="377" t="s">
        <v>222</v>
      </c>
      <c r="C206" s="377" t="s">
        <v>10</v>
      </c>
      <c r="D206" s="378" t="s">
        <v>497</v>
      </c>
      <c r="E206" s="385"/>
      <c r="F206" s="533">
        <f t="shared" si="1"/>
        <v>48000</v>
      </c>
      <c r="G206" s="533">
        <f t="shared" si="1"/>
        <v>48000</v>
      </c>
    </row>
    <row r="207" spans="1:7" ht="17.25" customHeight="1" x14ac:dyDescent="0.25">
      <c r="A207" s="170" t="s">
        <v>109</v>
      </c>
      <c r="B207" s="167" t="s">
        <v>222</v>
      </c>
      <c r="C207" s="167" t="s">
        <v>10</v>
      </c>
      <c r="D207" s="158" t="s">
        <v>546</v>
      </c>
      <c r="E207" s="42"/>
      <c r="F207" s="532">
        <f t="shared" si="1"/>
        <v>48000</v>
      </c>
      <c r="G207" s="532">
        <f t="shared" si="1"/>
        <v>48000</v>
      </c>
    </row>
    <row r="208" spans="1:7" ht="30.75" customHeight="1" x14ac:dyDescent="0.25">
      <c r="A208" s="171" t="s">
        <v>682</v>
      </c>
      <c r="B208" s="164" t="s">
        <v>222</v>
      </c>
      <c r="C208" s="164" t="s">
        <v>10</v>
      </c>
      <c r="D208" s="155" t="s">
        <v>546</v>
      </c>
      <c r="E208" s="61" t="s">
        <v>16</v>
      </c>
      <c r="F208" s="535">
        <f>SUM(прил8!H223)</f>
        <v>48000</v>
      </c>
      <c r="G208" s="535">
        <f>SUM(прил8!I223)</f>
        <v>48000</v>
      </c>
    </row>
    <row r="209" spans="1:7" ht="31.5" hidden="1" x14ac:dyDescent="0.25">
      <c r="A209" s="163" t="s">
        <v>186</v>
      </c>
      <c r="B209" s="389" t="s">
        <v>555</v>
      </c>
      <c r="C209" s="272" t="s">
        <v>496</v>
      </c>
      <c r="D209" s="143" t="s">
        <v>497</v>
      </c>
      <c r="E209" s="16"/>
      <c r="F209" s="586">
        <f>SUM(F210)</f>
        <v>0</v>
      </c>
      <c r="G209" s="586">
        <f>SUM(G210)</f>
        <v>0</v>
      </c>
    </row>
    <row r="210" spans="1:7" ht="47.25" hidden="1" x14ac:dyDescent="0.25">
      <c r="A210" s="168" t="s">
        <v>187</v>
      </c>
      <c r="B210" s="160" t="s">
        <v>225</v>
      </c>
      <c r="C210" s="169" t="s">
        <v>496</v>
      </c>
      <c r="D210" s="156" t="s">
        <v>497</v>
      </c>
      <c r="E210" s="166"/>
      <c r="F210" s="593">
        <f>SUM(F211)</f>
        <v>0</v>
      </c>
      <c r="G210" s="593">
        <f>SUM(G211)</f>
        <v>0</v>
      </c>
    </row>
    <row r="211" spans="1:7" ht="31.5" hidden="1" x14ac:dyDescent="0.25">
      <c r="A211" s="387" t="s">
        <v>556</v>
      </c>
      <c r="B211" s="376" t="s">
        <v>225</v>
      </c>
      <c r="C211" s="377" t="s">
        <v>10</v>
      </c>
      <c r="D211" s="378" t="s">
        <v>497</v>
      </c>
      <c r="E211" s="385"/>
      <c r="F211" s="533">
        <f>SUM(F212+F214+F216+F218+F220+F222)</f>
        <v>0</v>
      </c>
      <c r="G211" s="533">
        <f>SUM(G212+G214+G216+G218+G220+G222)</f>
        <v>0</v>
      </c>
    </row>
    <row r="212" spans="1:7" ht="31.5" hidden="1" x14ac:dyDescent="0.25">
      <c r="A212" s="118" t="s">
        <v>936</v>
      </c>
      <c r="B212" s="128" t="s">
        <v>225</v>
      </c>
      <c r="C212" s="167" t="s">
        <v>10</v>
      </c>
      <c r="D212" s="158" t="s">
        <v>938</v>
      </c>
      <c r="E212" s="42"/>
      <c r="F212" s="532">
        <f>SUM(F213)</f>
        <v>0</v>
      </c>
      <c r="G212" s="532">
        <f>SUM(G213)</f>
        <v>0</v>
      </c>
    </row>
    <row r="213" spans="1:7" ht="17.25" hidden="1" customHeight="1" x14ac:dyDescent="0.25">
      <c r="A213" s="7" t="s">
        <v>21</v>
      </c>
      <c r="B213" s="129" t="s">
        <v>225</v>
      </c>
      <c r="C213" s="164" t="s">
        <v>10</v>
      </c>
      <c r="D213" s="155" t="s">
        <v>938</v>
      </c>
      <c r="E213" s="61" t="s">
        <v>70</v>
      </c>
      <c r="F213" s="535">
        <f>SUM(прил8!H260)</f>
        <v>0</v>
      </c>
      <c r="G213" s="535">
        <f>SUM(прил8!I260)</f>
        <v>0</v>
      </c>
    </row>
    <row r="214" spans="1:7" ht="31.5" hidden="1" x14ac:dyDescent="0.25">
      <c r="A214" s="118" t="s">
        <v>910</v>
      </c>
      <c r="B214" s="128" t="s">
        <v>225</v>
      </c>
      <c r="C214" s="167" t="s">
        <v>10</v>
      </c>
      <c r="D214" s="158" t="s">
        <v>939</v>
      </c>
      <c r="E214" s="42"/>
      <c r="F214" s="532">
        <f>SUM(F215)</f>
        <v>0</v>
      </c>
      <c r="G214" s="532">
        <f>SUM(G215)</f>
        <v>0</v>
      </c>
    </row>
    <row r="215" spans="1:7" ht="16.5" hidden="1" customHeight="1" x14ac:dyDescent="0.25">
      <c r="A215" s="7" t="s">
        <v>21</v>
      </c>
      <c r="B215" s="129" t="s">
        <v>225</v>
      </c>
      <c r="C215" s="164" t="s">
        <v>10</v>
      </c>
      <c r="D215" s="155" t="s">
        <v>939</v>
      </c>
      <c r="E215" s="61" t="s">
        <v>70</v>
      </c>
      <c r="F215" s="535">
        <f>SUM(прил8!H262)</f>
        <v>0</v>
      </c>
      <c r="G215" s="535">
        <f>SUM(прил8!I262)</f>
        <v>0</v>
      </c>
    </row>
    <row r="216" spans="1:7" ht="31.5" hidden="1" x14ac:dyDescent="0.25">
      <c r="A216" s="118" t="s">
        <v>675</v>
      </c>
      <c r="B216" s="128" t="s">
        <v>225</v>
      </c>
      <c r="C216" s="167" t="s">
        <v>10</v>
      </c>
      <c r="D216" s="158" t="s">
        <v>674</v>
      </c>
      <c r="E216" s="42"/>
      <c r="F216" s="532">
        <f>SUM(F217)</f>
        <v>0</v>
      </c>
      <c r="G216" s="532">
        <f>SUM(G217)</f>
        <v>0</v>
      </c>
    </row>
    <row r="217" spans="1:7" ht="15.75" hidden="1" customHeight="1" x14ac:dyDescent="0.25">
      <c r="A217" s="7" t="s">
        <v>21</v>
      </c>
      <c r="B217" s="129" t="s">
        <v>225</v>
      </c>
      <c r="C217" s="164" t="s">
        <v>10</v>
      </c>
      <c r="D217" s="155" t="s">
        <v>674</v>
      </c>
      <c r="E217" s="61" t="s">
        <v>70</v>
      </c>
      <c r="F217" s="535">
        <f>SUM(прил8!H264)</f>
        <v>0</v>
      </c>
      <c r="G217" s="535">
        <f>SUM(прил8!I264)</f>
        <v>0</v>
      </c>
    </row>
    <row r="218" spans="1:7" ht="18" hidden="1" customHeight="1" x14ac:dyDescent="0.25">
      <c r="A218" s="118" t="s">
        <v>662</v>
      </c>
      <c r="B218" s="128" t="s">
        <v>225</v>
      </c>
      <c r="C218" s="167" t="s">
        <v>10</v>
      </c>
      <c r="D218" s="158" t="s">
        <v>661</v>
      </c>
      <c r="E218" s="42"/>
      <c r="F218" s="532">
        <f>SUM(F219)</f>
        <v>0</v>
      </c>
      <c r="G218" s="532">
        <f>SUM(G219)</f>
        <v>0</v>
      </c>
    </row>
    <row r="219" spans="1:7" ht="34.5" hidden="1" customHeight="1" x14ac:dyDescent="0.25">
      <c r="A219" s="7" t="s">
        <v>190</v>
      </c>
      <c r="B219" s="129" t="s">
        <v>225</v>
      </c>
      <c r="C219" s="164" t="s">
        <v>10</v>
      </c>
      <c r="D219" s="155" t="s">
        <v>661</v>
      </c>
      <c r="E219" s="61" t="s">
        <v>185</v>
      </c>
      <c r="F219" s="535">
        <f>SUM(прил8!H290)</f>
        <v>0</v>
      </c>
      <c r="G219" s="535">
        <f>SUM(прил8!I290)</f>
        <v>0</v>
      </c>
    </row>
    <row r="220" spans="1:7" ht="32.25" hidden="1" customHeight="1" x14ac:dyDescent="0.25">
      <c r="A220" s="118" t="s">
        <v>908</v>
      </c>
      <c r="B220" s="128" t="s">
        <v>225</v>
      </c>
      <c r="C220" s="167" t="s">
        <v>10</v>
      </c>
      <c r="D220" s="158" t="s">
        <v>909</v>
      </c>
      <c r="E220" s="42"/>
      <c r="F220" s="532">
        <f>SUM(F221)</f>
        <v>0</v>
      </c>
      <c r="G220" s="532">
        <f>SUM(G221)</f>
        <v>0</v>
      </c>
    </row>
    <row r="221" spans="1:7" ht="18" hidden="1" customHeight="1" x14ac:dyDescent="0.25">
      <c r="A221" s="7" t="s">
        <v>21</v>
      </c>
      <c r="B221" s="129" t="s">
        <v>225</v>
      </c>
      <c r="C221" s="164" t="s">
        <v>10</v>
      </c>
      <c r="D221" s="155" t="s">
        <v>909</v>
      </c>
      <c r="E221" s="61" t="s">
        <v>70</v>
      </c>
      <c r="F221" s="535">
        <f>SUM(прил8!H266)</f>
        <v>0</v>
      </c>
      <c r="G221" s="535">
        <f>SUM(прил8!I266)</f>
        <v>0</v>
      </c>
    </row>
    <row r="222" spans="1:7" ht="32.25" hidden="1" customHeight="1" x14ac:dyDescent="0.25">
      <c r="A222" s="118" t="s">
        <v>937</v>
      </c>
      <c r="B222" s="128" t="s">
        <v>225</v>
      </c>
      <c r="C222" s="167" t="s">
        <v>10</v>
      </c>
      <c r="D222" s="158" t="s">
        <v>911</v>
      </c>
      <c r="E222" s="42"/>
      <c r="F222" s="532">
        <f>SUM(F223)</f>
        <v>0</v>
      </c>
      <c r="G222" s="532">
        <f>SUM(G223)</f>
        <v>0</v>
      </c>
    </row>
    <row r="223" spans="1:7" ht="18" hidden="1" customHeight="1" x14ac:dyDescent="0.25">
      <c r="A223" s="7" t="s">
        <v>21</v>
      </c>
      <c r="B223" s="129" t="s">
        <v>225</v>
      </c>
      <c r="C223" s="164" t="s">
        <v>10</v>
      </c>
      <c r="D223" s="155" t="s">
        <v>911</v>
      </c>
      <c r="E223" s="61" t="s">
        <v>70</v>
      </c>
      <c r="F223" s="535">
        <f>SUM(прил8!H268)</f>
        <v>0</v>
      </c>
      <c r="G223" s="535">
        <f>SUM(прил8!I268)</f>
        <v>0</v>
      </c>
    </row>
    <row r="224" spans="1:7" ht="47.25" x14ac:dyDescent="0.25">
      <c r="A224" s="59" t="s">
        <v>197</v>
      </c>
      <c r="B224" s="389" t="s">
        <v>550</v>
      </c>
      <c r="C224" s="272" t="s">
        <v>496</v>
      </c>
      <c r="D224" s="143" t="s">
        <v>497</v>
      </c>
      <c r="E224" s="16"/>
      <c r="F224" s="586">
        <f>SUM(F225+F235)</f>
        <v>121832</v>
      </c>
      <c r="G224" s="586">
        <f>SUM(G225+G235)</f>
        <v>121832</v>
      </c>
    </row>
    <row r="225" spans="1:7" ht="78.75" hidden="1" x14ac:dyDescent="0.25">
      <c r="A225" s="148" t="s">
        <v>255</v>
      </c>
      <c r="B225" s="160" t="s">
        <v>254</v>
      </c>
      <c r="C225" s="169" t="s">
        <v>496</v>
      </c>
      <c r="D225" s="156" t="s">
        <v>497</v>
      </c>
      <c r="E225" s="173"/>
      <c r="F225" s="593">
        <f>SUM(F226)</f>
        <v>0</v>
      </c>
      <c r="G225" s="593">
        <f>SUM(G226)</f>
        <v>0</v>
      </c>
    </row>
    <row r="226" spans="1:7" ht="47.25" hidden="1" x14ac:dyDescent="0.25">
      <c r="A226" s="348" t="s">
        <v>551</v>
      </c>
      <c r="B226" s="376" t="s">
        <v>254</v>
      </c>
      <c r="C226" s="377" t="s">
        <v>10</v>
      </c>
      <c r="D226" s="378" t="s">
        <v>497</v>
      </c>
      <c r="E226" s="388"/>
      <c r="F226" s="533">
        <f>SUM(F227+F229+F231+F233)</f>
        <v>0</v>
      </c>
      <c r="G226" s="533">
        <f>SUM(G227+G229+G231+G233)</f>
        <v>0</v>
      </c>
    </row>
    <row r="227" spans="1:7" ht="17.25" hidden="1" customHeight="1" x14ac:dyDescent="0.25">
      <c r="A227" s="27" t="s">
        <v>265</v>
      </c>
      <c r="B227" s="128" t="s">
        <v>254</v>
      </c>
      <c r="C227" s="167" t="s">
        <v>10</v>
      </c>
      <c r="D227" s="158" t="s">
        <v>552</v>
      </c>
      <c r="E227" s="172"/>
      <c r="F227" s="532">
        <f>SUM(F228)</f>
        <v>0</v>
      </c>
      <c r="G227" s="532">
        <f>SUM(G228)</f>
        <v>0</v>
      </c>
    </row>
    <row r="228" spans="1:7" ht="33.75" hidden="1" customHeight="1" x14ac:dyDescent="0.25">
      <c r="A228" s="55" t="s">
        <v>682</v>
      </c>
      <c r="B228" s="129" t="s">
        <v>254</v>
      </c>
      <c r="C228" s="164" t="s">
        <v>10</v>
      </c>
      <c r="D228" s="155" t="s">
        <v>552</v>
      </c>
      <c r="E228" s="138" t="s">
        <v>16</v>
      </c>
      <c r="F228" s="535">
        <f>SUM(прил8!H252)</f>
        <v>0</v>
      </c>
      <c r="G228" s="535">
        <f>SUM(прил8!I252)</f>
        <v>0</v>
      </c>
    </row>
    <row r="229" spans="1:7" ht="32.25" hidden="1" customHeight="1" x14ac:dyDescent="0.25">
      <c r="A229" s="27" t="s">
        <v>553</v>
      </c>
      <c r="B229" s="128" t="s">
        <v>254</v>
      </c>
      <c r="C229" s="167" t="s">
        <v>10</v>
      </c>
      <c r="D229" s="158" t="s">
        <v>554</v>
      </c>
      <c r="E229" s="172"/>
      <c r="F229" s="532">
        <f>SUM(F230)</f>
        <v>0</v>
      </c>
      <c r="G229" s="532">
        <f>SUM(G230)</f>
        <v>0</v>
      </c>
    </row>
    <row r="230" spans="1:7" ht="18" hidden="1" customHeight="1" x14ac:dyDescent="0.25">
      <c r="A230" s="55" t="s">
        <v>21</v>
      </c>
      <c r="B230" s="129" t="s">
        <v>254</v>
      </c>
      <c r="C230" s="164" t="s">
        <v>10</v>
      </c>
      <c r="D230" s="155" t="s">
        <v>554</v>
      </c>
      <c r="E230" s="138" t="s">
        <v>70</v>
      </c>
      <c r="F230" s="535">
        <f>SUM(прил8!H254)</f>
        <v>0</v>
      </c>
      <c r="G230" s="535">
        <f>SUM(прил8!I254)</f>
        <v>0</v>
      </c>
    </row>
    <row r="231" spans="1:7" ht="33" hidden="1" customHeight="1" x14ac:dyDescent="0.25">
      <c r="A231" s="27" t="s">
        <v>628</v>
      </c>
      <c r="B231" s="128" t="s">
        <v>254</v>
      </c>
      <c r="C231" s="167" t="s">
        <v>10</v>
      </c>
      <c r="D231" s="158" t="s">
        <v>629</v>
      </c>
      <c r="E231" s="172"/>
      <c r="F231" s="532">
        <f>SUM(F232)</f>
        <v>0</v>
      </c>
      <c r="G231" s="532">
        <f>SUM(G232)</f>
        <v>0</v>
      </c>
    </row>
    <row r="232" spans="1:7" ht="15" hidden="1" customHeight="1" x14ac:dyDescent="0.25">
      <c r="A232" s="55" t="s">
        <v>21</v>
      </c>
      <c r="B232" s="129" t="s">
        <v>254</v>
      </c>
      <c r="C232" s="164" t="s">
        <v>10</v>
      </c>
      <c r="D232" s="155" t="s">
        <v>629</v>
      </c>
      <c r="E232" s="138" t="s">
        <v>70</v>
      </c>
      <c r="F232" s="535">
        <f>SUM(прил8!H273)</f>
        <v>0</v>
      </c>
      <c r="G232" s="535">
        <f>SUM(прил8!I273)</f>
        <v>0</v>
      </c>
    </row>
    <row r="233" spans="1:7" ht="31.5" hidden="1" x14ac:dyDescent="0.25">
      <c r="A233" s="27" t="s">
        <v>559</v>
      </c>
      <c r="B233" s="128" t="s">
        <v>254</v>
      </c>
      <c r="C233" s="167" t="s">
        <v>10</v>
      </c>
      <c r="D233" s="158" t="s">
        <v>558</v>
      </c>
      <c r="E233" s="172"/>
      <c r="F233" s="532">
        <f>SUM(F234)</f>
        <v>0</v>
      </c>
      <c r="G233" s="532">
        <f>SUM(G234)</f>
        <v>0</v>
      </c>
    </row>
    <row r="234" spans="1:7" ht="15.75" hidden="1" customHeight="1" x14ac:dyDescent="0.25">
      <c r="A234" s="55" t="s">
        <v>21</v>
      </c>
      <c r="B234" s="129" t="s">
        <v>254</v>
      </c>
      <c r="C234" s="164" t="s">
        <v>10</v>
      </c>
      <c r="D234" s="155" t="s">
        <v>558</v>
      </c>
      <c r="E234" s="138" t="s">
        <v>70</v>
      </c>
      <c r="F234" s="535">
        <f>SUM(прил8!H121)</f>
        <v>0</v>
      </c>
      <c r="G234" s="535">
        <f>SUM(прил8!I121)</f>
        <v>0</v>
      </c>
    </row>
    <row r="235" spans="1:7" ht="78.75" x14ac:dyDescent="0.25">
      <c r="A235" s="168" t="s">
        <v>198</v>
      </c>
      <c r="B235" s="160" t="s">
        <v>228</v>
      </c>
      <c r="C235" s="169" t="s">
        <v>496</v>
      </c>
      <c r="D235" s="156" t="s">
        <v>497</v>
      </c>
      <c r="E235" s="173"/>
      <c r="F235" s="593">
        <f>SUM(F236)</f>
        <v>121832</v>
      </c>
      <c r="G235" s="593">
        <f>SUM(G236)</f>
        <v>121832</v>
      </c>
    </row>
    <row r="236" spans="1:7" ht="31.5" x14ac:dyDescent="0.25">
      <c r="A236" s="387" t="s">
        <v>560</v>
      </c>
      <c r="B236" s="376" t="s">
        <v>228</v>
      </c>
      <c r="C236" s="377" t="s">
        <v>10</v>
      </c>
      <c r="D236" s="378" t="s">
        <v>497</v>
      </c>
      <c r="E236" s="388"/>
      <c r="F236" s="533">
        <f>SUM(F237+F239+F241+F243+F245+F249+F253+F251+F247)</f>
        <v>121832</v>
      </c>
      <c r="G236" s="533">
        <f>SUM(G237+G239+G241+G243+G245+G249+G253+G251+G247)</f>
        <v>121832</v>
      </c>
    </row>
    <row r="237" spans="1:7" ht="47.25" hidden="1" x14ac:dyDescent="0.25">
      <c r="A237" s="118" t="s">
        <v>702</v>
      </c>
      <c r="B237" s="128" t="s">
        <v>228</v>
      </c>
      <c r="C237" s="167" t="s">
        <v>10</v>
      </c>
      <c r="D237" s="158" t="s">
        <v>701</v>
      </c>
      <c r="E237" s="172"/>
      <c r="F237" s="532">
        <f>SUM(F238)</f>
        <v>0</v>
      </c>
      <c r="G237" s="532">
        <f>SUM(G238)</f>
        <v>0</v>
      </c>
    </row>
    <row r="238" spans="1:7" ht="17.25" hidden="1" customHeight="1" x14ac:dyDescent="0.25">
      <c r="A238" s="7" t="s">
        <v>21</v>
      </c>
      <c r="B238" s="129" t="s">
        <v>228</v>
      </c>
      <c r="C238" s="164" t="s">
        <v>10</v>
      </c>
      <c r="D238" s="155" t="s">
        <v>701</v>
      </c>
      <c r="E238" s="138" t="s">
        <v>70</v>
      </c>
      <c r="F238" s="535">
        <f>SUM(прил8!H578)</f>
        <v>0</v>
      </c>
      <c r="G238" s="535">
        <f>SUM(прил8!I578)</f>
        <v>0</v>
      </c>
    </row>
    <row r="239" spans="1:7" ht="17.25" hidden="1" customHeight="1" x14ac:dyDescent="0.25">
      <c r="A239" s="118" t="s">
        <v>955</v>
      </c>
      <c r="B239" s="128" t="s">
        <v>228</v>
      </c>
      <c r="C239" s="167" t="s">
        <v>10</v>
      </c>
      <c r="D239" s="158" t="s">
        <v>954</v>
      </c>
      <c r="E239" s="172"/>
      <c r="F239" s="532">
        <f>SUM(F240)</f>
        <v>0</v>
      </c>
      <c r="G239" s="532">
        <f>SUM(G240)</f>
        <v>0</v>
      </c>
    </row>
    <row r="240" spans="1:7" ht="17.25" hidden="1" customHeight="1" x14ac:dyDescent="0.25">
      <c r="A240" s="7" t="s">
        <v>21</v>
      </c>
      <c r="B240" s="129" t="s">
        <v>228</v>
      </c>
      <c r="C240" s="164" t="s">
        <v>10</v>
      </c>
      <c r="D240" s="155" t="s">
        <v>954</v>
      </c>
      <c r="E240" s="138" t="s">
        <v>70</v>
      </c>
      <c r="F240" s="535">
        <f>SUM(прил8!H580)</f>
        <v>0</v>
      </c>
      <c r="G240" s="535">
        <f>SUM(прил8!I580)</f>
        <v>0</v>
      </c>
    </row>
    <row r="241" spans="1:7" ht="17.25" hidden="1" customHeight="1" x14ac:dyDescent="0.25">
      <c r="A241" s="118" t="s">
        <v>919</v>
      </c>
      <c r="B241" s="128" t="s">
        <v>228</v>
      </c>
      <c r="C241" s="167" t="s">
        <v>10</v>
      </c>
      <c r="D241" s="158" t="s">
        <v>920</v>
      </c>
      <c r="E241" s="172"/>
      <c r="F241" s="532">
        <f>SUM(F242)</f>
        <v>0</v>
      </c>
      <c r="G241" s="532">
        <f>SUM(G242)</f>
        <v>0</v>
      </c>
    </row>
    <row r="242" spans="1:7" ht="17.25" hidden="1" customHeight="1" x14ac:dyDescent="0.25">
      <c r="A242" s="7" t="s">
        <v>21</v>
      </c>
      <c r="B242" s="129" t="s">
        <v>228</v>
      </c>
      <c r="C242" s="164" t="s">
        <v>10</v>
      </c>
      <c r="D242" s="155" t="s">
        <v>920</v>
      </c>
      <c r="E242" s="138" t="s">
        <v>70</v>
      </c>
      <c r="F242" s="535">
        <f>SUM(прил8!H582)</f>
        <v>0</v>
      </c>
      <c r="G242" s="535">
        <f>SUM(прил8!I582)</f>
        <v>0</v>
      </c>
    </row>
    <row r="243" spans="1:7" ht="32.25" hidden="1" customHeight="1" x14ac:dyDescent="0.25">
      <c r="A243" s="118" t="s">
        <v>737</v>
      </c>
      <c r="B243" s="128" t="s">
        <v>228</v>
      </c>
      <c r="C243" s="167" t="s">
        <v>10</v>
      </c>
      <c r="D243" s="158" t="s">
        <v>738</v>
      </c>
      <c r="E243" s="172"/>
      <c r="F243" s="532">
        <f>SUM(F244)</f>
        <v>0</v>
      </c>
      <c r="G243" s="532">
        <f>SUM(G244)</f>
        <v>0</v>
      </c>
    </row>
    <row r="244" spans="1:7" ht="35.25" hidden="1" customHeight="1" x14ac:dyDescent="0.25">
      <c r="A244" s="7" t="s">
        <v>190</v>
      </c>
      <c r="B244" s="129" t="s">
        <v>228</v>
      </c>
      <c r="C244" s="164" t="s">
        <v>10</v>
      </c>
      <c r="D244" s="155" t="s">
        <v>738</v>
      </c>
      <c r="E244" s="138" t="s">
        <v>185</v>
      </c>
      <c r="F244" s="535">
        <f>SUM(прил8!H359)</f>
        <v>0</v>
      </c>
      <c r="G244" s="535">
        <f>SUM(прил8!I359)</f>
        <v>0</v>
      </c>
    </row>
    <row r="245" spans="1:7" ht="35.25" hidden="1" customHeight="1" x14ac:dyDescent="0.25">
      <c r="A245" s="118" t="s">
        <v>660</v>
      </c>
      <c r="B245" s="128" t="s">
        <v>228</v>
      </c>
      <c r="C245" s="167" t="s">
        <v>10</v>
      </c>
      <c r="D245" s="158" t="s">
        <v>659</v>
      </c>
      <c r="E245" s="172"/>
      <c r="F245" s="532">
        <f>SUM(F246)</f>
        <v>0</v>
      </c>
      <c r="G245" s="532">
        <f>SUM(G246)</f>
        <v>0</v>
      </c>
    </row>
    <row r="246" spans="1:7" ht="32.25" hidden="1" customHeight="1" x14ac:dyDescent="0.25">
      <c r="A246" s="7" t="s">
        <v>190</v>
      </c>
      <c r="B246" s="129" t="s">
        <v>228</v>
      </c>
      <c r="C246" s="164" t="s">
        <v>10</v>
      </c>
      <c r="D246" s="155" t="s">
        <v>659</v>
      </c>
      <c r="E246" s="138" t="s">
        <v>185</v>
      </c>
      <c r="F246" s="535">
        <f>SUM(прил8!H361)</f>
        <v>0</v>
      </c>
      <c r="G246" s="535">
        <f>SUM(прил8!I361)</f>
        <v>0</v>
      </c>
    </row>
    <row r="247" spans="1:7" ht="32.25" hidden="1" customHeight="1" x14ac:dyDescent="0.25">
      <c r="A247" s="118" t="s">
        <v>905</v>
      </c>
      <c r="B247" s="128" t="s">
        <v>228</v>
      </c>
      <c r="C247" s="167" t="s">
        <v>10</v>
      </c>
      <c r="D247" s="158" t="s">
        <v>921</v>
      </c>
      <c r="E247" s="172"/>
      <c r="F247" s="532">
        <f>SUM(F248)</f>
        <v>0</v>
      </c>
      <c r="G247" s="532">
        <f>SUM(G248)</f>
        <v>0</v>
      </c>
    </row>
    <row r="248" spans="1:7" ht="17.25" hidden="1" customHeight="1" x14ac:dyDescent="0.25">
      <c r="A248" s="7" t="s">
        <v>21</v>
      </c>
      <c r="B248" s="129" t="s">
        <v>228</v>
      </c>
      <c r="C248" s="164" t="s">
        <v>10</v>
      </c>
      <c r="D248" s="155" t="s">
        <v>921</v>
      </c>
      <c r="E248" s="138" t="s">
        <v>70</v>
      </c>
      <c r="F248" s="535">
        <f>SUM(прил8!H228)</f>
        <v>0</v>
      </c>
      <c r="G248" s="535">
        <f>SUM(прил8!I228)</f>
        <v>0</v>
      </c>
    </row>
    <row r="249" spans="1:7" ht="32.25" customHeight="1" x14ac:dyDescent="0.25">
      <c r="A249" s="118" t="s">
        <v>906</v>
      </c>
      <c r="B249" s="128" t="s">
        <v>228</v>
      </c>
      <c r="C249" s="167" t="s">
        <v>10</v>
      </c>
      <c r="D249" s="158" t="s">
        <v>907</v>
      </c>
      <c r="E249" s="172"/>
      <c r="F249" s="532">
        <f>SUM(F250)</f>
        <v>121832</v>
      </c>
      <c r="G249" s="532">
        <f>SUM(G250)</f>
        <v>121832</v>
      </c>
    </row>
    <row r="250" spans="1:7" ht="17.25" customHeight="1" x14ac:dyDescent="0.25">
      <c r="A250" s="7" t="s">
        <v>21</v>
      </c>
      <c r="B250" s="129" t="s">
        <v>228</v>
      </c>
      <c r="C250" s="164" t="s">
        <v>10</v>
      </c>
      <c r="D250" s="155" t="s">
        <v>907</v>
      </c>
      <c r="E250" s="138" t="s">
        <v>70</v>
      </c>
      <c r="F250" s="535">
        <f>SUM(прил8!H230)</f>
        <v>121832</v>
      </c>
      <c r="G250" s="535">
        <f>SUM(прил8!I230)</f>
        <v>121832</v>
      </c>
    </row>
    <row r="251" spans="1:7" ht="32.25" hidden="1" customHeight="1" x14ac:dyDescent="0.25">
      <c r="A251" s="118" t="s">
        <v>881</v>
      </c>
      <c r="B251" s="128" t="s">
        <v>228</v>
      </c>
      <c r="C251" s="167" t="s">
        <v>10</v>
      </c>
      <c r="D251" s="158" t="s">
        <v>880</v>
      </c>
      <c r="E251" s="172"/>
      <c r="F251" s="532">
        <f>SUM(F252)</f>
        <v>0</v>
      </c>
      <c r="G251" s="532">
        <f>SUM(G252)</f>
        <v>0</v>
      </c>
    </row>
    <row r="252" spans="1:7" ht="19.5" hidden="1" customHeight="1" x14ac:dyDescent="0.25">
      <c r="A252" s="7" t="s">
        <v>21</v>
      </c>
      <c r="B252" s="129" t="s">
        <v>228</v>
      </c>
      <c r="C252" s="164" t="s">
        <v>10</v>
      </c>
      <c r="D252" s="155" t="s">
        <v>880</v>
      </c>
      <c r="E252" s="138"/>
      <c r="F252" s="535">
        <f>SUM(прил8!H232)</f>
        <v>0</v>
      </c>
      <c r="G252" s="535">
        <f>SUM(прил8!I232)</f>
        <v>0</v>
      </c>
    </row>
    <row r="253" spans="1:7" ht="31.5" hidden="1" x14ac:dyDescent="0.25">
      <c r="A253" s="27" t="s">
        <v>559</v>
      </c>
      <c r="B253" s="128" t="s">
        <v>228</v>
      </c>
      <c r="C253" s="167" t="s">
        <v>10</v>
      </c>
      <c r="D253" s="158" t="s">
        <v>558</v>
      </c>
      <c r="E253" s="172"/>
      <c r="F253" s="532">
        <f>SUM(F254)</f>
        <v>0</v>
      </c>
      <c r="G253" s="532">
        <f>SUM(G254)</f>
        <v>0</v>
      </c>
    </row>
    <row r="254" spans="1:7" ht="16.5" hidden="1" customHeight="1" x14ac:dyDescent="0.25">
      <c r="A254" s="7" t="s">
        <v>21</v>
      </c>
      <c r="B254" s="129" t="s">
        <v>228</v>
      </c>
      <c r="C254" s="164" t="s">
        <v>10</v>
      </c>
      <c r="D254" s="155" t="s">
        <v>558</v>
      </c>
      <c r="E254" s="138" t="s">
        <v>70</v>
      </c>
      <c r="F254" s="535">
        <f>SUM(прил8!H125)</f>
        <v>0</v>
      </c>
      <c r="G254" s="535">
        <f>SUM(прил8!I125)</f>
        <v>0</v>
      </c>
    </row>
    <row r="255" spans="1:7" ht="64.5" customHeight="1" x14ac:dyDescent="0.25">
      <c r="A255" s="59" t="s">
        <v>166</v>
      </c>
      <c r="B255" s="389" t="s">
        <v>578</v>
      </c>
      <c r="C255" s="272" t="s">
        <v>496</v>
      </c>
      <c r="D255" s="143" t="s">
        <v>497</v>
      </c>
      <c r="E255" s="133"/>
      <c r="F255" s="586">
        <f>SUM(F256+F260+F264)</f>
        <v>1139000</v>
      </c>
      <c r="G255" s="586">
        <f>SUM(G256+G260+G264)</f>
        <v>1139000</v>
      </c>
    </row>
    <row r="256" spans="1:7" ht="80.25" customHeight="1" x14ac:dyDescent="0.25">
      <c r="A256" s="148" t="s">
        <v>167</v>
      </c>
      <c r="B256" s="149" t="s">
        <v>247</v>
      </c>
      <c r="C256" s="273" t="s">
        <v>496</v>
      </c>
      <c r="D256" s="150" t="s">
        <v>497</v>
      </c>
      <c r="E256" s="151"/>
      <c r="F256" s="593">
        <f t="shared" ref="F256:G258" si="2">SUM(F257)</f>
        <v>148000</v>
      </c>
      <c r="G256" s="593">
        <f t="shared" si="2"/>
        <v>148000</v>
      </c>
    </row>
    <row r="257" spans="1:7" ht="32.25" customHeight="1" x14ac:dyDescent="0.25">
      <c r="A257" s="348" t="s">
        <v>579</v>
      </c>
      <c r="B257" s="349" t="s">
        <v>247</v>
      </c>
      <c r="C257" s="350" t="s">
        <v>10</v>
      </c>
      <c r="D257" s="351" t="s">
        <v>497</v>
      </c>
      <c r="E257" s="352"/>
      <c r="F257" s="533">
        <f t="shared" si="2"/>
        <v>148000</v>
      </c>
      <c r="G257" s="533">
        <f t="shared" si="2"/>
        <v>148000</v>
      </c>
    </row>
    <row r="258" spans="1:7" ht="17.25" customHeight="1" x14ac:dyDescent="0.25">
      <c r="A258" s="27" t="s">
        <v>97</v>
      </c>
      <c r="B258" s="121" t="s">
        <v>247</v>
      </c>
      <c r="C258" s="234" t="s">
        <v>10</v>
      </c>
      <c r="D258" s="119" t="s">
        <v>580</v>
      </c>
      <c r="E258" s="147"/>
      <c r="F258" s="532">
        <f t="shared" si="2"/>
        <v>148000</v>
      </c>
      <c r="G258" s="532">
        <f t="shared" si="2"/>
        <v>148000</v>
      </c>
    </row>
    <row r="259" spans="1:7" ht="33.75" customHeight="1" x14ac:dyDescent="0.25">
      <c r="A259" s="55" t="s">
        <v>682</v>
      </c>
      <c r="B259" s="130" t="s">
        <v>247</v>
      </c>
      <c r="C259" s="235" t="s">
        <v>10</v>
      </c>
      <c r="D259" s="127" t="s">
        <v>580</v>
      </c>
      <c r="E259" s="134" t="s">
        <v>16</v>
      </c>
      <c r="F259" s="535">
        <f>SUM(прил8!H402)</f>
        <v>148000</v>
      </c>
      <c r="G259" s="535">
        <f>SUM(прил8!I402)</f>
        <v>148000</v>
      </c>
    </row>
    <row r="260" spans="1:7" ht="80.25" customHeight="1" x14ac:dyDescent="0.25">
      <c r="A260" s="148" t="s">
        <v>182</v>
      </c>
      <c r="B260" s="149" t="s">
        <v>252</v>
      </c>
      <c r="C260" s="273" t="s">
        <v>496</v>
      </c>
      <c r="D260" s="150" t="s">
        <v>497</v>
      </c>
      <c r="E260" s="151"/>
      <c r="F260" s="593">
        <f t="shared" ref="F260:G262" si="3">SUM(F261)</f>
        <v>150000</v>
      </c>
      <c r="G260" s="593">
        <f t="shared" si="3"/>
        <v>150000</v>
      </c>
    </row>
    <row r="261" spans="1:7" ht="33.75" customHeight="1" x14ac:dyDescent="0.25">
      <c r="A261" s="348" t="s">
        <v>611</v>
      </c>
      <c r="B261" s="349" t="s">
        <v>252</v>
      </c>
      <c r="C261" s="350" t="s">
        <v>10</v>
      </c>
      <c r="D261" s="351" t="s">
        <v>497</v>
      </c>
      <c r="E261" s="352"/>
      <c r="F261" s="533">
        <f t="shared" si="3"/>
        <v>150000</v>
      </c>
      <c r="G261" s="533">
        <f t="shared" si="3"/>
        <v>150000</v>
      </c>
    </row>
    <row r="262" spans="1:7" ht="47.25" x14ac:dyDescent="0.25">
      <c r="A262" s="27" t="s">
        <v>183</v>
      </c>
      <c r="B262" s="121" t="s">
        <v>252</v>
      </c>
      <c r="C262" s="234" t="s">
        <v>10</v>
      </c>
      <c r="D262" s="119" t="s">
        <v>612</v>
      </c>
      <c r="E262" s="147"/>
      <c r="F262" s="532">
        <f t="shared" si="3"/>
        <v>150000</v>
      </c>
      <c r="G262" s="532">
        <f t="shared" si="3"/>
        <v>150000</v>
      </c>
    </row>
    <row r="263" spans="1:7" ht="31.5" customHeight="1" x14ac:dyDescent="0.25">
      <c r="A263" s="55" t="s">
        <v>682</v>
      </c>
      <c r="B263" s="130" t="s">
        <v>252</v>
      </c>
      <c r="C263" s="235" t="s">
        <v>10</v>
      </c>
      <c r="D263" s="127" t="s">
        <v>612</v>
      </c>
      <c r="E263" s="134" t="s">
        <v>16</v>
      </c>
      <c r="F263" s="535">
        <f>SUM(прил8!H629)</f>
        <v>150000</v>
      </c>
      <c r="G263" s="535">
        <f>SUM(прил8!I629)</f>
        <v>150000</v>
      </c>
    </row>
    <row r="264" spans="1:7" ht="66.75" customHeight="1" x14ac:dyDescent="0.25">
      <c r="A264" s="148" t="s">
        <v>168</v>
      </c>
      <c r="B264" s="149" t="s">
        <v>243</v>
      </c>
      <c r="C264" s="273" t="s">
        <v>496</v>
      </c>
      <c r="D264" s="150" t="s">
        <v>497</v>
      </c>
      <c r="E264" s="151"/>
      <c r="F264" s="593">
        <f>SUM(F265)</f>
        <v>841000</v>
      </c>
      <c r="G264" s="593">
        <f>SUM(G265)</f>
        <v>841000</v>
      </c>
    </row>
    <row r="265" spans="1:7" ht="34.5" customHeight="1" x14ac:dyDescent="0.25">
      <c r="A265" s="348" t="s">
        <v>581</v>
      </c>
      <c r="B265" s="349" t="s">
        <v>243</v>
      </c>
      <c r="C265" s="350" t="s">
        <v>10</v>
      </c>
      <c r="D265" s="351" t="s">
        <v>497</v>
      </c>
      <c r="E265" s="352"/>
      <c r="F265" s="533">
        <f>SUM(F266+F268+F271)</f>
        <v>841000</v>
      </c>
      <c r="G265" s="533">
        <f>SUM(G266+G268+G271)</f>
        <v>841000</v>
      </c>
    </row>
    <row r="266" spans="1:7" ht="18.75" hidden="1" customHeight="1" x14ac:dyDescent="0.25">
      <c r="A266" s="27" t="s">
        <v>711</v>
      </c>
      <c r="B266" s="121" t="s">
        <v>243</v>
      </c>
      <c r="C266" s="234" t="s">
        <v>10</v>
      </c>
      <c r="D266" s="119" t="s">
        <v>710</v>
      </c>
      <c r="E266" s="147"/>
      <c r="F266" s="532">
        <f>SUM(F267)</f>
        <v>0</v>
      </c>
      <c r="G266" s="532">
        <f>SUM(G267)</f>
        <v>0</v>
      </c>
    </row>
    <row r="267" spans="1:7" ht="18" hidden="1" customHeight="1" x14ac:dyDescent="0.25">
      <c r="A267" s="55" t="s">
        <v>40</v>
      </c>
      <c r="B267" s="130" t="s">
        <v>243</v>
      </c>
      <c r="C267" s="235" t="s">
        <v>10</v>
      </c>
      <c r="D267" s="127" t="s">
        <v>710</v>
      </c>
      <c r="E267" s="134" t="s">
        <v>39</v>
      </c>
      <c r="F267" s="535">
        <f>SUM(прил8!H406)</f>
        <v>0</v>
      </c>
      <c r="G267" s="535">
        <f>SUM(прил8!I406)</f>
        <v>0</v>
      </c>
    </row>
    <row r="268" spans="1:7" ht="15.75" x14ac:dyDescent="0.25">
      <c r="A268" s="27" t="s">
        <v>582</v>
      </c>
      <c r="B268" s="121" t="s">
        <v>243</v>
      </c>
      <c r="C268" s="234" t="s">
        <v>10</v>
      </c>
      <c r="D268" s="119" t="s">
        <v>583</v>
      </c>
      <c r="E268" s="147"/>
      <c r="F268" s="532">
        <f>SUM(F269:F270)</f>
        <v>653715</v>
      </c>
      <c r="G268" s="532">
        <f>SUM(G269:G270)</f>
        <v>653715</v>
      </c>
    </row>
    <row r="269" spans="1:7" ht="31.5" customHeight="1" x14ac:dyDescent="0.25">
      <c r="A269" s="55" t="s">
        <v>682</v>
      </c>
      <c r="B269" s="130" t="s">
        <v>243</v>
      </c>
      <c r="C269" s="235" t="s">
        <v>10</v>
      </c>
      <c r="D269" s="127" t="s">
        <v>583</v>
      </c>
      <c r="E269" s="134" t="s">
        <v>16</v>
      </c>
      <c r="F269" s="535">
        <f>SUM(прил8!H408)</f>
        <v>451620</v>
      </c>
      <c r="G269" s="535">
        <f>SUM(прил8!I408)</f>
        <v>451620</v>
      </c>
    </row>
    <row r="270" spans="1:7" ht="15.75" x14ac:dyDescent="0.25">
      <c r="A270" s="77" t="s">
        <v>40</v>
      </c>
      <c r="B270" s="130" t="s">
        <v>243</v>
      </c>
      <c r="C270" s="235" t="s">
        <v>10</v>
      </c>
      <c r="D270" s="127" t="s">
        <v>583</v>
      </c>
      <c r="E270" s="134" t="s">
        <v>39</v>
      </c>
      <c r="F270" s="535">
        <f>SUM(прил8!H409)</f>
        <v>202095</v>
      </c>
      <c r="G270" s="535">
        <f>SUM(прил8!I409)</f>
        <v>202095</v>
      </c>
    </row>
    <row r="271" spans="1:7" ht="15.75" x14ac:dyDescent="0.25">
      <c r="A271" s="76" t="s">
        <v>709</v>
      </c>
      <c r="B271" s="121" t="s">
        <v>243</v>
      </c>
      <c r="C271" s="234" t="s">
        <v>10</v>
      </c>
      <c r="D271" s="119" t="s">
        <v>708</v>
      </c>
      <c r="E271" s="147"/>
      <c r="F271" s="532">
        <f>SUM(F272)</f>
        <v>187285</v>
      </c>
      <c r="G271" s="532">
        <f>SUM(G272)</f>
        <v>187285</v>
      </c>
    </row>
    <row r="272" spans="1:7" ht="31.5" x14ac:dyDescent="0.25">
      <c r="A272" s="55" t="s">
        <v>682</v>
      </c>
      <c r="B272" s="130" t="s">
        <v>243</v>
      </c>
      <c r="C272" s="235" t="s">
        <v>10</v>
      </c>
      <c r="D272" s="127" t="s">
        <v>708</v>
      </c>
      <c r="E272" s="134" t="s">
        <v>16</v>
      </c>
      <c r="F272" s="535">
        <f>SUM(прил8!H411)</f>
        <v>187285</v>
      </c>
      <c r="G272" s="535">
        <f>SUM(прил8!I411)</f>
        <v>187285</v>
      </c>
    </row>
    <row r="273" spans="1:7" s="43" customFormat="1" ht="33" customHeight="1" x14ac:dyDescent="0.25">
      <c r="A273" s="59" t="s">
        <v>117</v>
      </c>
      <c r="B273" s="161" t="s">
        <v>499</v>
      </c>
      <c r="C273" s="274" t="s">
        <v>496</v>
      </c>
      <c r="D273" s="162" t="s">
        <v>497</v>
      </c>
      <c r="E273" s="137"/>
      <c r="F273" s="586">
        <f t="shared" ref="F273:G276" si="4">SUM(F274)</f>
        <v>1363851</v>
      </c>
      <c r="G273" s="586">
        <f t="shared" si="4"/>
        <v>1363851</v>
      </c>
    </row>
    <row r="274" spans="1:7" s="43" customFormat="1" ht="51" customHeight="1" x14ac:dyDescent="0.25">
      <c r="A274" s="159" t="s">
        <v>118</v>
      </c>
      <c r="B274" s="160" t="s">
        <v>500</v>
      </c>
      <c r="C274" s="169" t="s">
        <v>496</v>
      </c>
      <c r="D274" s="156" t="s">
        <v>497</v>
      </c>
      <c r="E274" s="166"/>
      <c r="F274" s="593">
        <f t="shared" si="4"/>
        <v>1363851</v>
      </c>
      <c r="G274" s="593">
        <f t="shared" si="4"/>
        <v>1363851</v>
      </c>
    </row>
    <row r="275" spans="1:7" s="43" customFormat="1" ht="51" customHeight="1" x14ac:dyDescent="0.25">
      <c r="A275" s="375" t="s">
        <v>503</v>
      </c>
      <c r="B275" s="376" t="s">
        <v>500</v>
      </c>
      <c r="C275" s="377" t="s">
        <v>10</v>
      </c>
      <c r="D275" s="378" t="s">
        <v>497</v>
      </c>
      <c r="E275" s="385"/>
      <c r="F275" s="533">
        <f t="shared" si="4"/>
        <v>1363851</v>
      </c>
      <c r="G275" s="533">
        <f t="shared" si="4"/>
        <v>1363851</v>
      </c>
    </row>
    <row r="276" spans="1:7" s="43" customFormat="1" ht="17.25" customHeight="1" x14ac:dyDescent="0.25">
      <c r="A276" s="76" t="s">
        <v>119</v>
      </c>
      <c r="B276" s="128" t="s">
        <v>500</v>
      </c>
      <c r="C276" s="167" t="s">
        <v>10</v>
      </c>
      <c r="D276" s="158" t="s">
        <v>502</v>
      </c>
      <c r="E276" s="42"/>
      <c r="F276" s="532">
        <f t="shared" si="4"/>
        <v>1363851</v>
      </c>
      <c r="G276" s="532">
        <f t="shared" si="4"/>
        <v>1363851</v>
      </c>
    </row>
    <row r="277" spans="1:7" s="43" customFormat="1" ht="31.5" customHeight="1" x14ac:dyDescent="0.25">
      <c r="A277" s="77" t="s">
        <v>682</v>
      </c>
      <c r="B277" s="129" t="s">
        <v>500</v>
      </c>
      <c r="C277" s="164" t="s">
        <v>10</v>
      </c>
      <c r="D277" s="155" t="s">
        <v>502</v>
      </c>
      <c r="E277" s="61" t="s">
        <v>16</v>
      </c>
      <c r="F277" s="535">
        <f>SUM(прил8!H27+прил8!H56+прил8!H84+прил8!H501+прил8!H622)</f>
        <v>1363851</v>
      </c>
      <c r="G277" s="535">
        <f>SUM(прил8!I27+прил8!I56+прил8!I84+прил8!I501+прил8!I622)</f>
        <v>1363851</v>
      </c>
    </row>
    <row r="278" spans="1:7" s="43" customFormat="1" ht="31.5" x14ac:dyDescent="0.25">
      <c r="A278" s="136" t="s">
        <v>131</v>
      </c>
      <c r="B278" s="161" t="s">
        <v>508</v>
      </c>
      <c r="C278" s="274" t="s">
        <v>496</v>
      </c>
      <c r="D278" s="162" t="s">
        <v>497</v>
      </c>
      <c r="E278" s="137"/>
      <c r="F278" s="586">
        <f>SUM(F279+F283)</f>
        <v>194826</v>
      </c>
      <c r="G278" s="586">
        <f>SUM(G279+G283)</f>
        <v>194826</v>
      </c>
    </row>
    <row r="279" spans="1:7" s="43" customFormat="1" ht="51.75" customHeight="1" x14ac:dyDescent="0.25">
      <c r="A279" s="159" t="s">
        <v>687</v>
      </c>
      <c r="B279" s="160" t="s">
        <v>203</v>
      </c>
      <c r="C279" s="169" t="s">
        <v>496</v>
      </c>
      <c r="D279" s="156" t="s">
        <v>497</v>
      </c>
      <c r="E279" s="166"/>
      <c r="F279" s="593">
        <f t="shared" ref="F279:G281" si="5">SUM(F280)</f>
        <v>192826</v>
      </c>
      <c r="G279" s="593">
        <f t="shared" si="5"/>
        <v>192826</v>
      </c>
    </row>
    <row r="280" spans="1:7" s="43" customFormat="1" ht="31.5" x14ac:dyDescent="0.25">
      <c r="A280" s="354" t="s">
        <v>507</v>
      </c>
      <c r="B280" s="376" t="s">
        <v>203</v>
      </c>
      <c r="C280" s="377" t="s">
        <v>10</v>
      </c>
      <c r="D280" s="378" t="s">
        <v>497</v>
      </c>
      <c r="E280" s="388"/>
      <c r="F280" s="533">
        <f t="shared" si="5"/>
        <v>192826</v>
      </c>
      <c r="G280" s="533">
        <f t="shared" si="5"/>
        <v>192826</v>
      </c>
    </row>
    <row r="281" spans="1:7" s="43" customFormat="1" ht="18.75" customHeight="1" x14ac:dyDescent="0.25">
      <c r="A281" s="76" t="s">
        <v>90</v>
      </c>
      <c r="B281" s="128" t="s">
        <v>203</v>
      </c>
      <c r="C281" s="167" t="s">
        <v>10</v>
      </c>
      <c r="D281" s="158" t="s">
        <v>509</v>
      </c>
      <c r="E281" s="172"/>
      <c r="F281" s="532">
        <f t="shared" si="5"/>
        <v>192826</v>
      </c>
      <c r="G281" s="532">
        <f t="shared" si="5"/>
        <v>192826</v>
      </c>
    </row>
    <row r="282" spans="1:7" s="43" customFormat="1" ht="47.25" x14ac:dyDescent="0.25">
      <c r="A282" s="77" t="s">
        <v>86</v>
      </c>
      <c r="B282" s="129" t="s">
        <v>203</v>
      </c>
      <c r="C282" s="164" t="s">
        <v>10</v>
      </c>
      <c r="D282" s="155" t="s">
        <v>509</v>
      </c>
      <c r="E282" s="138" t="s">
        <v>13</v>
      </c>
      <c r="F282" s="535">
        <f>SUM(прил8!H61)</f>
        <v>192826</v>
      </c>
      <c r="G282" s="535">
        <f>SUM(прил8!I61)</f>
        <v>192826</v>
      </c>
    </row>
    <row r="283" spans="1:7" s="43" customFormat="1" ht="63" x14ac:dyDescent="0.25">
      <c r="A283" s="152" t="s">
        <v>631</v>
      </c>
      <c r="B283" s="160" t="s">
        <v>630</v>
      </c>
      <c r="C283" s="169" t="s">
        <v>496</v>
      </c>
      <c r="D283" s="156" t="s">
        <v>497</v>
      </c>
      <c r="E283" s="166"/>
      <c r="F283" s="593">
        <f t="shared" ref="F283:G285" si="6">SUM(F284)</f>
        <v>2000</v>
      </c>
      <c r="G283" s="593">
        <f t="shared" si="6"/>
        <v>2000</v>
      </c>
    </row>
    <row r="284" spans="1:7" s="43" customFormat="1" ht="31.5" x14ac:dyDescent="0.25">
      <c r="A284" s="375" t="s">
        <v>632</v>
      </c>
      <c r="B284" s="376" t="s">
        <v>630</v>
      </c>
      <c r="C284" s="377" t="s">
        <v>10</v>
      </c>
      <c r="D284" s="378" t="s">
        <v>497</v>
      </c>
      <c r="E284" s="388"/>
      <c r="F284" s="533">
        <f t="shared" si="6"/>
        <v>2000</v>
      </c>
      <c r="G284" s="533">
        <f t="shared" si="6"/>
        <v>2000</v>
      </c>
    </row>
    <row r="285" spans="1:7" s="43" customFormat="1" ht="31.5" customHeight="1" x14ac:dyDescent="0.25">
      <c r="A285" s="76" t="s">
        <v>634</v>
      </c>
      <c r="B285" s="128" t="s">
        <v>630</v>
      </c>
      <c r="C285" s="167" t="s">
        <v>10</v>
      </c>
      <c r="D285" s="158" t="s">
        <v>633</v>
      </c>
      <c r="E285" s="172"/>
      <c r="F285" s="532">
        <f t="shared" si="6"/>
        <v>2000</v>
      </c>
      <c r="G285" s="532">
        <f t="shared" si="6"/>
        <v>2000</v>
      </c>
    </row>
    <row r="286" spans="1:7" s="43" customFormat="1" ht="33.75" customHeight="1" x14ac:dyDescent="0.25">
      <c r="A286" s="77" t="s">
        <v>682</v>
      </c>
      <c r="B286" s="129" t="s">
        <v>630</v>
      </c>
      <c r="C286" s="164" t="s">
        <v>10</v>
      </c>
      <c r="D286" s="155" t="s">
        <v>633</v>
      </c>
      <c r="E286" s="138" t="s">
        <v>16</v>
      </c>
      <c r="F286" s="535">
        <f>SUM(прил8!H130)</f>
        <v>2000</v>
      </c>
      <c r="G286" s="535">
        <f>SUM(прил8!I130)</f>
        <v>2000</v>
      </c>
    </row>
    <row r="287" spans="1:7" ht="51" customHeight="1" x14ac:dyDescent="0.25">
      <c r="A287" s="59" t="s">
        <v>146</v>
      </c>
      <c r="B287" s="389" t="s">
        <v>533</v>
      </c>
      <c r="C287" s="272" t="s">
        <v>496</v>
      </c>
      <c r="D287" s="143" t="s">
        <v>497</v>
      </c>
      <c r="E287" s="133"/>
      <c r="F287" s="586">
        <f>SUM(F288+F302+F306)</f>
        <v>6429464</v>
      </c>
      <c r="G287" s="586">
        <f>SUM(G288+G302+G306)</f>
        <v>7212770</v>
      </c>
    </row>
    <row r="288" spans="1:7" s="43" customFormat="1" ht="65.25" customHeight="1" x14ac:dyDescent="0.25">
      <c r="A288" s="148" t="s">
        <v>147</v>
      </c>
      <c r="B288" s="149" t="s">
        <v>221</v>
      </c>
      <c r="C288" s="273" t="s">
        <v>496</v>
      </c>
      <c r="D288" s="150" t="s">
        <v>497</v>
      </c>
      <c r="E288" s="151"/>
      <c r="F288" s="593">
        <f>SUM(F289)</f>
        <v>5928584</v>
      </c>
      <c r="G288" s="593">
        <f>SUM(G289)</f>
        <v>6711890</v>
      </c>
    </row>
    <row r="289" spans="1:7" s="43" customFormat="1" ht="48.75" customHeight="1" x14ac:dyDescent="0.25">
      <c r="A289" s="348" t="s">
        <v>536</v>
      </c>
      <c r="B289" s="349" t="s">
        <v>221</v>
      </c>
      <c r="C289" s="350" t="s">
        <v>10</v>
      </c>
      <c r="D289" s="351" t="s">
        <v>497</v>
      </c>
      <c r="E289" s="352"/>
      <c r="F289" s="533">
        <f>SUM(F290+F292+F294+F296+F298+F300)</f>
        <v>5928584</v>
      </c>
      <c r="G289" s="533">
        <f>SUM(G290+G292+G294+G296+G298+G300)</f>
        <v>6711890</v>
      </c>
    </row>
    <row r="290" spans="1:7" s="43" customFormat="1" ht="33.75" hidden="1" customHeight="1" x14ac:dyDescent="0.25">
      <c r="A290" s="27" t="s">
        <v>898</v>
      </c>
      <c r="B290" s="121" t="s">
        <v>221</v>
      </c>
      <c r="C290" s="234" t="s">
        <v>10</v>
      </c>
      <c r="D290" s="119" t="s">
        <v>922</v>
      </c>
      <c r="E290" s="147"/>
      <c r="F290" s="532">
        <f>SUM(F291)</f>
        <v>0</v>
      </c>
      <c r="G290" s="532">
        <f>SUM(G291)</f>
        <v>0</v>
      </c>
    </row>
    <row r="291" spans="1:7" s="43" customFormat="1" ht="33.75" hidden="1" customHeight="1" x14ac:dyDescent="0.25">
      <c r="A291" s="55" t="s">
        <v>190</v>
      </c>
      <c r="B291" s="130" t="s">
        <v>221</v>
      </c>
      <c r="C291" s="235" t="s">
        <v>10</v>
      </c>
      <c r="D291" s="127" t="s">
        <v>922</v>
      </c>
      <c r="E291" s="134" t="s">
        <v>185</v>
      </c>
      <c r="F291" s="535">
        <f>SUM(прил8!H193)</f>
        <v>0</v>
      </c>
      <c r="G291" s="535">
        <f>SUM(прил8!I193)</f>
        <v>0</v>
      </c>
    </row>
    <row r="292" spans="1:7" s="43" customFormat="1" ht="18.75" hidden="1" customHeight="1" x14ac:dyDescent="0.25">
      <c r="A292" s="27" t="s">
        <v>899</v>
      </c>
      <c r="B292" s="121" t="s">
        <v>221</v>
      </c>
      <c r="C292" s="234" t="s">
        <v>10</v>
      </c>
      <c r="D292" s="119" t="s">
        <v>900</v>
      </c>
      <c r="E292" s="147"/>
      <c r="F292" s="532">
        <f>SUM(F293)</f>
        <v>0</v>
      </c>
      <c r="G292" s="532">
        <f>SUM(G293)</f>
        <v>0</v>
      </c>
    </row>
    <row r="293" spans="1:7" s="43" customFormat="1" ht="33.75" hidden="1" customHeight="1" x14ac:dyDescent="0.25">
      <c r="A293" s="55" t="s">
        <v>190</v>
      </c>
      <c r="B293" s="130" t="s">
        <v>221</v>
      </c>
      <c r="C293" s="235" t="s">
        <v>10</v>
      </c>
      <c r="D293" s="127" t="s">
        <v>900</v>
      </c>
      <c r="E293" s="134" t="s">
        <v>185</v>
      </c>
      <c r="F293" s="535">
        <f>SUM(прил8!H195)</f>
        <v>0</v>
      </c>
      <c r="G293" s="535">
        <f>SUM(прил8!I195)</f>
        <v>0</v>
      </c>
    </row>
    <row r="294" spans="1:7" s="43" customFormat="1" ht="32.25" customHeight="1" x14ac:dyDescent="0.25">
      <c r="A294" s="27" t="s">
        <v>148</v>
      </c>
      <c r="B294" s="121" t="s">
        <v>221</v>
      </c>
      <c r="C294" s="234" t="s">
        <v>10</v>
      </c>
      <c r="D294" s="119" t="s">
        <v>537</v>
      </c>
      <c r="E294" s="147"/>
      <c r="F294" s="532">
        <f>SUM(F295)</f>
        <v>5928584</v>
      </c>
      <c r="G294" s="532">
        <f>SUM(G295)</f>
        <v>6711890</v>
      </c>
    </row>
    <row r="295" spans="1:7" s="43" customFormat="1" ht="33.75" customHeight="1" x14ac:dyDescent="0.25">
      <c r="A295" s="55" t="s">
        <v>190</v>
      </c>
      <c r="B295" s="130" t="s">
        <v>221</v>
      </c>
      <c r="C295" s="235" t="s">
        <v>10</v>
      </c>
      <c r="D295" s="127" t="s">
        <v>537</v>
      </c>
      <c r="E295" s="134" t="s">
        <v>185</v>
      </c>
      <c r="F295" s="535">
        <f>SUM(прил8!H197)</f>
        <v>5928584</v>
      </c>
      <c r="G295" s="535">
        <f>SUM(прил8!I197)</f>
        <v>6711890</v>
      </c>
    </row>
    <row r="296" spans="1:7" s="43" customFormat="1" ht="33.75" hidden="1" customHeight="1" x14ac:dyDescent="0.25">
      <c r="A296" s="27" t="s">
        <v>672</v>
      </c>
      <c r="B296" s="121" t="s">
        <v>221</v>
      </c>
      <c r="C296" s="234" t="s">
        <v>10</v>
      </c>
      <c r="D296" s="119" t="s">
        <v>671</v>
      </c>
      <c r="E296" s="147"/>
      <c r="F296" s="532">
        <f>SUM(F297)</f>
        <v>0</v>
      </c>
      <c r="G296" s="532">
        <f>SUM(G297)</f>
        <v>0</v>
      </c>
    </row>
    <row r="297" spans="1:7" s="43" customFormat="1" ht="32.25" hidden="1" customHeight="1" x14ac:dyDescent="0.25">
      <c r="A297" s="77" t="s">
        <v>682</v>
      </c>
      <c r="B297" s="130" t="s">
        <v>221</v>
      </c>
      <c r="C297" s="235" t="s">
        <v>10</v>
      </c>
      <c r="D297" s="127" t="s">
        <v>671</v>
      </c>
      <c r="E297" s="134" t="s">
        <v>16</v>
      </c>
      <c r="F297" s="535"/>
      <c r="G297" s="535"/>
    </row>
    <row r="298" spans="1:7" s="43" customFormat="1" ht="47.25" hidden="1" x14ac:dyDescent="0.25">
      <c r="A298" s="27" t="s">
        <v>538</v>
      </c>
      <c r="B298" s="121" t="s">
        <v>221</v>
      </c>
      <c r="C298" s="234" t="s">
        <v>10</v>
      </c>
      <c r="D298" s="119" t="s">
        <v>539</v>
      </c>
      <c r="E298" s="147"/>
      <c r="F298" s="532">
        <f>SUM(F299:F299)</f>
        <v>0</v>
      </c>
      <c r="G298" s="532">
        <f>SUM(G299:G299)</f>
        <v>0</v>
      </c>
    </row>
    <row r="299" spans="1:7" s="43" customFormat="1" ht="15.75" hidden="1" x14ac:dyDescent="0.25">
      <c r="A299" s="55" t="s">
        <v>21</v>
      </c>
      <c r="B299" s="130" t="s">
        <v>221</v>
      </c>
      <c r="C299" s="235" t="s">
        <v>10</v>
      </c>
      <c r="D299" s="127" t="s">
        <v>539</v>
      </c>
      <c r="E299" s="134" t="s">
        <v>70</v>
      </c>
      <c r="F299" s="535">
        <f>SUM(прил8!H199)</f>
        <v>0</v>
      </c>
      <c r="G299" s="535">
        <f>SUM(прил8!I199)</f>
        <v>0</v>
      </c>
    </row>
    <row r="300" spans="1:7" s="43" customFormat="1" ht="47.25" hidden="1" x14ac:dyDescent="0.25">
      <c r="A300" s="27" t="s">
        <v>540</v>
      </c>
      <c r="B300" s="121" t="s">
        <v>221</v>
      </c>
      <c r="C300" s="234" t="s">
        <v>10</v>
      </c>
      <c r="D300" s="119" t="s">
        <v>541</v>
      </c>
      <c r="E300" s="147"/>
      <c r="F300" s="532">
        <f>SUM(F301)</f>
        <v>0</v>
      </c>
      <c r="G300" s="532">
        <f>SUM(G301)</f>
        <v>0</v>
      </c>
    </row>
    <row r="301" spans="1:7" s="43" customFormat="1" ht="15.75" hidden="1" x14ac:dyDescent="0.25">
      <c r="A301" s="55" t="s">
        <v>21</v>
      </c>
      <c r="B301" s="130" t="s">
        <v>221</v>
      </c>
      <c r="C301" s="235" t="s">
        <v>10</v>
      </c>
      <c r="D301" s="127" t="s">
        <v>541</v>
      </c>
      <c r="E301" s="134" t="s">
        <v>70</v>
      </c>
      <c r="F301" s="535">
        <f>SUM(прил8!H201)</f>
        <v>0</v>
      </c>
      <c r="G301" s="535">
        <f>SUM(прил8!I201)</f>
        <v>0</v>
      </c>
    </row>
    <row r="302" spans="1:7" s="43" customFormat="1" ht="64.5" customHeight="1" x14ac:dyDescent="0.25">
      <c r="A302" s="174" t="s">
        <v>191</v>
      </c>
      <c r="B302" s="149" t="s">
        <v>229</v>
      </c>
      <c r="C302" s="273" t="s">
        <v>496</v>
      </c>
      <c r="D302" s="150" t="s">
        <v>497</v>
      </c>
      <c r="E302" s="151"/>
      <c r="F302" s="593">
        <f t="shared" ref="F302:G304" si="7">SUM(F303)</f>
        <v>450000</v>
      </c>
      <c r="G302" s="593">
        <f t="shared" si="7"/>
        <v>450000</v>
      </c>
    </row>
    <row r="303" spans="1:7" s="43" customFormat="1" ht="33.75" customHeight="1" x14ac:dyDescent="0.25">
      <c r="A303" s="390" t="s">
        <v>534</v>
      </c>
      <c r="B303" s="349" t="s">
        <v>229</v>
      </c>
      <c r="C303" s="350" t="s">
        <v>10</v>
      </c>
      <c r="D303" s="351" t="s">
        <v>497</v>
      </c>
      <c r="E303" s="352"/>
      <c r="F303" s="533">
        <f t="shared" si="7"/>
        <v>450000</v>
      </c>
      <c r="G303" s="533">
        <f t="shared" si="7"/>
        <v>450000</v>
      </c>
    </row>
    <row r="304" spans="1:7" s="43" customFormat="1" ht="16.5" customHeight="1" x14ac:dyDescent="0.25">
      <c r="A304" s="67" t="s">
        <v>192</v>
      </c>
      <c r="B304" s="121" t="s">
        <v>229</v>
      </c>
      <c r="C304" s="234" t="s">
        <v>10</v>
      </c>
      <c r="D304" s="119" t="s">
        <v>535</v>
      </c>
      <c r="E304" s="147"/>
      <c r="F304" s="532">
        <f t="shared" si="7"/>
        <v>450000</v>
      </c>
      <c r="G304" s="532">
        <f t="shared" si="7"/>
        <v>450000</v>
      </c>
    </row>
    <row r="305" spans="1:7" s="43" customFormat="1" ht="16.5" customHeight="1" x14ac:dyDescent="0.25">
      <c r="A305" s="82" t="s">
        <v>18</v>
      </c>
      <c r="B305" s="130" t="s">
        <v>229</v>
      </c>
      <c r="C305" s="235" t="s">
        <v>10</v>
      </c>
      <c r="D305" s="127" t="s">
        <v>535</v>
      </c>
      <c r="E305" s="134" t="s">
        <v>17</v>
      </c>
      <c r="F305" s="535">
        <f>SUM(прил8!H187)</f>
        <v>450000</v>
      </c>
      <c r="G305" s="535">
        <f>SUM(прил8!I187)</f>
        <v>450000</v>
      </c>
    </row>
    <row r="306" spans="1:7" s="43" customFormat="1" ht="79.5" customHeight="1" x14ac:dyDescent="0.25">
      <c r="A306" s="159" t="s">
        <v>264</v>
      </c>
      <c r="B306" s="149" t="s">
        <v>262</v>
      </c>
      <c r="C306" s="273" t="s">
        <v>496</v>
      </c>
      <c r="D306" s="150" t="s">
        <v>497</v>
      </c>
      <c r="E306" s="151"/>
      <c r="F306" s="593">
        <f t="shared" ref="F306:G308" si="8">SUM(F307)</f>
        <v>50880</v>
      </c>
      <c r="G306" s="593">
        <f t="shared" si="8"/>
        <v>50880</v>
      </c>
    </row>
    <row r="307" spans="1:7" s="43" customFormat="1" ht="33.75" customHeight="1" x14ac:dyDescent="0.25">
      <c r="A307" s="375" t="s">
        <v>542</v>
      </c>
      <c r="B307" s="349" t="s">
        <v>262</v>
      </c>
      <c r="C307" s="350" t="s">
        <v>10</v>
      </c>
      <c r="D307" s="351" t="s">
        <v>497</v>
      </c>
      <c r="E307" s="352"/>
      <c r="F307" s="533">
        <f t="shared" si="8"/>
        <v>50880</v>
      </c>
      <c r="G307" s="533">
        <f t="shared" si="8"/>
        <v>50880</v>
      </c>
    </row>
    <row r="308" spans="1:7" s="43" customFormat="1" ht="31.5" x14ac:dyDescent="0.25">
      <c r="A308" s="76" t="s">
        <v>263</v>
      </c>
      <c r="B308" s="121" t="s">
        <v>262</v>
      </c>
      <c r="C308" s="234" t="s">
        <v>10</v>
      </c>
      <c r="D308" s="119" t="s">
        <v>543</v>
      </c>
      <c r="E308" s="147"/>
      <c r="F308" s="532">
        <f t="shared" si="8"/>
        <v>50880</v>
      </c>
      <c r="G308" s="532">
        <f t="shared" si="8"/>
        <v>50880</v>
      </c>
    </row>
    <row r="309" spans="1:7" s="43" customFormat="1" ht="30.75" customHeight="1" x14ac:dyDescent="0.25">
      <c r="A309" s="77" t="s">
        <v>682</v>
      </c>
      <c r="B309" s="130" t="s">
        <v>262</v>
      </c>
      <c r="C309" s="235" t="s">
        <v>10</v>
      </c>
      <c r="D309" s="127" t="s">
        <v>543</v>
      </c>
      <c r="E309" s="134" t="s">
        <v>16</v>
      </c>
      <c r="F309" s="535">
        <f>SUM(прил8!H205+прил8!H311+прил8!H371)</f>
        <v>50880</v>
      </c>
      <c r="G309" s="535">
        <f>SUM(прил8!I205+прил8!I311+прил8!I371)</f>
        <v>50880</v>
      </c>
    </row>
    <row r="310" spans="1:7" s="43" customFormat="1" ht="32.25" customHeight="1" x14ac:dyDescent="0.25">
      <c r="A310" s="75" t="s">
        <v>126</v>
      </c>
      <c r="B310" s="161" t="s">
        <v>511</v>
      </c>
      <c r="C310" s="274" t="s">
        <v>496</v>
      </c>
      <c r="D310" s="162" t="s">
        <v>497</v>
      </c>
      <c r="E310" s="137"/>
      <c r="F310" s="586">
        <f>SUM(F311+F317)</f>
        <v>609400</v>
      </c>
      <c r="G310" s="586">
        <f>SUM(G311+G317)</f>
        <v>609400</v>
      </c>
    </row>
    <row r="311" spans="1:7" s="43" customFormat="1" ht="63" x14ac:dyDescent="0.25">
      <c r="A311" s="152" t="s">
        <v>162</v>
      </c>
      <c r="B311" s="160" t="s">
        <v>242</v>
      </c>
      <c r="C311" s="169" t="s">
        <v>496</v>
      </c>
      <c r="D311" s="156" t="s">
        <v>497</v>
      </c>
      <c r="E311" s="166"/>
      <c r="F311" s="593">
        <f>SUM(F312)</f>
        <v>25000</v>
      </c>
      <c r="G311" s="593">
        <f>SUM(G312)</f>
        <v>25000</v>
      </c>
    </row>
    <row r="312" spans="1:7" s="43" customFormat="1" ht="31.5" x14ac:dyDescent="0.25">
      <c r="A312" s="354" t="s">
        <v>574</v>
      </c>
      <c r="B312" s="376" t="s">
        <v>242</v>
      </c>
      <c r="C312" s="377" t="s">
        <v>10</v>
      </c>
      <c r="D312" s="378" t="s">
        <v>497</v>
      </c>
      <c r="E312" s="385"/>
      <c r="F312" s="533">
        <f>SUM(F313+F315)</f>
        <v>25000</v>
      </c>
      <c r="G312" s="533">
        <f>SUM(G313+G315)</f>
        <v>25000</v>
      </c>
    </row>
    <row r="313" spans="1:7" s="43" customFormat="1" ht="31.5" x14ac:dyDescent="0.25">
      <c r="A313" s="76" t="s">
        <v>163</v>
      </c>
      <c r="B313" s="128" t="s">
        <v>242</v>
      </c>
      <c r="C313" s="167" t="s">
        <v>10</v>
      </c>
      <c r="D313" s="158" t="s">
        <v>575</v>
      </c>
      <c r="E313" s="42"/>
      <c r="F313" s="532">
        <f>SUM(F314)</f>
        <v>25000</v>
      </c>
      <c r="G313" s="532">
        <f>SUM(G314)</f>
        <v>25000</v>
      </c>
    </row>
    <row r="314" spans="1:7" s="43" customFormat="1" ht="36.75" customHeight="1" x14ac:dyDescent="0.25">
      <c r="A314" s="77" t="s">
        <v>682</v>
      </c>
      <c r="B314" s="129" t="s">
        <v>242</v>
      </c>
      <c r="C314" s="164" t="s">
        <v>10</v>
      </c>
      <c r="D314" s="155" t="s">
        <v>575</v>
      </c>
      <c r="E314" s="61" t="s">
        <v>16</v>
      </c>
      <c r="F314" s="535">
        <f>SUM(прил8!H366+прил8!H416+прил8!H440)</f>
        <v>25000</v>
      </c>
      <c r="G314" s="535">
        <f>SUM(прил8!I366+прил8!I416+прил8!I440)</f>
        <v>25000</v>
      </c>
    </row>
    <row r="315" spans="1:7" s="43" customFormat="1" ht="18.75" hidden="1" customHeight="1" x14ac:dyDescent="0.25">
      <c r="A315" s="76" t="s">
        <v>635</v>
      </c>
      <c r="B315" s="128" t="s">
        <v>242</v>
      </c>
      <c r="C315" s="167" t="s">
        <v>10</v>
      </c>
      <c r="D315" s="158" t="s">
        <v>636</v>
      </c>
      <c r="E315" s="42"/>
      <c r="F315" s="532">
        <f>SUM(F316)</f>
        <v>0</v>
      </c>
      <c r="G315" s="532">
        <f>SUM(G316)</f>
        <v>0</v>
      </c>
    </row>
    <row r="316" spans="1:7" s="43" customFormat="1" ht="33.75" hidden="1" customHeight="1" x14ac:dyDescent="0.25">
      <c r="A316" s="77" t="s">
        <v>682</v>
      </c>
      <c r="B316" s="129" t="s">
        <v>242</v>
      </c>
      <c r="C316" s="164" t="s">
        <v>10</v>
      </c>
      <c r="D316" s="155" t="s">
        <v>636</v>
      </c>
      <c r="E316" s="61" t="s">
        <v>16</v>
      </c>
      <c r="F316" s="535">
        <f>SUM(прил8!H135)</f>
        <v>0</v>
      </c>
      <c r="G316" s="535">
        <f>SUM(прил8!I135)</f>
        <v>0</v>
      </c>
    </row>
    <row r="317" spans="1:7" s="43" customFormat="1" ht="49.5" customHeight="1" x14ac:dyDescent="0.25">
      <c r="A317" s="159" t="s">
        <v>127</v>
      </c>
      <c r="B317" s="160" t="s">
        <v>204</v>
      </c>
      <c r="C317" s="169" t="s">
        <v>496</v>
      </c>
      <c r="D317" s="156" t="s">
        <v>497</v>
      </c>
      <c r="E317" s="166"/>
      <c r="F317" s="593">
        <f>SUM(F318)</f>
        <v>584400</v>
      </c>
      <c r="G317" s="593">
        <f>SUM(G318)</f>
        <v>584400</v>
      </c>
    </row>
    <row r="318" spans="1:7" s="43" customFormat="1" ht="49.5" customHeight="1" x14ac:dyDescent="0.25">
      <c r="A318" s="375" t="s">
        <v>510</v>
      </c>
      <c r="B318" s="376" t="s">
        <v>204</v>
      </c>
      <c r="C318" s="377" t="s">
        <v>10</v>
      </c>
      <c r="D318" s="378" t="s">
        <v>497</v>
      </c>
      <c r="E318" s="385"/>
      <c r="F318" s="533">
        <f>SUM(F319+F321)</f>
        <v>584400</v>
      </c>
      <c r="G318" s="533">
        <f>SUM(G319+G321)</f>
        <v>584400</v>
      </c>
    </row>
    <row r="319" spans="1:7" s="43" customFormat="1" ht="47.25" x14ac:dyDescent="0.25">
      <c r="A319" s="76" t="s">
        <v>935</v>
      </c>
      <c r="B319" s="128" t="s">
        <v>204</v>
      </c>
      <c r="C319" s="167" t="s">
        <v>10</v>
      </c>
      <c r="D319" s="158" t="s">
        <v>512</v>
      </c>
      <c r="E319" s="42"/>
      <c r="F319" s="532">
        <f>SUM(F320)</f>
        <v>292200</v>
      </c>
      <c r="G319" s="532">
        <f>SUM(G320)</f>
        <v>292200</v>
      </c>
    </row>
    <row r="320" spans="1:7" s="43" customFormat="1" ht="47.25" x14ac:dyDescent="0.25">
      <c r="A320" s="77" t="s">
        <v>86</v>
      </c>
      <c r="B320" s="129" t="s">
        <v>204</v>
      </c>
      <c r="C320" s="164" t="s">
        <v>10</v>
      </c>
      <c r="D320" s="155" t="s">
        <v>512</v>
      </c>
      <c r="E320" s="61" t="s">
        <v>13</v>
      </c>
      <c r="F320" s="535">
        <f>SUM(прил8!H66)</f>
        <v>292200</v>
      </c>
      <c r="G320" s="535">
        <f>SUM(прил8!I66)</f>
        <v>292200</v>
      </c>
    </row>
    <row r="321" spans="1:7" s="43" customFormat="1" ht="31.5" x14ac:dyDescent="0.25">
      <c r="A321" s="76" t="s">
        <v>89</v>
      </c>
      <c r="B321" s="128" t="s">
        <v>204</v>
      </c>
      <c r="C321" s="167" t="s">
        <v>10</v>
      </c>
      <c r="D321" s="158" t="s">
        <v>513</v>
      </c>
      <c r="E321" s="42"/>
      <c r="F321" s="532">
        <f>SUM(F322)</f>
        <v>292200</v>
      </c>
      <c r="G321" s="532">
        <f>SUM(G322)</f>
        <v>292200</v>
      </c>
    </row>
    <row r="322" spans="1:7" s="43" customFormat="1" ht="47.25" x14ac:dyDescent="0.25">
      <c r="A322" s="77" t="s">
        <v>86</v>
      </c>
      <c r="B322" s="129" t="s">
        <v>204</v>
      </c>
      <c r="C322" s="164" t="s">
        <v>10</v>
      </c>
      <c r="D322" s="155" t="s">
        <v>513</v>
      </c>
      <c r="E322" s="61" t="s">
        <v>13</v>
      </c>
      <c r="F322" s="535">
        <f>SUM(прил8!H68)</f>
        <v>292200</v>
      </c>
      <c r="G322" s="535">
        <f>SUM(прил8!I68)</f>
        <v>292200</v>
      </c>
    </row>
    <row r="323" spans="1:7" ht="63" customHeight="1" x14ac:dyDescent="0.25">
      <c r="A323" s="59" t="s">
        <v>142</v>
      </c>
      <c r="B323" s="161" t="s">
        <v>218</v>
      </c>
      <c r="C323" s="274" t="s">
        <v>496</v>
      </c>
      <c r="D323" s="162" t="s">
        <v>497</v>
      </c>
      <c r="E323" s="137"/>
      <c r="F323" s="586">
        <f>SUM(F324+F330+F338)</f>
        <v>3203685</v>
      </c>
      <c r="G323" s="586">
        <f>SUM(G324+G330+G338)</f>
        <v>3202985</v>
      </c>
    </row>
    <row r="324" spans="1:7" s="43" customFormat="1" ht="96.75" customHeight="1" x14ac:dyDescent="0.25">
      <c r="A324" s="159" t="s">
        <v>143</v>
      </c>
      <c r="B324" s="160" t="s">
        <v>219</v>
      </c>
      <c r="C324" s="169" t="s">
        <v>496</v>
      </c>
      <c r="D324" s="156" t="s">
        <v>497</v>
      </c>
      <c r="E324" s="173"/>
      <c r="F324" s="593">
        <f>SUM(F325)</f>
        <v>1944785</v>
      </c>
      <c r="G324" s="593">
        <f>SUM(G325)</f>
        <v>1944785</v>
      </c>
    </row>
    <row r="325" spans="1:7" s="43" customFormat="1" ht="32.25" customHeight="1" x14ac:dyDescent="0.25">
      <c r="A325" s="375" t="s">
        <v>530</v>
      </c>
      <c r="B325" s="376" t="s">
        <v>219</v>
      </c>
      <c r="C325" s="377" t="s">
        <v>10</v>
      </c>
      <c r="D325" s="378" t="s">
        <v>497</v>
      </c>
      <c r="E325" s="388"/>
      <c r="F325" s="533">
        <f>SUM(F326)</f>
        <v>1944785</v>
      </c>
      <c r="G325" s="533">
        <f>SUM(G326)</f>
        <v>1944785</v>
      </c>
    </row>
    <row r="326" spans="1:7" s="43" customFormat="1" ht="31.5" x14ac:dyDescent="0.25">
      <c r="A326" s="76" t="s">
        <v>96</v>
      </c>
      <c r="B326" s="128" t="s">
        <v>219</v>
      </c>
      <c r="C326" s="167" t="s">
        <v>10</v>
      </c>
      <c r="D326" s="158" t="s">
        <v>529</v>
      </c>
      <c r="E326" s="172"/>
      <c r="F326" s="532">
        <f>SUM(F327:F329)</f>
        <v>1944785</v>
      </c>
      <c r="G326" s="532">
        <f>SUM(G327:G329)</f>
        <v>1944785</v>
      </c>
    </row>
    <row r="327" spans="1:7" s="43" customFormat="1" ht="47.25" x14ac:dyDescent="0.25">
      <c r="A327" s="77" t="s">
        <v>86</v>
      </c>
      <c r="B327" s="129" t="s">
        <v>219</v>
      </c>
      <c r="C327" s="164" t="s">
        <v>10</v>
      </c>
      <c r="D327" s="155" t="s">
        <v>529</v>
      </c>
      <c r="E327" s="138" t="s">
        <v>13</v>
      </c>
      <c r="F327" s="535">
        <f>SUM(прил8!H174)</f>
        <v>1834385</v>
      </c>
      <c r="G327" s="535">
        <f>SUM(прил8!I174)</f>
        <v>1834385</v>
      </c>
    </row>
    <row r="328" spans="1:7" s="43" customFormat="1" ht="30" customHeight="1" x14ac:dyDescent="0.25">
      <c r="A328" s="77" t="s">
        <v>682</v>
      </c>
      <c r="B328" s="129" t="s">
        <v>219</v>
      </c>
      <c r="C328" s="164" t="s">
        <v>10</v>
      </c>
      <c r="D328" s="155" t="s">
        <v>529</v>
      </c>
      <c r="E328" s="138" t="s">
        <v>16</v>
      </c>
      <c r="F328" s="535">
        <f>SUM(прил8!H175)</f>
        <v>108000</v>
      </c>
      <c r="G328" s="535">
        <f>SUM(прил8!I175)</f>
        <v>108000</v>
      </c>
    </row>
    <row r="329" spans="1:7" s="43" customFormat="1" ht="16.5" customHeight="1" x14ac:dyDescent="0.25">
      <c r="A329" s="77" t="s">
        <v>18</v>
      </c>
      <c r="B329" s="129" t="s">
        <v>219</v>
      </c>
      <c r="C329" s="164" t="s">
        <v>10</v>
      </c>
      <c r="D329" s="155" t="s">
        <v>529</v>
      </c>
      <c r="E329" s="138" t="s">
        <v>17</v>
      </c>
      <c r="F329" s="535">
        <f>SUM(прил8!H176)</f>
        <v>2400</v>
      </c>
      <c r="G329" s="535">
        <f>SUM(прил8!I176)</f>
        <v>2400</v>
      </c>
    </row>
    <row r="330" spans="1:7" s="43" customFormat="1" ht="96.75" customHeight="1" x14ac:dyDescent="0.25">
      <c r="A330" s="159" t="s">
        <v>144</v>
      </c>
      <c r="B330" s="160" t="s">
        <v>220</v>
      </c>
      <c r="C330" s="169" t="s">
        <v>496</v>
      </c>
      <c r="D330" s="156" t="s">
        <v>497</v>
      </c>
      <c r="E330" s="173"/>
      <c r="F330" s="593">
        <f>SUM(F331)</f>
        <v>1158900</v>
      </c>
      <c r="G330" s="593">
        <f>SUM(G331)</f>
        <v>1158200</v>
      </c>
    </row>
    <row r="331" spans="1:7" s="43" customFormat="1" ht="48.75" customHeight="1" x14ac:dyDescent="0.25">
      <c r="A331" s="375" t="s">
        <v>516</v>
      </c>
      <c r="B331" s="376" t="s">
        <v>220</v>
      </c>
      <c r="C331" s="377" t="s">
        <v>10</v>
      </c>
      <c r="D331" s="378" t="s">
        <v>497</v>
      </c>
      <c r="E331" s="388"/>
      <c r="F331" s="533">
        <f>SUM(F332+F334+F336)</f>
        <v>1158900</v>
      </c>
      <c r="G331" s="533">
        <f>SUM(G332+G334+G336)</f>
        <v>1158200</v>
      </c>
    </row>
    <row r="332" spans="1:7" s="43" customFormat="1" ht="18" customHeight="1" x14ac:dyDescent="0.25">
      <c r="A332" s="76" t="s">
        <v>111</v>
      </c>
      <c r="B332" s="128" t="s">
        <v>220</v>
      </c>
      <c r="C332" s="167" t="s">
        <v>10</v>
      </c>
      <c r="D332" s="158" t="s">
        <v>517</v>
      </c>
      <c r="E332" s="172"/>
      <c r="F332" s="532">
        <f>SUM(F333)</f>
        <v>1158900</v>
      </c>
      <c r="G332" s="532">
        <f>SUM(G333)</f>
        <v>1158200</v>
      </c>
    </row>
    <row r="333" spans="1:7" s="43" customFormat="1" ht="32.25" customHeight="1" x14ac:dyDescent="0.25">
      <c r="A333" s="77" t="s">
        <v>682</v>
      </c>
      <c r="B333" s="129" t="s">
        <v>220</v>
      </c>
      <c r="C333" s="164" t="s">
        <v>10</v>
      </c>
      <c r="D333" s="155" t="s">
        <v>517</v>
      </c>
      <c r="E333" s="138" t="s">
        <v>16</v>
      </c>
      <c r="F333" s="535">
        <f>SUM(прил8!H89+прил8!H316+прил8!H376+прил8!H445+прил8!H396+прил8!H469)</f>
        <v>1158900</v>
      </c>
      <c r="G333" s="535">
        <f>SUM(прил8!I89+прил8!I316+прил8!I376+прил8!I445+прил8!I396+прил8!I469)</f>
        <v>1158200</v>
      </c>
    </row>
    <row r="334" spans="1:7" s="43" customFormat="1" ht="47.25" hidden="1" x14ac:dyDescent="0.25">
      <c r="A334" s="76" t="s">
        <v>532</v>
      </c>
      <c r="B334" s="128" t="s">
        <v>220</v>
      </c>
      <c r="C334" s="167" t="s">
        <v>10</v>
      </c>
      <c r="D334" s="158" t="s">
        <v>531</v>
      </c>
      <c r="E334" s="172"/>
      <c r="F334" s="532">
        <f>SUM(F335)</f>
        <v>0</v>
      </c>
      <c r="G334" s="532">
        <f>SUM(G335)</f>
        <v>0</v>
      </c>
    </row>
    <row r="335" spans="1:7" s="43" customFormat="1" ht="16.5" hidden="1" customHeight="1" x14ac:dyDescent="0.25">
      <c r="A335" s="77" t="s">
        <v>21</v>
      </c>
      <c r="B335" s="129" t="s">
        <v>220</v>
      </c>
      <c r="C335" s="164" t="s">
        <v>10</v>
      </c>
      <c r="D335" s="155" t="s">
        <v>531</v>
      </c>
      <c r="E335" s="138" t="s">
        <v>70</v>
      </c>
      <c r="F335" s="535"/>
      <c r="G335" s="535"/>
    </row>
    <row r="336" spans="1:7" s="43" customFormat="1" ht="33" hidden="1" customHeight="1" x14ac:dyDescent="0.25">
      <c r="A336" s="76" t="s">
        <v>559</v>
      </c>
      <c r="B336" s="128" t="s">
        <v>220</v>
      </c>
      <c r="C336" s="167" t="s">
        <v>10</v>
      </c>
      <c r="D336" s="158" t="s">
        <v>558</v>
      </c>
      <c r="E336" s="172"/>
      <c r="F336" s="532">
        <f>SUM(F337)</f>
        <v>0</v>
      </c>
      <c r="G336" s="532">
        <f>SUM(G337)</f>
        <v>0</v>
      </c>
    </row>
    <row r="337" spans="1:7" s="43" customFormat="1" ht="16.5" hidden="1" customHeight="1" x14ac:dyDescent="0.25">
      <c r="A337" s="77" t="s">
        <v>21</v>
      </c>
      <c r="B337" s="129" t="s">
        <v>220</v>
      </c>
      <c r="C337" s="164" t="s">
        <v>10</v>
      </c>
      <c r="D337" s="155" t="s">
        <v>558</v>
      </c>
      <c r="E337" s="138" t="s">
        <v>70</v>
      </c>
      <c r="F337" s="535"/>
      <c r="G337" s="535"/>
    </row>
    <row r="338" spans="1:7" s="43" customFormat="1" ht="94.5" customHeight="1" x14ac:dyDescent="0.25">
      <c r="A338" s="159" t="s">
        <v>641</v>
      </c>
      <c r="B338" s="160" t="s">
        <v>637</v>
      </c>
      <c r="C338" s="169" t="s">
        <v>496</v>
      </c>
      <c r="D338" s="156" t="s">
        <v>497</v>
      </c>
      <c r="E338" s="173"/>
      <c r="F338" s="593">
        <f t="shared" ref="F338:G340" si="9">SUM(F339)</f>
        <v>100000</v>
      </c>
      <c r="G338" s="593">
        <f t="shared" si="9"/>
        <v>100000</v>
      </c>
    </row>
    <row r="339" spans="1:7" s="43" customFormat="1" ht="48" customHeight="1" x14ac:dyDescent="0.25">
      <c r="A339" s="375" t="s">
        <v>639</v>
      </c>
      <c r="B339" s="376" t="s">
        <v>637</v>
      </c>
      <c r="C339" s="377" t="s">
        <v>10</v>
      </c>
      <c r="D339" s="378" t="s">
        <v>497</v>
      </c>
      <c r="E339" s="388"/>
      <c r="F339" s="533">
        <f t="shared" si="9"/>
        <v>100000</v>
      </c>
      <c r="G339" s="533">
        <f t="shared" si="9"/>
        <v>100000</v>
      </c>
    </row>
    <row r="340" spans="1:7" s="43" customFormat="1" ht="30.75" customHeight="1" x14ac:dyDescent="0.25">
      <c r="A340" s="76" t="s">
        <v>640</v>
      </c>
      <c r="B340" s="128" t="s">
        <v>637</v>
      </c>
      <c r="C340" s="167" t="s">
        <v>10</v>
      </c>
      <c r="D340" s="158" t="s">
        <v>638</v>
      </c>
      <c r="E340" s="172"/>
      <c r="F340" s="532">
        <f t="shared" si="9"/>
        <v>100000</v>
      </c>
      <c r="G340" s="532">
        <f t="shared" si="9"/>
        <v>100000</v>
      </c>
    </row>
    <row r="341" spans="1:7" s="43" customFormat="1" ht="32.25" customHeight="1" x14ac:dyDescent="0.25">
      <c r="A341" s="77" t="s">
        <v>682</v>
      </c>
      <c r="B341" s="129" t="s">
        <v>637</v>
      </c>
      <c r="C341" s="164" t="s">
        <v>10</v>
      </c>
      <c r="D341" s="155" t="s">
        <v>638</v>
      </c>
      <c r="E341" s="138" t="s">
        <v>16</v>
      </c>
      <c r="F341" s="535">
        <f>SUM(прил8!H180)</f>
        <v>100000</v>
      </c>
      <c r="G341" s="535">
        <f>SUM(прил8!I180)</f>
        <v>100000</v>
      </c>
    </row>
    <row r="342" spans="1:7" s="43" customFormat="1" ht="47.25" x14ac:dyDescent="0.25">
      <c r="A342" s="136" t="s">
        <v>134</v>
      </c>
      <c r="B342" s="161" t="s">
        <v>230</v>
      </c>
      <c r="C342" s="274" t="s">
        <v>496</v>
      </c>
      <c r="D342" s="162" t="s">
        <v>497</v>
      </c>
      <c r="E342" s="137"/>
      <c r="F342" s="586">
        <f>SUM(F343+F350)</f>
        <v>6166657</v>
      </c>
      <c r="G342" s="586">
        <f>SUM(G343+G350)</f>
        <v>5903787</v>
      </c>
    </row>
    <row r="343" spans="1:7" s="43" customFormat="1" ht="50.25" customHeight="1" x14ac:dyDescent="0.25">
      <c r="A343" s="159" t="s">
        <v>184</v>
      </c>
      <c r="B343" s="160" t="s">
        <v>234</v>
      </c>
      <c r="C343" s="169" t="s">
        <v>496</v>
      </c>
      <c r="D343" s="156" t="s">
        <v>497</v>
      </c>
      <c r="E343" s="166"/>
      <c r="F343" s="593">
        <f>SUM(F344+F347)</f>
        <v>3767813</v>
      </c>
      <c r="G343" s="593">
        <f>SUM(G344+G347)</f>
        <v>3504943</v>
      </c>
    </row>
    <row r="344" spans="1:7" s="43" customFormat="1" ht="36" customHeight="1" x14ac:dyDescent="0.25">
      <c r="A344" s="375" t="s">
        <v>613</v>
      </c>
      <c r="B344" s="376" t="s">
        <v>234</v>
      </c>
      <c r="C344" s="377" t="s">
        <v>12</v>
      </c>
      <c r="D344" s="378" t="s">
        <v>497</v>
      </c>
      <c r="E344" s="385"/>
      <c r="F344" s="533">
        <f>SUM(F345)</f>
        <v>3767813</v>
      </c>
      <c r="G344" s="533">
        <f>SUM(G345)</f>
        <v>3504943</v>
      </c>
    </row>
    <row r="345" spans="1:7" s="43" customFormat="1" ht="47.25" x14ac:dyDescent="0.25">
      <c r="A345" s="76" t="s">
        <v>615</v>
      </c>
      <c r="B345" s="128" t="s">
        <v>234</v>
      </c>
      <c r="C345" s="167" t="s">
        <v>12</v>
      </c>
      <c r="D345" s="158" t="s">
        <v>614</v>
      </c>
      <c r="E345" s="42"/>
      <c r="F345" s="532">
        <f>SUM(F346)</f>
        <v>3767813</v>
      </c>
      <c r="G345" s="532">
        <f>SUM(G346)</f>
        <v>3504943</v>
      </c>
    </row>
    <row r="346" spans="1:7" s="43" customFormat="1" ht="17.25" customHeight="1" x14ac:dyDescent="0.25">
      <c r="A346" s="77" t="s">
        <v>21</v>
      </c>
      <c r="B346" s="129" t="s">
        <v>234</v>
      </c>
      <c r="C346" s="164" t="s">
        <v>12</v>
      </c>
      <c r="D346" s="155" t="s">
        <v>614</v>
      </c>
      <c r="E346" s="61" t="s">
        <v>70</v>
      </c>
      <c r="F346" s="535">
        <f>SUM(прил8!H636)</f>
        <v>3767813</v>
      </c>
      <c r="G346" s="535">
        <f>SUM(прил8!I636)</f>
        <v>3504943</v>
      </c>
    </row>
    <row r="347" spans="1:7" s="43" customFormat="1" ht="31.5" hidden="1" customHeight="1" x14ac:dyDescent="0.25">
      <c r="A347" s="375" t="s">
        <v>668</v>
      </c>
      <c r="B347" s="376" t="s">
        <v>234</v>
      </c>
      <c r="C347" s="377" t="s">
        <v>20</v>
      </c>
      <c r="D347" s="378" t="s">
        <v>497</v>
      </c>
      <c r="E347" s="385"/>
      <c r="F347" s="533">
        <f>SUM(F348)</f>
        <v>0</v>
      </c>
      <c r="G347" s="533">
        <f>SUM(G348)</f>
        <v>0</v>
      </c>
    </row>
    <row r="348" spans="1:7" s="43" customFormat="1" ht="47.25" hidden="1" x14ac:dyDescent="0.25">
      <c r="A348" s="76" t="s">
        <v>670</v>
      </c>
      <c r="B348" s="128" t="s">
        <v>234</v>
      </c>
      <c r="C348" s="167" t="s">
        <v>20</v>
      </c>
      <c r="D348" s="158" t="s">
        <v>669</v>
      </c>
      <c r="E348" s="42"/>
      <c r="F348" s="532">
        <f>SUM(F349)</f>
        <v>0</v>
      </c>
      <c r="G348" s="532">
        <f>SUM(G349)</f>
        <v>0</v>
      </c>
    </row>
    <row r="349" spans="1:7" s="43" customFormat="1" ht="17.25" hidden="1" customHeight="1" x14ac:dyDescent="0.25">
      <c r="A349" s="77" t="s">
        <v>21</v>
      </c>
      <c r="B349" s="129" t="s">
        <v>234</v>
      </c>
      <c r="C349" s="164" t="s">
        <v>20</v>
      </c>
      <c r="D349" s="155" t="s">
        <v>669</v>
      </c>
      <c r="E349" s="61" t="s">
        <v>70</v>
      </c>
      <c r="F349" s="535">
        <f>SUM(прил8!H642)</f>
        <v>0</v>
      </c>
      <c r="G349" s="535">
        <f>SUM(прил8!I642)</f>
        <v>0</v>
      </c>
    </row>
    <row r="350" spans="1:7" s="43" customFormat="1" ht="63" x14ac:dyDescent="0.25">
      <c r="A350" s="152" t="s">
        <v>135</v>
      </c>
      <c r="B350" s="160" t="s">
        <v>231</v>
      </c>
      <c r="C350" s="169" t="s">
        <v>496</v>
      </c>
      <c r="D350" s="156" t="s">
        <v>497</v>
      </c>
      <c r="E350" s="166"/>
      <c r="F350" s="593">
        <f>SUM(F351)</f>
        <v>2398844</v>
      </c>
      <c r="G350" s="593">
        <f>SUM(G351)</f>
        <v>2398844</v>
      </c>
    </row>
    <row r="351" spans="1:7" s="43" customFormat="1" ht="65.25" customHeight="1" x14ac:dyDescent="0.25">
      <c r="A351" s="375" t="s">
        <v>518</v>
      </c>
      <c r="B351" s="376" t="s">
        <v>231</v>
      </c>
      <c r="C351" s="377" t="s">
        <v>10</v>
      </c>
      <c r="D351" s="378" t="s">
        <v>497</v>
      </c>
      <c r="E351" s="385"/>
      <c r="F351" s="533">
        <f>SUM(F352)</f>
        <v>2398844</v>
      </c>
      <c r="G351" s="533">
        <f>SUM(G352)</f>
        <v>2398844</v>
      </c>
    </row>
    <row r="352" spans="1:7" s="43" customFormat="1" ht="31.5" x14ac:dyDescent="0.25">
      <c r="A352" s="157" t="s">
        <v>85</v>
      </c>
      <c r="B352" s="128" t="s">
        <v>231</v>
      </c>
      <c r="C352" s="167" t="s">
        <v>10</v>
      </c>
      <c r="D352" s="158" t="s">
        <v>501</v>
      </c>
      <c r="E352" s="42"/>
      <c r="F352" s="532">
        <f>SUM(F353:F354)</f>
        <v>2398844</v>
      </c>
      <c r="G352" s="532">
        <f>SUM(G353:G354)</f>
        <v>2398844</v>
      </c>
    </row>
    <row r="353" spans="1:7" s="43" customFormat="1" ht="47.25" x14ac:dyDescent="0.25">
      <c r="A353" s="135" t="s">
        <v>86</v>
      </c>
      <c r="B353" s="129" t="s">
        <v>231</v>
      </c>
      <c r="C353" s="164" t="s">
        <v>10</v>
      </c>
      <c r="D353" s="155" t="s">
        <v>501</v>
      </c>
      <c r="E353" s="61" t="s">
        <v>13</v>
      </c>
      <c r="F353" s="535">
        <f>SUM(прил8!H94)</f>
        <v>2395544</v>
      </c>
      <c r="G353" s="535">
        <f>SUM(прил8!I94)</f>
        <v>2395544</v>
      </c>
    </row>
    <row r="354" spans="1:7" s="43" customFormat="1" ht="18" customHeight="1" x14ac:dyDescent="0.25">
      <c r="A354" s="135" t="s">
        <v>18</v>
      </c>
      <c r="B354" s="129" t="s">
        <v>231</v>
      </c>
      <c r="C354" s="164" t="s">
        <v>10</v>
      </c>
      <c r="D354" s="155" t="s">
        <v>501</v>
      </c>
      <c r="E354" s="61" t="s">
        <v>17</v>
      </c>
      <c r="F354" s="535">
        <f>SUM(прил8!H95)</f>
        <v>3300</v>
      </c>
      <c r="G354" s="535">
        <f>SUM(прил8!I95)</f>
        <v>3300</v>
      </c>
    </row>
    <row r="355" spans="1:7" s="43" customFormat="1" ht="33" customHeight="1" x14ac:dyDescent="0.25">
      <c r="A355" s="59" t="s">
        <v>149</v>
      </c>
      <c r="B355" s="161" t="s">
        <v>223</v>
      </c>
      <c r="C355" s="274" t="s">
        <v>496</v>
      </c>
      <c r="D355" s="162" t="s">
        <v>497</v>
      </c>
      <c r="E355" s="137"/>
      <c r="F355" s="586">
        <f>SUM(F356+F362)</f>
        <v>35000</v>
      </c>
      <c r="G355" s="586">
        <f>SUM(G356+G362)</f>
        <v>35000</v>
      </c>
    </row>
    <row r="356" spans="1:7" s="43" customFormat="1" ht="63" x14ac:dyDescent="0.25">
      <c r="A356" s="152" t="s">
        <v>173</v>
      </c>
      <c r="B356" s="160" t="s">
        <v>250</v>
      </c>
      <c r="C356" s="169" t="s">
        <v>496</v>
      </c>
      <c r="D356" s="156" t="s">
        <v>497</v>
      </c>
      <c r="E356" s="166"/>
      <c r="F356" s="593">
        <f>SUM(F357)</f>
        <v>25000</v>
      </c>
      <c r="G356" s="593">
        <f>SUM(G357)</f>
        <v>25000</v>
      </c>
    </row>
    <row r="357" spans="1:7" s="43" customFormat="1" ht="31.5" x14ac:dyDescent="0.25">
      <c r="A357" s="354" t="s">
        <v>589</v>
      </c>
      <c r="B357" s="376" t="s">
        <v>250</v>
      </c>
      <c r="C357" s="377" t="s">
        <v>12</v>
      </c>
      <c r="D357" s="378" t="s">
        <v>497</v>
      </c>
      <c r="E357" s="385"/>
      <c r="F357" s="533">
        <f>SUM(F358+F360)</f>
        <v>25000</v>
      </c>
      <c r="G357" s="533">
        <f>SUM(G358+G360)</f>
        <v>25000</v>
      </c>
    </row>
    <row r="358" spans="1:7" s="43" customFormat="1" ht="21.75" hidden="1" customHeight="1" x14ac:dyDescent="0.25">
      <c r="A358" s="157" t="s">
        <v>112</v>
      </c>
      <c r="B358" s="128" t="s">
        <v>250</v>
      </c>
      <c r="C358" s="167" t="s">
        <v>12</v>
      </c>
      <c r="D358" s="158" t="s">
        <v>519</v>
      </c>
      <c r="E358" s="42"/>
      <c r="F358" s="532">
        <f>SUM(F359)</f>
        <v>0</v>
      </c>
      <c r="G358" s="532">
        <f>SUM(G359)</f>
        <v>0</v>
      </c>
    </row>
    <row r="359" spans="1:7" s="43" customFormat="1" ht="31.5" hidden="1" x14ac:dyDescent="0.25">
      <c r="A359" s="135" t="s">
        <v>682</v>
      </c>
      <c r="B359" s="129" t="s">
        <v>250</v>
      </c>
      <c r="C359" s="164" t="s">
        <v>12</v>
      </c>
      <c r="D359" s="155" t="s">
        <v>519</v>
      </c>
      <c r="E359" s="61" t="s">
        <v>16</v>
      </c>
      <c r="F359" s="535">
        <f>SUM(прил8!H474)</f>
        <v>0</v>
      </c>
      <c r="G359" s="535">
        <f>SUM(прил8!I474)</f>
        <v>0</v>
      </c>
    </row>
    <row r="360" spans="1:7" s="43" customFormat="1" ht="31.5" x14ac:dyDescent="0.25">
      <c r="A360" s="157" t="s">
        <v>591</v>
      </c>
      <c r="B360" s="128" t="s">
        <v>250</v>
      </c>
      <c r="C360" s="167" t="s">
        <v>12</v>
      </c>
      <c r="D360" s="158" t="s">
        <v>590</v>
      </c>
      <c r="E360" s="42"/>
      <c r="F360" s="532">
        <f>SUM(F361)</f>
        <v>25000</v>
      </c>
      <c r="G360" s="532">
        <f>SUM(G361)</f>
        <v>25000</v>
      </c>
    </row>
    <row r="361" spans="1:7" s="43" customFormat="1" ht="29.25" customHeight="1" x14ac:dyDescent="0.25">
      <c r="A361" s="135" t="s">
        <v>682</v>
      </c>
      <c r="B361" s="129" t="s">
        <v>250</v>
      </c>
      <c r="C361" s="164" t="s">
        <v>12</v>
      </c>
      <c r="D361" s="155" t="s">
        <v>590</v>
      </c>
      <c r="E361" s="61" t="s">
        <v>16</v>
      </c>
      <c r="F361" s="535">
        <f>SUM(прил8!H476)</f>
        <v>25000</v>
      </c>
      <c r="G361" s="535">
        <f>SUM(прил8!I476)</f>
        <v>25000</v>
      </c>
    </row>
    <row r="362" spans="1:7" s="43" customFormat="1" ht="47.25" x14ac:dyDescent="0.25">
      <c r="A362" s="159" t="s">
        <v>150</v>
      </c>
      <c r="B362" s="160" t="s">
        <v>224</v>
      </c>
      <c r="C362" s="169" t="s">
        <v>496</v>
      </c>
      <c r="D362" s="156" t="s">
        <v>497</v>
      </c>
      <c r="E362" s="166"/>
      <c r="F362" s="593">
        <f>SUM(F363)</f>
        <v>10000</v>
      </c>
      <c r="G362" s="593">
        <f>SUM(G363)</f>
        <v>10000</v>
      </c>
    </row>
    <row r="363" spans="1:7" s="43" customFormat="1" ht="63" x14ac:dyDescent="0.25">
      <c r="A363" s="375" t="s">
        <v>547</v>
      </c>
      <c r="B363" s="376" t="s">
        <v>224</v>
      </c>
      <c r="C363" s="377" t="s">
        <v>10</v>
      </c>
      <c r="D363" s="378" t="s">
        <v>497</v>
      </c>
      <c r="E363" s="385"/>
      <c r="F363" s="533">
        <f>SUM(F364+F366)</f>
        <v>10000</v>
      </c>
      <c r="G363" s="533">
        <f>SUM(G364+G366)</f>
        <v>10000</v>
      </c>
    </row>
    <row r="364" spans="1:7" s="43" customFormat="1" ht="31.5" x14ac:dyDescent="0.25">
      <c r="A364" s="76" t="s">
        <v>549</v>
      </c>
      <c r="B364" s="128" t="s">
        <v>224</v>
      </c>
      <c r="C364" s="167" t="s">
        <v>10</v>
      </c>
      <c r="D364" s="158" t="s">
        <v>548</v>
      </c>
      <c r="E364" s="42"/>
      <c r="F364" s="532">
        <f>SUM(F365)</f>
        <v>10000</v>
      </c>
      <c r="G364" s="532">
        <f>SUM(G365)</f>
        <v>10000</v>
      </c>
    </row>
    <row r="365" spans="1:7" s="43" customFormat="1" ht="19.5" customHeight="1" x14ac:dyDescent="0.25">
      <c r="A365" s="77" t="s">
        <v>18</v>
      </c>
      <c r="B365" s="129" t="s">
        <v>224</v>
      </c>
      <c r="C365" s="164" t="s">
        <v>10</v>
      </c>
      <c r="D365" s="155" t="s">
        <v>548</v>
      </c>
      <c r="E365" s="61" t="s">
        <v>17</v>
      </c>
      <c r="F365" s="535">
        <f>SUM(прил8!H237)</f>
        <v>10000</v>
      </c>
      <c r="G365" s="535">
        <f>SUM(прил8!I237)</f>
        <v>10000</v>
      </c>
    </row>
    <row r="366" spans="1:7" s="43" customFormat="1" ht="30" hidden="1" customHeight="1" x14ac:dyDescent="0.25">
      <c r="A366" s="76" t="s">
        <v>735</v>
      </c>
      <c r="B366" s="128" t="s">
        <v>224</v>
      </c>
      <c r="C366" s="167" t="s">
        <v>10</v>
      </c>
      <c r="D366" s="158" t="s">
        <v>734</v>
      </c>
      <c r="E366" s="42"/>
      <c r="F366" s="532">
        <f>SUM(F367)</f>
        <v>0</v>
      </c>
      <c r="G366" s="532">
        <f>SUM(G367)</f>
        <v>0</v>
      </c>
    </row>
    <row r="367" spans="1:7" s="43" customFormat="1" ht="30" hidden="1" customHeight="1" x14ac:dyDescent="0.25">
      <c r="A367" s="77" t="s">
        <v>18</v>
      </c>
      <c r="B367" s="129" t="s">
        <v>224</v>
      </c>
      <c r="C367" s="164" t="s">
        <v>10</v>
      </c>
      <c r="D367" s="155" t="s">
        <v>734</v>
      </c>
      <c r="E367" s="61" t="s">
        <v>17</v>
      </c>
      <c r="F367" s="535">
        <f>SUM(прил8!H239)</f>
        <v>0</v>
      </c>
      <c r="G367" s="535">
        <f>SUM(прил8!I239)</f>
        <v>0</v>
      </c>
    </row>
    <row r="368" spans="1:7" s="43" customFormat="1" ht="31.5" x14ac:dyDescent="0.25">
      <c r="A368" s="59" t="s">
        <v>188</v>
      </c>
      <c r="B368" s="161" t="s">
        <v>226</v>
      </c>
      <c r="C368" s="274" t="s">
        <v>496</v>
      </c>
      <c r="D368" s="162" t="s">
        <v>497</v>
      </c>
      <c r="E368" s="137"/>
      <c r="F368" s="586">
        <f>SUM(F369)</f>
        <v>344039</v>
      </c>
      <c r="G368" s="586">
        <f>SUM(G369)</f>
        <v>0</v>
      </c>
    </row>
    <row r="369" spans="1:7" s="43" customFormat="1" ht="52.5" customHeight="1" x14ac:dyDescent="0.25">
      <c r="A369" s="159" t="s">
        <v>189</v>
      </c>
      <c r="B369" s="160" t="s">
        <v>227</v>
      </c>
      <c r="C369" s="169" t="s">
        <v>496</v>
      </c>
      <c r="D369" s="156" t="s">
        <v>497</v>
      </c>
      <c r="E369" s="166"/>
      <c r="F369" s="593">
        <f>SUM(F370)</f>
        <v>344039</v>
      </c>
      <c r="G369" s="593">
        <f>SUM(G370)</f>
        <v>0</v>
      </c>
    </row>
    <row r="370" spans="1:7" s="43" customFormat="1" ht="52.5" customHeight="1" x14ac:dyDescent="0.25">
      <c r="A370" s="375" t="s">
        <v>557</v>
      </c>
      <c r="B370" s="376" t="s">
        <v>227</v>
      </c>
      <c r="C370" s="377" t="s">
        <v>12</v>
      </c>
      <c r="D370" s="378" t="s">
        <v>497</v>
      </c>
      <c r="E370" s="385"/>
      <c r="F370" s="533">
        <f>SUM(F373+F376+F379)</f>
        <v>344039</v>
      </c>
      <c r="G370" s="533">
        <f>SUM(G373+G376+G379)</f>
        <v>0</v>
      </c>
    </row>
    <row r="371" spans="1:7" s="43" customFormat="1" ht="48" hidden="1" customHeight="1" x14ac:dyDescent="0.25">
      <c r="A371" s="76" t="s">
        <v>700</v>
      </c>
      <c r="B371" s="128" t="s">
        <v>227</v>
      </c>
      <c r="C371" s="167" t="s">
        <v>12</v>
      </c>
      <c r="D371" s="158" t="s">
        <v>703</v>
      </c>
      <c r="E371" s="42"/>
      <c r="F371" s="532">
        <f>SUM(F372)</f>
        <v>0</v>
      </c>
      <c r="G371" s="532">
        <f>SUM(G372)</f>
        <v>0</v>
      </c>
    </row>
    <row r="372" spans="1:7" s="43" customFormat="1" ht="16.5" hidden="1" customHeight="1" x14ac:dyDescent="0.25">
      <c r="A372" s="77" t="s">
        <v>21</v>
      </c>
      <c r="B372" s="129" t="s">
        <v>227</v>
      </c>
      <c r="C372" s="164" t="s">
        <v>12</v>
      </c>
      <c r="D372" s="155" t="s">
        <v>703</v>
      </c>
      <c r="E372" s="61" t="s">
        <v>70</v>
      </c>
      <c r="F372" s="535">
        <f>SUM(прил8!H278)</f>
        <v>0</v>
      </c>
      <c r="G372" s="535">
        <f>SUM(прил8!I278)</f>
        <v>0</v>
      </c>
    </row>
    <row r="373" spans="1:7" s="43" customFormat="1" ht="33.75" customHeight="1" x14ac:dyDescent="0.25">
      <c r="A373" s="76" t="s">
        <v>901</v>
      </c>
      <c r="B373" s="128" t="s">
        <v>227</v>
      </c>
      <c r="C373" s="167" t="s">
        <v>12</v>
      </c>
      <c r="D373" s="158" t="s">
        <v>958</v>
      </c>
      <c r="E373" s="42"/>
      <c r="F373" s="532">
        <f>SUM(F374:F375)</f>
        <v>344039</v>
      </c>
      <c r="G373" s="532">
        <f>SUM(G374:G375)</f>
        <v>0</v>
      </c>
    </row>
    <row r="374" spans="1:7" s="43" customFormat="1" ht="33.75" customHeight="1" x14ac:dyDescent="0.25">
      <c r="A374" s="77" t="s">
        <v>190</v>
      </c>
      <c r="B374" s="129" t="s">
        <v>227</v>
      </c>
      <c r="C374" s="164" t="s">
        <v>12</v>
      </c>
      <c r="D374" s="155" t="s">
        <v>958</v>
      </c>
      <c r="E374" s="61" t="s">
        <v>185</v>
      </c>
      <c r="F374" s="535">
        <f>SUM(прил8!H210)</f>
        <v>344039</v>
      </c>
      <c r="G374" s="535">
        <f>SUM(прил8!I210)</f>
        <v>0</v>
      </c>
    </row>
    <row r="375" spans="1:7" s="43" customFormat="1" ht="17.25" hidden="1" customHeight="1" x14ac:dyDescent="0.25">
      <c r="A375" s="77" t="s">
        <v>21</v>
      </c>
      <c r="B375" s="129" t="s">
        <v>227</v>
      </c>
      <c r="C375" s="164" t="s">
        <v>12</v>
      </c>
      <c r="D375" s="155" t="s">
        <v>902</v>
      </c>
      <c r="E375" s="61" t="s">
        <v>70</v>
      </c>
      <c r="F375" s="535">
        <f>SUM(прил8!H280)</f>
        <v>0</v>
      </c>
      <c r="G375" s="535">
        <f>SUM(прил8!I280)</f>
        <v>0</v>
      </c>
    </row>
    <row r="376" spans="1:7" s="43" customFormat="1" ht="16.5" hidden="1" customHeight="1" x14ac:dyDescent="0.25">
      <c r="A376" s="76" t="s">
        <v>903</v>
      </c>
      <c r="B376" s="128" t="s">
        <v>227</v>
      </c>
      <c r="C376" s="167" t="s">
        <v>12</v>
      </c>
      <c r="D376" s="158" t="s">
        <v>904</v>
      </c>
      <c r="E376" s="42"/>
      <c r="F376" s="532">
        <f>SUM(F377:F378)</f>
        <v>0</v>
      </c>
      <c r="G376" s="532">
        <f>SUM(G377:G378)</f>
        <v>0</v>
      </c>
    </row>
    <row r="377" spans="1:7" s="43" customFormat="1" ht="33.75" hidden="1" customHeight="1" x14ac:dyDescent="0.25">
      <c r="A377" s="77" t="s">
        <v>190</v>
      </c>
      <c r="B377" s="129" t="s">
        <v>227</v>
      </c>
      <c r="C377" s="164" t="s">
        <v>12</v>
      </c>
      <c r="D377" s="155" t="s">
        <v>904</v>
      </c>
      <c r="E377" s="61" t="s">
        <v>185</v>
      </c>
      <c r="F377" s="535">
        <f>SUM(прил8!H212)</f>
        <v>0</v>
      </c>
      <c r="G377" s="535">
        <f>SUM(прил8!I212)</f>
        <v>0</v>
      </c>
    </row>
    <row r="378" spans="1:7" s="43" customFormat="1" ht="15.75" hidden="1" customHeight="1" x14ac:dyDescent="0.25">
      <c r="A378" s="77" t="s">
        <v>21</v>
      </c>
      <c r="B378" s="129" t="s">
        <v>227</v>
      </c>
      <c r="C378" s="164" t="s">
        <v>12</v>
      </c>
      <c r="D378" s="155" t="s">
        <v>904</v>
      </c>
      <c r="E378" s="61" t="s">
        <v>70</v>
      </c>
      <c r="F378" s="535">
        <f>SUM(прил8!H282)</f>
        <v>0</v>
      </c>
      <c r="G378" s="535">
        <f>SUM(прил8!I282)</f>
        <v>0</v>
      </c>
    </row>
    <row r="379" spans="1:7" s="43" customFormat="1" ht="45" hidden="1" customHeight="1" x14ac:dyDescent="0.25">
      <c r="A379" s="76" t="s">
        <v>699</v>
      </c>
      <c r="B379" s="128" t="s">
        <v>227</v>
      </c>
      <c r="C379" s="167" t="s">
        <v>12</v>
      </c>
      <c r="D379" s="158" t="s">
        <v>698</v>
      </c>
      <c r="E379" s="42"/>
      <c r="F379" s="532">
        <f>SUM(F380)</f>
        <v>0</v>
      </c>
      <c r="G379" s="532">
        <f>SUM(G380)</f>
        <v>0</v>
      </c>
    </row>
    <row r="380" spans="1:7" s="43" customFormat="1" ht="15.75" hidden="1" customHeight="1" x14ac:dyDescent="0.25">
      <c r="A380" s="77" t="s">
        <v>21</v>
      </c>
      <c r="B380" s="129" t="s">
        <v>227</v>
      </c>
      <c r="C380" s="164" t="s">
        <v>12</v>
      </c>
      <c r="D380" s="155" t="s">
        <v>698</v>
      </c>
      <c r="E380" s="61" t="s">
        <v>70</v>
      </c>
      <c r="F380" s="535">
        <f>SUM(прил8!H284)</f>
        <v>0</v>
      </c>
      <c r="G380" s="535">
        <f>SUM(прил8!I284)</f>
        <v>0</v>
      </c>
    </row>
    <row r="381" spans="1:7" ht="33.75" customHeight="1" x14ac:dyDescent="0.25">
      <c r="A381" s="59" t="s">
        <v>128</v>
      </c>
      <c r="B381" s="142" t="s">
        <v>205</v>
      </c>
      <c r="C381" s="272" t="s">
        <v>496</v>
      </c>
      <c r="D381" s="143" t="s">
        <v>497</v>
      </c>
      <c r="E381" s="16"/>
      <c r="F381" s="586">
        <f t="shared" ref="F381:G384" si="10">SUM(F382)</f>
        <v>292200</v>
      </c>
      <c r="G381" s="586">
        <f t="shared" si="10"/>
        <v>292200</v>
      </c>
    </row>
    <row r="382" spans="1:7" s="43" customFormat="1" ht="51" customHeight="1" x14ac:dyDescent="0.25">
      <c r="A382" s="159" t="s">
        <v>129</v>
      </c>
      <c r="B382" s="149" t="s">
        <v>206</v>
      </c>
      <c r="C382" s="273" t="s">
        <v>496</v>
      </c>
      <c r="D382" s="150" t="s">
        <v>497</v>
      </c>
      <c r="E382" s="175"/>
      <c r="F382" s="593">
        <f t="shared" si="10"/>
        <v>292200</v>
      </c>
      <c r="G382" s="593">
        <f t="shared" si="10"/>
        <v>292200</v>
      </c>
    </row>
    <row r="383" spans="1:7" s="43" customFormat="1" ht="51" customHeight="1" x14ac:dyDescent="0.25">
      <c r="A383" s="375" t="s">
        <v>514</v>
      </c>
      <c r="B383" s="349" t="s">
        <v>206</v>
      </c>
      <c r="C383" s="350" t="s">
        <v>12</v>
      </c>
      <c r="D383" s="351" t="s">
        <v>497</v>
      </c>
      <c r="E383" s="391"/>
      <c r="F383" s="533">
        <f t="shared" si="10"/>
        <v>292200</v>
      </c>
      <c r="G383" s="533">
        <f t="shared" si="10"/>
        <v>292200</v>
      </c>
    </row>
    <row r="384" spans="1:7" s="43" customFormat="1" ht="32.25" customHeight="1" x14ac:dyDescent="0.25">
      <c r="A384" s="76" t="s">
        <v>88</v>
      </c>
      <c r="B384" s="121" t="s">
        <v>206</v>
      </c>
      <c r="C384" s="234" t="s">
        <v>12</v>
      </c>
      <c r="D384" s="119" t="s">
        <v>515</v>
      </c>
      <c r="E384" s="28"/>
      <c r="F384" s="532">
        <f t="shared" si="10"/>
        <v>292200</v>
      </c>
      <c r="G384" s="532">
        <f t="shared" si="10"/>
        <v>292200</v>
      </c>
    </row>
    <row r="385" spans="1:7" s="43" customFormat="1" ht="47.25" x14ac:dyDescent="0.25">
      <c r="A385" s="77" t="s">
        <v>86</v>
      </c>
      <c r="B385" s="130" t="s">
        <v>206</v>
      </c>
      <c r="C385" s="235" t="s">
        <v>12</v>
      </c>
      <c r="D385" s="127" t="s">
        <v>515</v>
      </c>
      <c r="E385" s="44" t="s">
        <v>13</v>
      </c>
      <c r="F385" s="535">
        <f>SUM(прил8!H73)</f>
        <v>292200</v>
      </c>
      <c r="G385" s="535">
        <f>SUM(прил8!I73)</f>
        <v>292200</v>
      </c>
    </row>
    <row r="386" spans="1:7" s="43" customFormat="1" ht="28.5" customHeight="1" x14ac:dyDescent="0.25">
      <c r="A386" s="583" t="s">
        <v>1078</v>
      </c>
      <c r="B386" s="579"/>
      <c r="C386" s="580"/>
      <c r="D386" s="581"/>
      <c r="E386" s="582"/>
      <c r="F386" s="591">
        <f>SUM(F387+F391+F396+F405+F412+F430+F436+F400)</f>
        <v>21935613</v>
      </c>
      <c r="G386" s="591">
        <f>SUM(G387+G391+G396+G405+G412+G430+G436+G400)</f>
        <v>21872930</v>
      </c>
    </row>
    <row r="387" spans="1:7" s="43" customFormat="1" ht="16.5" customHeight="1" x14ac:dyDescent="0.25">
      <c r="A387" s="75" t="s">
        <v>115</v>
      </c>
      <c r="B387" s="161" t="s">
        <v>498</v>
      </c>
      <c r="C387" s="274" t="s">
        <v>496</v>
      </c>
      <c r="D387" s="162" t="s">
        <v>497</v>
      </c>
      <c r="E387" s="137"/>
      <c r="F387" s="586">
        <f t="shared" ref="F387:G389" si="11">SUM(F388)</f>
        <v>1372907</v>
      </c>
      <c r="G387" s="586">
        <f t="shared" si="11"/>
        <v>1372907</v>
      </c>
    </row>
    <row r="388" spans="1:7" s="43" customFormat="1" ht="17.25" customHeight="1" x14ac:dyDescent="0.25">
      <c r="A388" s="159" t="s">
        <v>116</v>
      </c>
      <c r="B388" s="160" t="s">
        <v>200</v>
      </c>
      <c r="C388" s="169" t="s">
        <v>496</v>
      </c>
      <c r="D388" s="156" t="s">
        <v>497</v>
      </c>
      <c r="E388" s="166"/>
      <c r="F388" s="593">
        <f t="shared" si="11"/>
        <v>1372907</v>
      </c>
      <c r="G388" s="593">
        <f t="shared" si="11"/>
        <v>1372907</v>
      </c>
    </row>
    <row r="389" spans="1:7" s="43" customFormat="1" ht="31.5" x14ac:dyDescent="0.25">
      <c r="A389" s="76" t="s">
        <v>85</v>
      </c>
      <c r="B389" s="128" t="s">
        <v>200</v>
      </c>
      <c r="C389" s="167" t="s">
        <v>496</v>
      </c>
      <c r="D389" s="158" t="s">
        <v>501</v>
      </c>
      <c r="E389" s="42"/>
      <c r="F389" s="532">
        <f t="shared" si="11"/>
        <v>1372907</v>
      </c>
      <c r="G389" s="532">
        <f t="shared" si="11"/>
        <v>1372907</v>
      </c>
    </row>
    <row r="390" spans="1:7" s="43" customFormat="1" ht="47.25" x14ac:dyDescent="0.25">
      <c r="A390" s="77" t="s">
        <v>86</v>
      </c>
      <c r="B390" s="129" t="s">
        <v>200</v>
      </c>
      <c r="C390" s="164" t="s">
        <v>496</v>
      </c>
      <c r="D390" s="155" t="s">
        <v>501</v>
      </c>
      <c r="E390" s="61" t="s">
        <v>13</v>
      </c>
      <c r="F390" s="535">
        <f>SUM(прил8!H21)</f>
        <v>1372907</v>
      </c>
      <c r="G390" s="535">
        <f>SUM(прил8!I21)</f>
        <v>1372907</v>
      </c>
    </row>
    <row r="391" spans="1:7" s="43" customFormat="1" ht="16.5" customHeight="1" x14ac:dyDescent="0.25">
      <c r="A391" s="75" t="s">
        <v>132</v>
      </c>
      <c r="B391" s="161" t="s">
        <v>207</v>
      </c>
      <c r="C391" s="274" t="s">
        <v>496</v>
      </c>
      <c r="D391" s="162" t="s">
        <v>497</v>
      </c>
      <c r="E391" s="137"/>
      <c r="F391" s="586">
        <f>SUM(F392)</f>
        <v>12324569</v>
      </c>
      <c r="G391" s="586">
        <f>SUM(G392)</f>
        <v>12324569</v>
      </c>
    </row>
    <row r="392" spans="1:7" s="43" customFormat="1" ht="15.75" customHeight="1" x14ac:dyDescent="0.25">
      <c r="A392" s="159" t="s">
        <v>133</v>
      </c>
      <c r="B392" s="160" t="s">
        <v>208</v>
      </c>
      <c r="C392" s="169" t="s">
        <v>496</v>
      </c>
      <c r="D392" s="156" t="s">
        <v>497</v>
      </c>
      <c r="E392" s="166"/>
      <c r="F392" s="593">
        <f>SUM(F393)</f>
        <v>12324569</v>
      </c>
      <c r="G392" s="593">
        <f>SUM(G393)</f>
        <v>12324569</v>
      </c>
    </row>
    <row r="393" spans="1:7" s="43" customFormat="1" ht="31.5" x14ac:dyDescent="0.25">
      <c r="A393" s="76" t="s">
        <v>85</v>
      </c>
      <c r="B393" s="128" t="s">
        <v>208</v>
      </c>
      <c r="C393" s="167" t="s">
        <v>496</v>
      </c>
      <c r="D393" s="158" t="s">
        <v>501</v>
      </c>
      <c r="E393" s="42"/>
      <c r="F393" s="532">
        <f>SUM(F394:F395)</f>
        <v>12324569</v>
      </c>
      <c r="G393" s="532">
        <f>SUM(G394:G395)</f>
        <v>12324569</v>
      </c>
    </row>
    <row r="394" spans="1:7" s="43" customFormat="1" ht="47.25" x14ac:dyDescent="0.25">
      <c r="A394" s="77" t="s">
        <v>86</v>
      </c>
      <c r="B394" s="129" t="s">
        <v>208</v>
      </c>
      <c r="C394" s="164" t="s">
        <v>496</v>
      </c>
      <c r="D394" s="155" t="s">
        <v>501</v>
      </c>
      <c r="E394" s="61" t="s">
        <v>13</v>
      </c>
      <c r="F394" s="535">
        <f>SUM(прил8!H77)</f>
        <v>12306504</v>
      </c>
      <c r="G394" s="535">
        <f>SUM(прил8!I77)</f>
        <v>12306504</v>
      </c>
    </row>
    <row r="395" spans="1:7" s="43" customFormat="1" ht="16.5" customHeight="1" x14ac:dyDescent="0.25">
      <c r="A395" s="77" t="s">
        <v>18</v>
      </c>
      <c r="B395" s="129" t="s">
        <v>208</v>
      </c>
      <c r="C395" s="164" t="s">
        <v>496</v>
      </c>
      <c r="D395" s="155" t="s">
        <v>501</v>
      </c>
      <c r="E395" s="61" t="s">
        <v>17</v>
      </c>
      <c r="F395" s="535">
        <f>SUM(прил8!H78)</f>
        <v>18065</v>
      </c>
      <c r="G395" s="535">
        <f>SUM(прил8!I78)</f>
        <v>18065</v>
      </c>
    </row>
    <row r="396" spans="1:7" s="43" customFormat="1" ht="31.5" x14ac:dyDescent="0.25">
      <c r="A396" s="75" t="s">
        <v>120</v>
      </c>
      <c r="B396" s="161" t="s">
        <v>235</v>
      </c>
      <c r="C396" s="274" t="s">
        <v>496</v>
      </c>
      <c r="D396" s="162" t="s">
        <v>497</v>
      </c>
      <c r="E396" s="137"/>
      <c r="F396" s="586">
        <f t="shared" ref="F396:G398" si="12">SUM(F397)</f>
        <v>456459</v>
      </c>
      <c r="G396" s="586">
        <f t="shared" si="12"/>
        <v>456459</v>
      </c>
    </row>
    <row r="397" spans="1:7" s="43" customFormat="1" ht="16.5" customHeight="1" x14ac:dyDescent="0.25">
      <c r="A397" s="159" t="s">
        <v>121</v>
      </c>
      <c r="B397" s="160" t="s">
        <v>236</v>
      </c>
      <c r="C397" s="169" t="s">
        <v>496</v>
      </c>
      <c r="D397" s="156" t="s">
        <v>497</v>
      </c>
      <c r="E397" s="166"/>
      <c r="F397" s="593">
        <f t="shared" si="12"/>
        <v>456459</v>
      </c>
      <c r="G397" s="593">
        <f t="shared" si="12"/>
        <v>456459</v>
      </c>
    </row>
    <row r="398" spans="1:7" s="43" customFormat="1" ht="31.5" x14ac:dyDescent="0.25">
      <c r="A398" s="76" t="s">
        <v>85</v>
      </c>
      <c r="B398" s="128" t="s">
        <v>236</v>
      </c>
      <c r="C398" s="167" t="s">
        <v>496</v>
      </c>
      <c r="D398" s="158" t="s">
        <v>501</v>
      </c>
      <c r="E398" s="42"/>
      <c r="F398" s="532">
        <f t="shared" si="12"/>
        <v>456459</v>
      </c>
      <c r="G398" s="532">
        <f t="shared" si="12"/>
        <v>456459</v>
      </c>
    </row>
    <row r="399" spans="1:7" s="43" customFormat="1" ht="47.25" x14ac:dyDescent="0.25">
      <c r="A399" s="77" t="s">
        <v>86</v>
      </c>
      <c r="B399" s="129" t="s">
        <v>236</v>
      </c>
      <c r="C399" s="164" t="s">
        <v>496</v>
      </c>
      <c r="D399" s="155" t="s">
        <v>501</v>
      </c>
      <c r="E399" s="61" t="s">
        <v>13</v>
      </c>
      <c r="F399" s="535">
        <f>SUM(прил8!H31)</f>
        <v>456459</v>
      </c>
      <c r="G399" s="535">
        <f>SUM(прил8!I31)</f>
        <v>456459</v>
      </c>
    </row>
    <row r="400" spans="1:7" s="43" customFormat="1" ht="31.5" x14ac:dyDescent="0.25">
      <c r="A400" s="75" t="s">
        <v>122</v>
      </c>
      <c r="B400" s="161" t="s">
        <v>237</v>
      </c>
      <c r="C400" s="274" t="s">
        <v>496</v>
      </c>
      <c r="D400" s="162" t="s">
        <v>497</v>
      </c>
      <c r="E400" s="137"/>
      <c r="F400" s="586">
        <f>SUM(F401)</f>
        <v>497873</v>
      </c>
      <c r="G400" s="586">
        <f>SUM(G401)</f>
        <v>497873</v>
      </c>
    </row>
    <row r="401" spans="1:7" s="43" customFormat="1" ht="15.75" customHeight="1" x14ac:dyDescent="0.25">
      <c r="A401" s="159" t="s">
        <v>123</v>
      </c>
      <c r="B401" s="160" t="s">
        <v>238</v>
      </c>
      <c r="C401" s="169" t="s">
        <v>496</v>
      </c>
      <c r="D401" s="156" t="s">
        <v>497</v>
      </c>
      <c r="E401" s="166"/>
      <c r="F401" s="593">
        <f>SUM(F402)</f>
        <v>497873</v>
      </c>
      <c r="G401" s="593">
        <f>SUM(G402)</f>
        <v>497873</v>
      </c>
    </row>
    <row r="402" spans="1:7" s="43" customFormat="1" ht="31.5" x14ac:dyDescent="0.25">
      <c r="A402" s="76" t="s">
        <v>85</v>
      </c>
      <c r="B402" s="128" t="s">
        <v>238</v>
      </c>
      <c r="C402" s="167" t="s">
        <v>496</v>
      </c>
      <c r="D402" s="158" t="s">
        <v>501</v>
      </c>
      <c r="E402" s="42"/>
      <c r="F402" s="532">
        <f>SUM(F403:F404)</f>
        <v>497873</v>
      </c>
      <c r="G402" s="532">
        <f>SUM(G403:G404)</f>
        <v>497873</v>
      </c>
    </row>
    <row r="403" spans="1:7" s="43" customFormat="1" ht="47.25" x14ac:dyDescent="0.25">
      <c r="A403" s="77" t="s">
        <v>86</v>
      </c>
      <c r="B403" s="129" t="s">
        <v>238</v>
      </c>
      <c r="C403" s="164" t="s">
        <v>496</v>
      </c>
      <c r="D403" s="155" t="s">
        <v>501</v>
      </c>
      <c r="E403" s="61" t="s">
        <v>13</v>
      </c>
      <c r="F403" s="535">
        <f>SUM(прил8!H35)</f>
        <v>497873</v>
      </c>
      <c r="G403" s="535">
        <f>SUM(прил8!I35)</f>
        <v>497873</v>
      </c>
    </row>
    <row r="404" spans="1:7" s="43" customFormat="1" ht="18" hidden="1" customHeight="1" x14ac:dyDescent="0.25">
      <c r="A404" s="77" t="s">
        <v>18</v>
      </c>
      <c r="B404" s="129" t="s">
        <v>238</v>
      </c>
      <c r="C404" s="164" t="s">
        <v>496</v>
      </c>
      <c r="D404" s="155" t="s">
        <v>501</v>
      </c>
      <c r="E404" s="61" t="s">
        <v>17</v>
      </c>
      <c r="F404" s="535">
        <f>SUM(прил8!H36)</f>
        <v>0</v>
      </c>
      <c r="G404" s="535">
        <f>SUM(прил8!I36)</f>
        <v>0</v>
      </c>
    </row>
    <row r="405" spans="1:7" s="43" customFormat="1" ht="31.5" x14ac:dyDescent="0.25">
      <c r="A405" s="75" t="s">
        <v>24</v>
      </c>
      <c r="B405" s="161" t="s">
        <v>212</v>
      </c>
      <c r="C405" s="274" t="s">
        <v>496</v>
      </c>
      <c r="D405" s="162" t="s">
        <v>497</v>
      </c>
      <c r="E405" s="137"/>
      <c r="F405" s="586">
        <f>SUM(F406)</f>
        <v>30000</v>
      </c>
      <c r="G405" s="586">
        <f>SUM(G406)</f>
        <v>30000</v>
      </c>
    </row>
    <row r="406" spans="1:7" s="43" customFormat="1" ht="16.5" customHeight="1" x14ac:dyDescent="0.25">
      <c r="A406" s="159" t="s">
        <v>95</v>
      </c>
      <c r="B406" s="160" t="s">
        <v>213</v>
      </c>
      <c r="C406" s="169" t="s">
        <v>496</v>
      </c>
      <c r="D406" s="156" t="s">
        <v>497</v>
      </c>
      <c r="E406" s="166"/>
      <c r="F406" s="593">
        <f>SUM(F407+F409)</f>
        <v>30000</v>
      </c>
      <c r="G406" s="593">
        <f>SUM(G407+G409)</f>
        <v>30000</v>
      </c>
    </row>
    <row r="407" spans="1:7" s="43" customFormat="1" ht="16.5" hidden="1" customHeight="1" x14ac:dyDescent="0.25">
      <c r="A407" s="76" t="s">
        <v>112</v>
      </c>
      <c r="B407" s="128" t="s">
        <v>213</v>
      </c>
      <c r="C407" s="167" t="s">
        <v>496</v>
      </c>
      <c r="D407" s="158" t="s">
        <v>519</v>
      </c>
      <c r="E407" s="42"/>
      <c r="F407" s="532">
        <f>SUM(F408)</f>
        <v>0</v>
      </c>
      <c r="G407" s="532">
        <f>SUM(G408)</f>
        <v>0</v>
      </c>
    </row>
    <row r="408" spans="1:7" s="43" customFormat="1" ht="34.5" hidden="1" customHeight="1" x14ac:dyDescent="0.25">
      <c r="A408" s="77" t="s">
        <v>682</v>
      </c>
      <c r="B408" s="129" t="s">
        <v>213</v>
      </c>
      <c r="C408" s="164" t="s">
        <v>496</v>
      </c>
      <c r="D408" s="155" t="s">
        <v>519</v>
      </c>
      <c r="E408" s="61" t="s">
        <v>16</v>
      </c>
      <c r="F408" s="535">
        <f>SUM(прил8!H139)</f>
        <v>0</v>
      </c>
      <c r="G408" s="535">
        <f>SUM(прил8!I139)</f>
        <v>0</v>
      </c>
    </row>
    <row r="409" spans="1:7" s="43" customFormat="1" ht="16.5" customHeight="1" x14ac:dyDescent="0.25">
      <c r="A409" s="76" t="s">
        <v>113</v>
      </c>
      <c r="B409" s="128" t="s">
        <v>213</v>
      </c>
      <c r="C409" s="167" t="s">
        <v>496</v>
      </c>
      <c r="D409" s="158" t="s">
        <v>526</v>
      </c>
      <c r="E409" s="42"/>
      <c r="F409" s="532">
        <f>SUM(F410:F411)</f>
        <v>30000</v>
      </c>
      <c r="G409" s="532">
        <f>SUM(G410:G411)</f>
        <v>30000</v>
      </c>
    </row>
    <row r="410" spans="1:7" s="43" customFormat="1" ht="33" customHeight="1" x14ac:dyDescent="0.25">
      <c r="A410" s="77" t="s">
        <v>682</v>
      </c>
      <c r="B410" s="129" t="s">
        <v>213</v>
      </c>
      <c r="C410" s="164" t="s">
        <v>496</v>
      </c>
      <c r="D410" s="155" t="s">
        <v>526</v>
      </c>
      <c r="E410" s="61" t="s">
        <v>16</v>
      </c>
      <c r="F410" s="535">
        <f>SUM(прил8!H141)</f>
        <v>30000</v>
      </c>
      <c r="G410" s="535">
        <f>SUM(прил8!I141)</f>
        <v>30000</v>
      </c>
    </row>
    <row r="411" spans="1:7" s="43" customFormat="1" ht="18.75" hidden="1" customHeight="1" x14ac:dyDescent="0.25">
      <c r="A411" s="77" t="s">
        <v>18</v>
      </c>
      <c r="B411" s="129" t="s">
        <v>213</v>
      </c>
      <c r="C411" s="164" t="s">
        <v>496</v>
      </c>
      <c r="D411" s="155" t="s">
        <v>526</v>
      </c>
      <c r="E411" s="61" t="s">
        <v>17</v>
      </c>
      <c r="F411" s="535">
        <f>SUM(прил8!H142)</f>
        <v>0</v>
      </c>
      <c r="G411" s="535">
        <f>SUM(прил8!I142)</f>
        <v>0</v>
      </c>
    </row>
    <row r="412" spans="1:7" s="43" customFormat="1" ht="16.5" customHeight="1" x14ac:dyDescent="0.25">
      <c r="A412" s="75" t="s">
        <v>195</v>
      </c>
      <c r="B412" s="161" t="s">
        <v>214</v>
      </c>
      <c r="C412" s="274" t="s">
        <v>496</v>
      </c>
      <c r="D412" s="162" t="s">
        <v>497</v>
      </c>
      <c r="E412" s="137"/>
      <c r="F412" s="586">
        <f>SUM(F413+F427)</f>
        <v>1179675</v>
      </c>
      <c r="G412" s="586">
        <f>SUM(G413+G427)</f>
        <v>1116992</v>
      </c>
    </row>
    <row r="413" spans="1:7" s="43" customFormat="1" ht="16.5" customHeight="1" x14ac:dyDescent="0.25">
      <c r="A413" s="159" t="s">
        <v>194</v>
      </c>
      <c r="B413" s="160" t="s">
        <v>215</v>
      </c>
      <c r="C413" s="169" t="s">
        <v>496</v>
      </c>
      <c r="D413" s="156" t="s">
        <v>497</v>
      </c>
      <c r="E413" s="166"/>
      <c r="F413" s="593">
        <f>SUM(F414+F416+F418+F420+F422+F424)</f>
        <v>1179675</v>
      </c>
      <c r="G413" s="593">
        <f>SUM(G414+G416+G418+G420+G422+G424)</f>
        <v>1116992</v>
      </c>
    </row>
    <row r="414" spans="1:7" s="43" customFormat="1" ht="32.25" customHeight="1" x14ac:dyDescent="0.25">
      <c r="A414" s="76" t="s">
        <v>1131</v>
      </c>
      <c r="B414" s="128" t="s">
        <v>215</v>
      </c>
      <c r="C414" s="167" t="s">
        <v>496</v>
      </c>
      <c r="D414" s="158" t="s">
        <v>690</v>
      </c>
      <c r="E414" s="42"/>
      <c r="F414" s="532">
        <f>SUM(F415)</f>
        <v>87725</v>
      </c>
      <c r="G414" s="532">
        <f>SUM(G415)</f>
        <v>87725</v>
      </c>
    </row>
    <row r="415" spans="1:7" s="43" customFormat="1" ht="31.5" customHeight="1" x14ac:dyDescent="0.25">
      <c r="A415" s="77" t="s">
        <v>682</v>
      </c>
      <c r="B415" s="129" t="s">
        <v>215</v>
      </c>
      <c r="C415" s="164" t="s">
        <v>496</v>
      </c>
      <c r="D415" s="155" t="s">
        <v>690</v>
      </c>
      <c r="E415" s="61" t="s">
        <v>16</v>
      </c>
      <c r="F415" s="535">
        <f>SUM(прил8!H507)</f>
        <v>87725</v>
      </c>
      <c r="G415" s="535">
        <f>SUM(прил8!I507)</f>
        <v>87725</v>
      </c>
    </row>
    <row r="416" spans="1:7" s="43" customFormat="1" ht="48.75" customHeight="1" x14ac:dyDescent="0.25">
      <c r="A416" s="76" t="s">
        <v>689</v>
      </c>
      <c r="B416" s="128" t="s">
        <v>215</v>
      </c>
      <c r="C416" s="167" t="s">
        <v>496</v>
      </c>
      <c r="D416" s="158" t="s">
        <v>691</v>
      </c>
      <c r="E416" s="42"/>
      <c r="F416" s="532">
        <f>SUM(F417)</f>
        <v>29220</v>
      </c>
      <c r="G416" s="532">
        <f>SUM(G417)</f>
        <v>29220</v>
      </c>
    </row>
    <row r="417" spans="1:7" s="43" customFormat="1" ht="51" customHeight="1" x14ac:dyDescent="0.25">
      <c r="A417" s="77" t="s">
        <v>86</v>
      </c>
      <c r="B417" s="129" t="s">
        <v>215</v>
      </c>
      <c r="C417" s="164" t="s">
        <v>496</v>
      </c>
      <c r="D417" s="155" t="s">
        <v>691</v>
      </c>
      <c r="E417" s="61" t="s">
        <v>13</v>
      </c>
      <c r="F417" s="535">
        <f>SUM(прил8!H146)</f>
        <v>29220</v>
      </c>
      <c r="G417" s="535">
        <f>SUM(прил8!I146)</f>
        <v>29220</v>
      </c>
    </row>
    <row r="418" spans="1:7" s="43" customFormat="1" ht="16.5" hidden="1" customHeight="1" x14ac:dyDescent="0.25">
      <c r="A418" s="76" t="s">
        <v>688</v>
      </c>
      <c r="B418" s="128" t="s">
        <v>215</v>
      </c>
      <c r="C418" s="167" t="s">
        <v>496</v>
      </c>
      <c r="D418" s="158" t="s">
        <v>692</v>
      </c>
      <c r="E418" s="42"/>
      <c r="F418" s="532">
        <f>SUM(F419)</f>
        <v>0</v>
      </c>
      <c r="G418" s="532">
        <f>SUM(G419)</f>
        <v>0</v>
      </c>
    </row>
    <row r="419" spans="1:7" s="43" customFormat="1" ht="33" hidden="1" customHeight="1" x14ac:dyDescent="0.25">
      <c r="A419" s="77" t="s">
        <v>682</v>
      </c>
      <c r="B419" s="129" t="s">
        <v>215</v>
      </c>
      <c r="C419" s="164" t="s">
        <v>496</v>
      </c>
      <c r="D419" s="155" t="s">
        <v>692</v>
      </c>
      <c r="E419" s="61" t="s">
        <v>16</v>
      </c>
      <c r="F419" s="535"/>
      <c r="G419" s="535"/>
    </row>
    <row r="420" spans="1:7" s="43" customFormat="1" ht="16.5" customHeight="1" x14ac:dyDescent="0.25">
      <c r="A420" s="76" t="s">
        <v>196</v>
      </c>
      <c r="B420" s="128" t="s">
        <v>215</v>
      </c>
      <c r="C420" s="167" t="s">
        <v>496</v>
      </c>
      <c r="D420" s="158" t="s">
        <v>527</v>
      </c>
      <c r="E420" s="42"/>
      <c r="F420" s="532">
        <f>SUM(F421)</f>
        <v>90000</v>
      </c>
      <c r="G420" s="532">
        <f>SUM(G421)</f>
        <v>90000</v>
      </c>
    </row>
    <row r="421" spans="1:7" s="43" customFormat="1" ht="32.25" customHeight="1" x14ac:dyDescent="0.25">
      <c r="A421" s="77" t="s">
        <v>682</v>
      </c>
      <c r="B421" s="129" t="s">
        <v>215</v>
      </c>
      <c r="C421" s="164" t="s">
        <v>496</v>
      </c>
      <c r="D421" s="155" t="s">
        <v>527</v>
      </c>
      <c r="E421" s="61" t="s">
        <v>16</v>
      </c>
      <c r="F421" s="535">
        <f>SUM(прил8!H148)</f>
        <v>90000</v>
      </c>
      <c r="G421" s="535">
        <f>SUM(прил8!I148)</f>
        <v>90000</v>
      </c>
    </row>
    <row r="422" spans="1:7" s="43" customFormat="1" ht="33" customHeight="1" x14ac:dyDescent="0.25">
      <c r="A422" s="76" t="s">
        <v>673</v>
      </c>
      <c r="B422" s="128" t="s">
        <v>215</v>
      </c>
      <c r="C422" s="167" t="s">
        <v>496</v>
      </c>
      <c r="D422" s="158" t="s">
        <v>558</v>
      </c>
      <c r="E422" s="42"/>
      <c r="F422" s="532">
        <f>SUM(F423)</f>
        <v>60000</v>
      </c>
      <c r="G422" s="532">
        <f>SUM(G423)</f>
        <v>60000</v>
      </c>
    </row>
    <row r="423" spans="1:7" s="43" customFormat="1" ht="48" customHeight="1" x14ac:dyDescent="0.25">
      <c r="A423" s="77" t="s">
        <v>86</v>
      </c>
      <c r="B423" s="129" t="s">
        <v>215</v>
      </c>
      <c r="C423" s="164" t="s">
        <v>496</v>
      </c>
      <c r="D423" s="155" t="s">
        <v>558</v>
      </c>
      <c r="E423" s="61" t="s">
        <v>13</v>
      </c>
      <c r="F423" s="535">
        <f>SUM(прил8!H150)</f>
        <v>60000</v>
      </c>
      <c r="G423" s="535">
        <f>SUM(прил8!I150)</f>
        <v>60000</v>
      </c>
    </row>
    <row r="424" spans="1:7" s="43" customFormat="1" ht="35.25" customHeight="1" x14ac:dyDescent="0.25">
      <c r="A424" s="76" t="s">
        <v>1094</v>
      </c>
      <c r="B424" s="128" t="s">
        <v>215</v>
      </c>
      <c r="C424" s="167" t="s">
        <v>496</v>
      </c>
      <c r="D424" s="158" t="s">
        <v>528</v>
      </c>
      <c r="E424" s="42"/>
      <c r="F424" s="532">
        <f>SUM(F425:F426)</f>
        <v>912730</v>
      </c>
      <c r="G424" s="532">
        <f>SUM(G425:G426)</f>
        <v>850047</v>
      </c>
    </row>
    <row r="425" spans="1:7" s="43" customFormat="1" ht="47.25" customHeight="1" x14ac:dyDescent="0.25">
      <c r="A425" s="77" t="s">
        <v>86</v>
      </c>
      <c r="B425" s="129" t="s">
        <v>215</v>
      </c>
      <c r="C425" s="164" t="s">
        <v>496</v>
      </c>
      <c r="D425" s="155" t="s">
        <v>528</v>
      </c>
      <c r="E425" s="61" t="s">
        <v>13</v>
      </c>
      <c r="F425" s="535">
        <f>SUM(прил8!H152)</f>
        <v>882000</v>
      </c>
      <c r="G425" s="535">
        <f>SUM(прил8!I152)</f>
        <v>850047</v>
      </c>
    </row>
    <row r="426" spans="1:7" s="43" customFormat="1" ht="30" customHeight="1" x14ac:dyDescent="0.25">
      <c r="A426" s="77" t="s">
        <v>682</v>
      </c>
      <c r="B426" s="129" t="s">
        <v>215</v>
      </c>
      <c r="C426" s="164" t="s">
        <v>496</v>
      </c>
      <c r="D426" s="155" t="s">
        <v>528</v>
      </c>
      <c r="E426" s="61" t="s">
        <v>16</v>
      </c>
      <c r="F426" s="535">
        <f>SUM(прил8!H153)</f>
        <v>30730</v>
      </c>
      <c r="G426" s="535">
        <f>SUM(прил8!I153)</f>
        <v>0</v>
      </c>
    </row>
    <row r="427" spans="1:7" s="43" customFormat="1" ht="16.5" hidden="1" customHeight="1" x14ac:dyDescent="0.25">
      <c r="A427" s="159" t="s">
        <v>684</v>
      </c>
      <c r="B427" s="160" t="s">
        <v>686</v>
      </c>
      <c r="C427" s="169" t="s">
        <v>496</v>
      </c>
      <c r="D427" s="156" t="s">
        <v>497</v>
      </c>
      <c r="E427" s="166"/>
      <c r="F427" s="593">
        <f>SUM(F428)</f>
        <v>0</v>
      </c>
      <c r="G427" s="593">
        <f>SUM(G428)</f>
        <v>0</v>
      </c>
    </row>
    <row r="428" spans="1:7" s="43" customFormat="1" ht="17.25" hidden="1" customHeight="1" x14ac:dyDescent="0.25">
      <c r="A428" s="76" t="s">
        <v>685</v>
      </c>
      <c r="B428" s="128" t="s">
        <v>686</v>
      </c>
      <c r="C428" s="167" t="s">
        <v>496</v>
      </c>
      <c r="D428" s="158" t="s">
        <v>683</v>
      </c>
      <c r="E428" s="42"/>
      <c r="F428" s="532">
        <f>SUM(F429)</f>
        <v>0</v>
      </c>
      <c r="G428" s="532">
        <f>SUM(G429)</f>
        <v>0</v>
      </c>
    </row>
    <row r="429" spans="1:7" s="43" customFormat="1" ht="32.25" hidden="1" customHeight="1" x14ac:dyDescent="0.25">
      <c r="A429" s="77" t="s">
        <v>682</v>
      </c>
      <c r="B429" s="129" t="s">
        <v>686</v>
      </c>
      <c r="C429" s="164" t="s">
        <v>496</v>
      </c>
      <c r="D429" s="155" t="s">
        <v>683</v>
      </c>
      <c r="E429" s="61" t="s">
        <v>16</v>
      </c>
      <c r="F429" s="535"/>
      <c r="G429" s="535"/>
    </row>
    <row r="430" spans="1:7" s="43" customFormat="1" ht="15.75" customHeight="1" x14ac:dyDescent="0.25">
      <c r="A430" s="75" t="s">
        <v>91</v>
      </c>
      <c r="B430" s="161" t="s">
        <v>209</v>
      </c>
      <c r="C430" s="274" t="s">
        <v>496</v>
      </c>
      <c r="D430" s="162" t="s">
        <v>497</v>
      </c>
      <c r="E430" s="137"/>
      <c r="F430" s="586">
        <f>SUM(F431)</f>
        <v>500000</v>
      </c>
      <c r="G430" s="586">
        <f>SUM(G431)</f>
        <v>500000</v>
      </c>
    </row>
    <row r="431" spans="1:7" s="43" customFormat="1" ht="15.75" customHeight="1" x14ac:dyDescent="0.25">
      <c r="A431" s="159" t="s">
        <v>92</v>
      </c>
      <c r="B431" s="160" t="s">
        <v>210</v>
      </c>
      <c r="C431" s="169" t="s">
        <v>496</v>
      </c>
      <c r="D431" s="156" t="s">
        <v>497</v>
      </c>
      <c r="E431" s="166"/>
      <c r="F431" s="593">
        <f>SUM(F432+F434)</f>
        <v>500000</v>
      </c>
      <c r="G431" s="593">
        <f>SUM(G432+G434)</f>
        <v>500000</v>
      </c>
    </row>
    <row r="432" spans="1:7" s="43" customFormat="1" ht="15.75" customHeight="1" x14ac:dyDescent="0.25">
      <c r="A432" s="76" t="s">
        <v>112</v>
      </c>
      <c r="B432" s="128" t="s">
        <v>210</v>
      </c>
      <c r="C432" s="167" t="s">
        <v>496</v>
      </c>
      <c r="D432" s="158" t="s">
        <v>519</v>
      </c>
      <c r="E432" s="42"/>
      <c r="F432" s="532">
        <f>SUM(F433)</f>
        <v>500000</v>
      </c>
      <c r="G432" s="532">
        <f>SUM(G433)</f>
        <v>500000</v>
      </c>
    </row>
    <row r="433" spans="1:7" s="43" customFormat="1" ht="15.75" customHeight="1" x14ac:dyDescent="0.25">
      <c r="A433" s="77" t="s">
        <v>18</v>
      </c>
      <c r="B433" s="129" t="s">
        <v>210</v>
      </c>
      <c r="C433" s="164" t="s">
        <v>496</v>
      </c>
      <c r="D433" s="155" t="s">
        <v>519</v>
      </c>
      <c r="E433" s="61" t="s">
        <v>17</v>
      </c>
      <c r="F433" s="535">
        <f>SUM(прил8!H100)</f>
        <v>500000</v>
      </c>
      <c r="G433" s="535">
        <f>SUM(прил8!I100)</f>
        <v>500000</v>
      </c>
    </row>
    <row r="434" spans="1:7" s="43" customFormat="1" ht="15.75" hidden="1" customHeight="1" x14ac:dyDescent="0.25">
      <c r="A434" s="76" t="s">
        <v>696</v>
      </c>
      <c r="B434" s="128" t="s">
        <v>210</v>
      </c>
      <c r="C434" s="167" t="s">
        <v>496</v>
      </c>
      <c r="D434" s="158">
        <v>10030</v>
      </c>
      <c r="E434" s="42"/>
      <c r="F434" s="532">
        <f>SUM(F435)</f>
        <v>0</v>
      </c>
      <c r="G434" s="532">
        <f>SUM(G435)</f>
        <v>0</v>
      </c>
    </row>
    <row r="435" spans="1:7" s="43" customFormat="1" ht="15.75" hidden="1" customHeight="1" x14ac:dyDescent="0.25">
      <c r="A435" s="77" t="s">
        <v>40</v>
      </c>
      <c r="B435" s="129" t="s">
        <v>210</v>
      </c>
      <c r="C435" s="164" t="s">
        <v>496</v>
      </c>
      <c r="D435" s="155">
        <v>10030</v>
      </c>
      <c r="E435" s="61" t="s">
        <v>39</v>
      </c>
      <c r="F435" s="535">
        <f>SUM(прил8!H157)</f>
        <v>0</v>
      </c>
      <c r="G435" s="535">
        <f>SUM(прил8!I157)</f>
        <v>0</v>
      </c>
    </row>
    <row r="436" spans="1:7" s="43" customFormat="1" ht="31.5" x14ac:dyDescent="0.25">
      <c r="A436" s="75" t="s">
        <v>140</v>
      </c>
      <c r="B436" s="161" t="s">
        <v>216</v>
      </c>
      <c r="C436" s="274" t="s">
        <v>496</v>
      </c>
      <c r="D436" s="162" t="s">
        <v>497</v>
      </c>
      <c r="E436" s="137"/>
      <c r="F436" s="586">
        <f>SUM(F437)</f>
        <v>5574130</v>
      </c>
      <c r="G436" s="586">
        <f>SUM(G437)</f>
        <v>5574130</v>
      </c>
    </row>
    <row r="437" spans="1:7" s="43" customFormat="1" ht="31.5" x14ac:dyDescent="0.25">
      <c r="A437" s="159" t="s">
        <v>141</v>
      </c>
      <c r="B437" s="160" t="s">
        <v>217</v>
      </c>
      <c r="C437" s="169" t="s">
        <v>496</v>
      </c>
      <c r="D437" s="156" t="s">
        <v>497</v>
      </c>
      <c r="E437" s="166"/>
      <c r="F437" s="593">
        <f>SUM(F438)</f>
        <v>5574130</v>
      </c>
      <c r="G437" s="593">
        <f>SUM(G438)</f>
        <v>5574130</v>
      </c>
    </row>
    <row r="438" spans="1:7" s="43" customFormat="1" ht="31.5" x14ac:dyDescent="0.25">
      <c r="A438" s="76" t="s">
        <v>96</v>
      </c>
      <c r="B438" s="128" t="s">
        <v>217</v>
      </c>
      <c r="C438" s="167" t="s">
        <v>496</v>
      </c>
      <c r="D438" s="158" t="s">
        <v>529</v>
      </c>
      <c r="E438" s="42"/>
      <c r="F438" s="532">
        <f>SUM(F439:F441)</f>
        <v>5574130</v>
      </c>
      <c r="G438" s="532">
        <f>SUM(G439:G441)</f>
        <v>5574130</v>
      </c>
    </row>
    <row r="439" spans="1:7" s="43" customFormat="1" ht="47.25" x14ac:dyDescent="0.25">
      <c r="A439" s="77" t="s">
        <v>86</v>
      </c>
      <c r="B439" s="129" t="s">
        <v>217</v>
      </c>
      <c r="C439" s="164" t="s">
        <v>496</v>
      </c>
      <c r="D439" s="155" t="s">
        <v>529</v>
      </c>
      <c r="E439" s="61" t="s">
        <v>13</v>
      </c>
      <c r="F439" s="535">
        <f>SUM(прил8!H161+прил8!H243)</f>
        <v>3563574</v>
      </c>
      <c r="G439" s="535">
        <f>SUM(прил8!I161+прил8!I243)</f>
        <v>3563574</v>
      </c>
    </row>
    <row r="440" spans="1:7" s="43" customFormat="1" ht="31.5" customHeight="1" x14ac:dyDescent="0.25">
      <c r="A440" s="77" t="s">
        <v>682</v>
      </c>
      <c r="B440" s="129" t="s">
        <v>217</v>
      </c>
      <c r="C440" s="164" t="s">
        <v>496</v>
      </c>
      <c r="D440" s="155" t="s">
        <v>529</v>
      </c>
      <c r="E440" s="61" t="s">
        <v>16</v>
      </c>
      <c r="F440" s="535">
        <f>SUM(прил8!H244+прил8!H162)</f>
        <v>1915313</v>
      </c>
      <c r="G440" s="535">
        <f>SUM(прил8!I244+прил8!I162)</f>
        <v>1915313</v>
      </c>
    </row>
    <row r="441" spans="1:7" s="43" customFormat="1" ht="18" customHeight="1" x14ac:dyDescent="0.25">
      <c r="A441" s="77" t="s">
        <v>18</v>
      </c>
      <c r="B441" s="129" t="s">
        <v>217</v>
      </c>
      <c r="C441" s="164" t="s">
        <v>496</v>
      </c>
      <c r="D441" s="155" t="s">
        <v>529</v>
      </c>
      <c r="E441" s="61" t="s">
        <v>17</v>
      </c>
      <c r="F441" s="535">
        <f>SUM(прил8!H163+прил8!H245)</f>
        <v>95243</v>
      </c>
      <c r="G441" s="535">
        <f>SUM(прил8!I163+прил8!I245)</f>
        <v>95243</v>
      </c>
    </row>
    <row r="442" spans="1:7" s="43" customFormat="1" ht="18" hidden="1" customHeight="1" x14ac:dyDescent="0.25">
      <c r="A442" s="59" t="s">
        <v>695</v>
      </c>
      <c r="B442" s="161" t="s">
        <v>693</v>
      </c>
      <c r="C442" s="274" t="s">
        <v>496</v>
      </c>
      <c r="D442" s="162" t="s">
        <v>497</v>
      </c>
      <c r="E442" s="137"/>
      <c r="F442" s="586">
        <f t="shared" ref="F442:G444" si="13">SUM(F443)</f>
        <v>0</v>
      </c>
      <c r="G442" s="586">
        <f t="shared" si="13"/>
        <v>0</v>
      </c>
    </row>
    <row r="443" spans="1:7" s="43" customFormat="1" ht="18" hidden="1" customHeight="1" x14ac:dyDescent="0.25">
      <c r="A443" s="148" t="s">
        <v>22</v>
      </c>
      <c r="B443" s="160" t="s">
        <v>694</v>
      </c>
      <c r="C443" s="169" t="s">
        <v>496</v>
      </c>
      <c r="D443" s="156" t="s">
        <v>497</v>
      </c>
      <c r="E443" s="166"/>
      <c r="F443" s="593">
        <f t="shared" si="13"/>
        <v>0</v>
      </c>
      <c r="G443" s="593">
        <f t="shared" si="13"/>
        <v>0</v>
      </c>
    </row>
    <row r="444" spans="1:7" s="43" customFormat="1" ht="18" hidden="1" customHeight="1" x14ac:dyDescent="0.25">
      <c r="A444" s="27" t="s">
        <v>696</v>
      </c>
      <c r="B444" s="128" t="s">
        <v>694</v>
      </c>
      <c r="C444" s="167" t="s">
        <v>496</v>
      </c>
      <c r="D444" s="158">
        <v>10030</v>
      </c>
      <c r="E444" s="42"/>
      <c r="F444" s="532">
        <f t="shared" si="13"/>
        <v>0</v>
      </c>
      <c r="G444" s="532">
        <f t="shared" si="13"/>
        <v>0</v>
      </c>
    </row>
    <row r="445" spans="1:7" s="43" customFormat="1" ht="15.75" hidden="1" customHeight="1" x14ac:dyDescent="0.25">
      <c r="A445" s="62" t="s">
        <v>40</v>
      </c>
      <c r="B445" s="487" t="s">
        <v>694</v>
      </c>
      <c r="C445" s="488" t="s">
        <v>496</v>
      </c>
      <c r="D445" s="489">
        <v>10030</v>
      </c>
      <c r="E445" s="61" t="s">
        <v>39</v>
      </c>
      <c r="F445" s="535"/>
      <c r="G445" s="535"/>
    </row>
    <row r="446" spans="1:7" ht="15.75" x14ac:dyDescent="0.25">
      <c r="A446" s="567" t="s">
        <v>952</v>
      </c>
      <c r="B446" s="569"/>
      <c r="C446" s="570"/>
      <c r="D446" s="571"/>
      <c r="E446" s="571"/>
      <c r="F446" s="595">
        <f>SUM(прил8!H643)</f>
        <v>3089041</v>
      </c>
      <c r="G446" s="595">
        <f>SUM(прил8!I643)</f>
        <v>6296260</v>
      </c>
    </row>
  </sheetData>
  <mergeCells count="8">
    <mergeCell ref="A13:E13"/>
    <mergeCell ref="B15:D15"/>
    <mergeCell ref="B1:F1"/>
    <mergeCell ref="B2:F2"/>
    <mergeCell ref="B3:F3"/>
    <mergeCell ref="A10:F10"/>
    <mergeCell ref="A11:F11"/>
    <mergeCell ref="A12:F12"/>
  </mergeCells>
  <pageMargins left="0.70866141732283472" right="0.70866141732283472" top="0.74803149606299213" bottom="0.74803149606299213" header="0.31496062992125984" footer="0.31496062992125984"/>
  <pageSetup paperSize="9" scale="67" orientation="portrait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9"/>
  <sheetViews>
    <sheetView zoomScaleNormal="100" workbookViewId="0">
      <selection activeCell="B9" sqref="B9"/>
    </sheetView>
  </sheetViews>
  <sheetFormatPr defaultRowHeight="15" x14ac:dyDescent="0.25"/>
  <cols>
    <col min="1" max="1" width="6.42578125" customWidth="1"/>
    <col min="2" max="2" width="76.42578125" customWidth="1"/>
    <col min="3" max="3" width="15.5703125" customWidth="1"/>
    <col min="4" max="4" width="15.28515625" customWidth="1"/>
    <col min="257" max="257" width="6.42578125" customWidth="1"/>
    <col min="258" max="258" width="76.42578125" customWidth="1"/>
    <col min="259" max="259" width="13.42578125" customWidth="1"/>
    <col min="260" max="260" width="13.7109375" customWidth="1"/>
    <col min="513" max="513" width="6.42578125" customWidth="1"/>
    <col min="514" max="514" width="76.42578125" customWidth="1"/>
    <col min="515" max="515" width="13.42578125" customWidth="1"/>
    <col min="516" max="516" width="13.7109375" customWidth="1"/>
    <col min="769" max="769" width="6.42578125" customWidth="1"/>
    <col min="770" max="770" width="76.42578125" customWidth="1"/>
    <col min="771" max="771" width="13.42578125" customWidth="1"/>
    <col min="772" max="772" width="13.7109375" customWidth="1"/>
    <col min="1025" max="1025" width="6.42578125" customWidth="1"/>
    <col min="1026" max="1026" width="76.42578125" customWidth="1"/>
    <col min="1027" max="1027" width="13.42578125" customWidth="1"/>
    <col min="1028" max="1028" width="13.7109375" customWidth="1"/>
    <col min="1281" max="1281" width="6.42578125" customWidth="1"/>
    <col min="1282" max="1282" width="76.42578125" customWidth="1"/>
    <col min="1283" max="1283" width="13.42578125" customWidth="1"/>
    <col min="1284" max="1284" width="13.7109375" customWidth="1"/>
    <col min="1537" max="1537" width="6.42578125" customWidth="1"/>
    <col min="1538" max="1538" width="76.42578125" customWidth="1"/>
    <col min="1539" max="1539" width="13.42578125" customWidth="1"/>
    <col min="1540" max="1540" width="13.7109375" customWidth="1"/>
    <col min="1793" max="1793" width="6.42578125" customWidth="1"/>
    <col min="1794" max="1794" width="76.42578125" customWidth="1"/>
    <col min="1795" max="1795" width="13.42578125" customWidth="1"/>
    <col min="1796" max="1796" width="13.7109375" customWidth="1"/>
    <col min="2049" max="2049" width="6.42578125" customWidth="1"/>
    <col min="2050" max="2050" width="76.42578125" customWidth="1"/>
    <col min="2051" max="2051" width="13.42578125" customWidth="1"/>
    <col min="2052" max="2052" width="13.7109375" customWidth="1"/>
    <col min="2305" max="2305" width="6.42578125" customWidth="1"/>
    <col min="2306" max="2306" width="76.42578125" customWidth="1"/>
    <col min="2307" max="2307" width="13.42578125" customWidth="1"/>
    <col min="2308" max="2308" width="13.7109375" customWidth="1"/>
    <col min="2561" max="2561" width="6.42578125" customWidth="1"/>
    <col min="2562" max="2562" width="76.42578125" customWidth="1"/>
    <col min="2563" max="2563" width="13.42578125" customWidth="1"/>
    <col min="2564" max="2564" width="13.7109375" customWidth="1"/>
    <col min="2817" max="2817" width="6.42578125" customWidth="1"/>
    <col min="2818" max="2818" width="76.42578125" customWidth="1"/>
    <col min="2819" max="2819" width="13.42578125" customWidth="1"/>
    <col min="2820" max="2820" width="13.7109375" customWidth="1"/>
    <col min="3073" max="3073" width="6.42578125" customWidth="1"/>
    <col min="3074" max="3074" width="76.42578125" customWidth="1"/>
    <col min="3075" max="3075" width="13.42578125" customWidth="1"/>
    <col min="3076" max="3076" width="13.7109375" customWidth="1"/>
    <col min="3329" max="3329" width="6.42578125" customWidth="1"/>
    <col min="3330" max="3330" width="76.42578125" customWidth="1"/>
    <col min="3331" max="3331" width="13.42578125" customWidth="1"/>
    <col min="3332" max="3332" width="13.7109375" customWidth="1"/>
    <col min="3585" max="3585" width="6.42578125" customWidth="1"/>
    <col min="3586" max="3586" width="76.42578125" customWidth="1"/>
    <col min="3587" max="3587" width="13.42578125" customWidth="1"/>
    <col min="3588" max="3588" width="13.7109375" customWidth="1"/>
    <col min="3841" max="3841" width="6.42578125" customWidth="1"/>
    <col min="3842" max="3842" width="76.42578125" customWidth="1"/>
    <col min="3843" max="3843" width="13.42578125" customWidth="1"/>
    <col min="3844" max="3844" width="13.7109375" customWidth="1"/>
    <col min="4097" max="4097" width="6.42578125" customWidth="1"/>
    <col min="4098" max="4098" width="76.42578125" customWidth="1"/>
    <col min="4099" max="4099" width="13.42578125" customWidth="1"/>
    <col min="4100" max="4100" width="13.7109375" customWidth="1"/>
    <col min="4353" max="4353" width="6.42578125" customWidth="1"/>
    <col min="4354" max="4354" width="76.42578125" customWidth="1"/>
    <col min="4355" max="4355" width="13.42578125" customWidth="1"/>
    <col min="4356" max="4356" width="13.7109375" customWidth="1"/>
    <col min="4609" max="4609" width="6.42578125" customWidth="1"/>
    <col min="4610" max="4610" width="76.42578125" customWidth="1"/>
    <col min="4611" max="4611" width="13.42578125" customWidth="1"/>
    <col min="4612" max="4612" width="13.7109375" customWidth="1"/>
    <col min="4865" max="4865" width="6.42578125" customWidth="1"/>
    <col min="4866" max="4866" width="76.42578125" customWidth="1"/>
    <col min="4867" max="4867" width="13.42578125" customWidth="1"/>
    <col min="4868" max="4868" width="13.7109375" customWidth="1"/>
    <col min="5121" max="5121" width="6.42578125" customWidth="1"/>
    <col min="5122" max="5122" width="76.42578125" customWidth="1"/>
    <col min="5123" max="5123" width="13.42578125" customWidth="1"/>
    <col min="5124" max="5124" width="13.7109375" customWidth="1"/>
    <col min="5377" max="5377" width="6.42578125" customWidth="1"/>
    <col min="5378" max="5378" width="76.42578125" customWidth="1"/>
    <col min="5379" max="5379" width="13.42578125" customWidth="1"/>
    <col min="5380" max="5380" width="13.7109375" customWidth="1"/>
    <col min="5633" max="5633" width="6.42578125" customWidth="1"/>
    <col min="5634" max="5634" width="76.42578125" customWidth="1"/>
    <col min="5635" max="5635" width="13.42578125" customWidth="1"/>
    <col min="5636" max="5636" width="13.7109375" customWidth="1"/>
    <col min="5889" max="5889" width="6.42578125" customWidth="1"/>
    <col min="5890" max="5890" width="76.42578125" customWidth="1"/>
    <col min="5891" max="5891" width="13.42578125" customWidth="1"/>
    <col min="5892" max="5892" width="13.7109375" customWidth="1"/>
    <col min="6145" max="6145" width="6.42578125" customWidth="1"/>
    <col min="6146" max="6146" width="76.42578125" customWidth="1"/>
    <col min="6147" max="6147" width="13.42578125" customWidth="1"/>
    <col min="6148" max="6148" width="13.7109375" customWidth="1"/>
    <col min="6401" max="6401" width="6.42578125" customWidth="1"/>
    <col min="6402" max="6402" width="76.42578125" customWidth="1"/>
    <col min="6403" max="6403" width="13.42578125" customWidth="1"/>
    <col min="6404" max="6404" width="13.7109375" customWidth="1"/>
    <col min="6657" max="6657" width="6.42578125" customWidth="1"/>
    <col min="6658" max="6658" width="76.42578125" customWidth="1"/>
    <col min="6659" max="6659" width="13.42578125" customWidth="1"/>
    <col min="6660" max="6660" width="13.7109375" customWidth="1"/>
    <col min="6913" max="6913" width="6.42578125" customWidth="1"/>
    <col min="6914" max="6914" width="76.42578125" customWidth="1"/>
    <col min="6915" max="6915" width="13.42578125" customWidth="1"/>
    <col min="6916" max="6916" width="13.7109375" customWidth="1"/>
    <col min="7169" max="7169" width="6.42578125" customWidth="1"/>
    <col min="7170" max="7170" width="76.42578125" customWidth="1"/>
    <col min="7171" max="7171" width="13.42578125" customWidth="1"/>
    <col min="7172" max="7172" width="13.7109375" customWidth="1"/>
    <col min="7425" max="7425" width="6.42578125" customWidth="1"/>
    <col min="7426" max="7426" width="76.42578125" customWidth="1"/>
    <col min="7427" max="7427" width="13.42578125" customWidth="1"/>
    <col min="7428" max="7428" width="13.7109375" customWidth="1"/>
    <col min="7681" max="7681" width="6.42578125" customWidth="1"/>
    <col min="7682" max="7682" width="76.42578125" customWidth="1"/>
    <col min="7683" max="7683" width="13.42578125" customWidth="1"/>
    <col min="7684" max="7684" width="13.7109375" customWidth="1"/>
    <col min="7937" max="7937" width="6.42578125" customWidth="1"/>
    <col min="7938" max="7938" width="76.42578125" customWidth="1"/>
    <col min="7939" max="7939" width="13.42578125" customWidth="1"/>
    <col min="7940" max="7940" width="13.7109375" customWidth="1"/>
    <col min="8193" max="8193" width="6.42578125" customWidth="1"/>
    <col min="8194" max="8194" width="76.42578125" customWidth="1"/>
    <col min="8195" max="8195" width="13.42578125" customWidth="1"/>
    <col min="8196" max="8196" width="13.7109375" customWidth="1"/>
    <col min="8449" max="8449" width="6.42578125" customWidth="1"/>
    <col min="8450" max="8450" width="76.42578125" customWidth="1"/>
    <col min="8451" max="8451" width="13.42578125" customWidth="1"/>
    <col min="8452" max="8452" width="13.7109375" customWidth="1"/>
    <col min="8705" max="8705" width="6.42578125" customWidth="1"/>
    <col min="8706" max="8706" width="76.42578125" customWidth="1"/>
    <col min="8707" max="8707" width="13.42578125" customWidth="1"/>
    <col min="8708" max="8708" width="13.7109375" customWidth="1"/>
    <col min="8961" max="8961" width="6.42578125" customWidth="1"/>
    <col min="8962" max="8962" width="76.42578125" customWidth="1"/>
    <col min="8963" max="8963" width="13.42578125" customWidth="1"/>
    <col min="8964" max="8964" width="13.7109375" customWidth="1"/>
    <col min="9217" max="9217" width="6.42578125" customWidth="1"/>
    <col min="9218" max="9218" width="76.42578125" customWidth="1"/>
    <col min="9219" max="9219" width="13.42578125" customWidth="1"/>
    <col min="9220" max="9220" width="13.7109375" customWidth="1"/>
    <col min="9473" max="9473" width="6.42578125" customWidth="1"/>
    <col min="9474" max="9474" width="76.42578125" customWidth="1"/>
    <col min="9475" max="9475" width="13.42578125" customWidth="1"/>
    <col min="9476" max="9476" width="13.7109375" customWidth="1"/>
    <col min="9729" max="9729" width="6.42578125" customWidth="1"/>
    <col min="9730" max="9730" width="76.42578125" customWidth="1"/>
    <col min="9731" max="9731" width="13.42578125" customWidth="1"/>
    <col min="9732" max="9732" width="13.7109375" customWidth="1"/>
    <col min="9985" max="9985" width="6.42578125" customWidth="1"/>
    <col min="9986" max="9986" width="76.42578125" customWidth="1"/>
    <col min="9987" max="9987" width="13.42578125" customWidth="1"/>
    <col min="9988" max="9988" width="13.7109375" customWidth="1"/>
    <col min="10241" max="10241" width="6.42578125" customWidth="1"/>
    <col min="10242" max="10242" width="76.42578125" customWidth="1"/>
    <col min="10243" max="10243" width="13.42578125" customWidth="1"/>
    <col min="10244" max="10244" width="13.7109375" customWidth="1"/>
    <col min="10497" max="10497" width="6.42578125" customWidth="1"/>
    <col min="10498" max="10498" width="76.42578125" customWidth="1"/>
    <col min="10499" max="10499" width="13.42578125" customWidth="1"/>
    <col min="10500" max="10500" width="13.7109375" customWidth="1"/>
    <col min="10753" max="10753" width="6.42578125" customWidth="1"/>
    <col min="10754" max="10754" width="76.42578125" customWidth="1"/>
    <col min="10755" max="10755" width="13.42578125" customWidth="1"/>
    <col min="10756" max="10756" width="13.7109375" customWidth="1"/>
    <col min="11009" max="11009" width="6.42578125" customWidth="1"/>
    <col min="11010" max="11010" width="76.42578125" customWidth="1"/>
    <col min="11011" max="11011" width="13.42578125" customWidth="1"/>
    <col min="11012" max="11012" width="13.7109375" customWidth="1"/>
    <col min="11265" max="11265" width="6.42578125" customWidth="1"/>
    <col min="11266" max="11266" width="76.42578125" customWidth="1"/>
    <col min="11267" max="11267" width="13.42578125" customWidth="1"/>
    <col min="11268" max="11268" width="13.7109375" customWidth="1"/>
    <col min="11521" max="11521" width="6.42578125" customWidth="1"/>
    <col min="11522" max="11522" width="76.42578125" customWidth="1"/>
    <col min="11523" max="11523" width="13.42578125" customWidth="1"/>
    <col min="11524" max="11524" width="13.7109375" customWidth="1"/>
    <col min="11777" max="11777" width="6.42578125" customWidth="1"/>
    <col min="11778" max="11778" width="76.42578125" customWidth="1"/>
    <col min="11779" max="11779" width="13.42578125" customWidth="1"/>
    <col min="11780" max="11780" width="13.7109375" customWidth="1"/>
    <col min="12033" max="12033" width="6.42578125" customWidth="1"/>
    <col min="12034" max="12034" width="76.42578125" customWidth="1"/>
    <col min="12035" max="12035" width="13.42578125" customWidth="1"/>
    <col min="12036" max="12036" width="13.7109375" customWidth="1"/>
    <col min="12289" max="12289" width="6.42578125" customWidth="1"/>
    <col min="12290" max="12290" width="76.42578125" customWidth="1"/>
    <col min="12291" max="12291" width="13.42578125" customWidth="1"/>
    <col min="12292" max="12292" width="13.7109375" customWidth="1"/>
    <col min="12545" max="12545" width="6.42578125" customWidth="1"/>
    <col min="12546" max="12546" width="76.42578125" customWidth="1"/>
    <col min="12547" max="12547" width="13.42578125" customWidth="1"/>
    <col min="12548" max="12548" width="13.7109375" customWidth="1"/>
    <col min="12801" max="12801" width="6.42578125" customWidth="1"/>
    <col min="12802" max="12802" width="76.42578125" customWidth="1"/>
    <col min="12803" max="12803" width="13.42578125" customWidth="1"/>
    <col min="12804" max="12804" width="13.7109375" customWidth="1"/>
    <col min="13057" max="13057" width="6.42578125" customWidth="1"/>
    <col min="13058" max="13058" width="76.42578125" customWidth="1"/>
    <col min="13059" max="13059" width="13.42578125" customWidth="1"/>
    <col min="13060" max="13060" width="13.7109375" customWidth="1"/>
    <col min="13313" max="13313" width="6.42578125" customWidth="1"/>
    <col min="13314" max="13314" width="76.42578125" customWidth="1"/>
    <col min="13315" max="13315" width="13.42578125" customWidth="1"/>
    <col min="13316" max="13316" width="13.7109375" customWidth="1"/>
    <col min="13569" max="13569" width="6.42578125" customWidth="1"/>
    <col min="13570" max="13570" width="76.42578125" customWidth="1"/>
    <col min="13571" max="13571" width="13.42578125" customWidth="1"/>
    <col min="13572" max="13572" width="13.7109375" customWidth="1"/>
    <col min="13825" max="13825" width="6.42578125" customWidth="1"/>
    <col min="13826" max="13826" width="76.42578125" customWidth="1"/>
    <col min="13827" max="13827" width="13.42578125" customWidth="1"/>
    <col min="13828" max="13828" width="13.7109375" customWidth="1"/>
    <col min="14081" max="14081" width="6.42578125" customWidth="1"/>
    <col min="14082" max="14082" width="76.42578125" customWidth="1"/>
    <col min="14083" max="14083" width="13.42578125" customWidth="1"/>
    <col min="14084" max="14084" width="13.7109375" customWidth="1"/>
    <col min="14337" max="14337" width="6.42578125" customWidth="1"/>
    <col min="14338" max="14338" width="76.42578125" customWidth="1"/>
    <col min="14339" max="14339" width="13.42578125" customWidth="1"/>
    <col min="14340" max="14340" width="13.7109375" customWidth="1"/>
    <col min="14593" max="14593" width="6.42578125" customWidth="1"/>
    <col min="14594" max="14594" width="76.42578125" customWidth="1"/>
    <col min="14595" max="14595" width="13.42578125" customWidth="1"/>
    <col min="14596" max="14596" width="13.7109375" customWidth="1"/>
    <col min="14849" max="14849" width="6.42578125" customWidth="1"/>
    <col min="14850" max="14850" width="76.42578125" customWidth="1"/>
    <col min="14851" max="14851" width="13.42578125" customWidth="1"/>
    <col min="14852" max="14852" width="13.7109375" customWidth="1"/>
    <col min="15105" max="15105" width="6.42578125" customWidth="1"/>
    <col min="15106" max="15106" width="76.42578125" customWidth="1"/>
    <col min="15107" max="15107" width="13.42578125" customWidth="1"/>
    <col min="15108" max="15108" width="13.7109375" customWidth="1"/>
    <col min="15361" max="15361" width="6.42578125" customWidth="1"/>
    <col min="15362" max="15362" width="76.42578125" customWidth="1"/>
    <col min="15363" max="15363" width="13.42578125" customWidth="1"/>
    <col min="15364" max="15364" width="13.7109375" customWidth="1"/>
    <col min="15617" max="15617" width="6.42578125" customWidth="1"/>
    <col min="15618" max="15618" width="76.42578125" customWidth="1"/>
    <col min="15619" max="15619" width="13.42578125" customWidth="1"/>
    <col min="15620" max="15620" width="13.7109375" customWidth="1"/>
    <col min="15873" max="15873" width="6.42578125" customWidth="1"/>
    <col min="15874" max="15874" width="76.42578125" customWidth="1"/>
    <col min="15875" max="15875" width="13.42578125" customWidth="1"/>
    <col min="15876" max="15876" width="13.7109375" customWidth="1"/>
    <col min="16129" max="16129" width="6.42578125" customWidth="1"/>
    <col min="16130" max="16130" width="76.42578125" customWidth="1"/>
    <col min="16131" max="16131" width="13.42578125" customWidth="1"/>
    <col min="16132" max="16132" width="13.7109375" customWidth="1"/>
  </cols>
  <sheetData>
    <row r="1" spans="1:4" x14ac:dyDescent="0.25">
      <c r="B1" s="611" t="s">
        <v>874</v>
      </c>
      <c r="C1" s="612"/>
    </row>
    <row r="2" spans="1:4" x14ac:dyDescent="0.25">
      <c r="B2" s="611" t="s">
        <v>722</v>
      </c>
      <c r="C2" s="612"/>
    </row>
    <row r="3" spans="1:4" x14ac:dyDescent="0.25">
      <c r="B3" s="611" t="s">
        <v>723</v>
      </c>
      <c r="C3" s="612"/>
    </row>
    <row r="4" spans="1:4" x14ac:dyDescent="0.25">
      <c r="B4" s="611" t="s">
        <v>724</v>
      </c>
      <c r="C4" s="612"/>
    </row>
    <row r="5" spans="1:4" x14ac:dyDescent="0.25">
      <c r="B5" s="611" t="s">
        <v>1068</v>
      </c>
      <c r="C5" s="612"/>
    </row>
    <row r="6" spans="1:4" x14ac:dyDescent="0.25">
      <c r="B6" s="611" t="s">
        <v>1069</v>
      </c>
      <c r="C6" s="612"/>
    </row>
    <row r="7" spans="1:4" x14ac:dyDescent="0.25">
      <c r="B7" s="607" t="s">
        <v>1098</v>
      </c>
      <c r="C7" s="610"/>
    </row>
    <row r="8" spans="1:4" x14ac:dyDescent="0.25">
      <c r="B8" s="611" t="s">
        <v>1136</v>
      </c>
      <c r="C8" s="612"/>
    </row>
    <row r="10" spans="1:4" ht="18.75" x14ac:dyDescent="0.25">
      <c r="A10" s="615" t="s">
        <v>725</v>
      </c>
      <c r="B10" s="615"/>
      <c r="C10" s="615"/>
    </row>
    <row r="11" spans="1:4" ht="18.75" x14ac:dyDescent="0.3">
      <c r="A11" s="425"/>
      <c r="B11" s="426" t="s">
        <v>1097</v>
      </c>
    </row>
    <row r="12" spans="1:4" ht="18.75" x14ac:dyDescent="0.3">
      <c r="A12" s="425"/>
      <c r="B12" s="426"/>
    </row>
    <row r="13" spans="1:4" ht="15.75" x14ac:dyDescent="0.25">
      <c r="A13" s="425"/>
      <c r="B13" s="424"/>
    </row>
    <row r="14" spans="1:4" ht="18.75" x14ac:dyDescent="0.25">
      <c r="B14" s="427" t="s">
        <v>726</v>
      </c>
    </row>
    <row r="15" spans="1:4" ht="15.75" x14ac:dyDescent="0.25">
      <c r="A15" s="428"/>
      <c r="D15" s="231" t="s">
        <v>642</v>
      </c>
    </row>
    <row r="16" spans="1:4" x14ac:dyDescent="0.25">
      <c r="A16" s="628" t="s">
        <v>465</v>
      </c>
      <c r="B16" s="628" t="s">
        <v>727</v>
      </c>
      <c r="C16" s="629" t="s">
        <v>950</v>
      </c>
      <c r="D16" s="629" t="s">
        <v>1070</v>
      </c>
    </row>
    <row r="17" spans="1:4" ht="15" customHeight="1" x14ac:dyDescent="0.25">
      <c r="A17" s="628"/>
      <c r="B17" s="628"/>
      <c r="C17" s="630"/>
      <c r="D17" s="630"/>
    </row>
    <row r="18" spans="1:4" ht="31.5" customHeight="1" x14ac:dyDescent="0.25">
      <c r="A18" s="628"/>
      <c r="B18" s="628"/>
      <c r="C18" s="630"/>
      <c r="D18" s="630"/>
    </row>
    <row r="19" spans="1:4" ht="15.75" hidden="1" x14ac:dyDescent="0.25">
      <c r="A19" s="628"/>
      <c r="B19" s="628"/>
      <c r="C19" s="451"/>
      <c r="D19" s="451"/>
    </row>
    <row r="20" spans="1:4" ht="15.75" x14ac:dyDescent="0.25">
      <c r="A20" s="406">
        <v>1</v>
      </c>
      <c r="B20" s="223" t="s">
        <v>728</v>
      </c>
      <c r="C20" s="406" t="s">
        <v>729</v>
      </c>
      <c r="D20" s="406" t="s">
        <v>729</v>
      </c>
    </row>
    <row r="21" spans="1:4" ht="31.5" x14ac:dyDescent="0.25">
      <c r="A21" s="406">
        <v>2</v>
      </c>
      <c r="B21" s="223" t="s">
        <v>411</v>
      </c>
      <c r="C21" s="406">
        <v>1349000</v>
      </c>
      <c r="D21" s="406">
        <v>1349000</v>
      </c>
    </row>
    <row r="22" spans="1:4" ht="15.75" x14ac:dyDescent="0.25">
      <c r="A22" s="406">
        <v>3</v>
      </c>
      <c r="B22" s="223" t="s">
        <v>730</v>
      </c>
      <c r="C22" s="406" t="s">
        <v>729</v>
      </c>
      <c r="D22" s="406" t="s">
        <v>729</v>
      </c>
    </row>
    <row r="23" spans="1:4" ht="31.5" x14ac:dyDescent="0.25">
      <c r="A23" s="406">
        <v>4</v>
      </c>
      <c r="B23" s="223" t="s">
        <v>953</v>
      </c>
      <c r="C23" s="406" t="s">
        <v>729</v>
      </c>
      <c r="D23" s="406" t="s">
        <v>729</v>
      </c>
    </row>
    <row r="24" spans="1:4" ht="15.75" x14ac:dyDescent="0.25">
      <c r="A24" s="406"/>
      <c r="B24" s="223" t="s">
        <v>731</v>
      </c>
      <c r="C24" s="406">
        <v>1349000</v>
      </c>
      <c r="D24" s="406">
        <v>1349000</v>
      </c>
    </row>
    <row r="25" spans="1:4" ht="15.75" x14ac:dyDescent="0.25">
      <c r="A25" s="428"/>
    </row>
    <row r="26" spans="1:4" ht="15.75" x14ac:dyDescent="0.25">
      <c r="A26" s="428"/>
    </row>
    <row r="27" spans="1:4" ht="18.75" x14ac:dyDescent="0.25">
      <c r="A27" s="428"/>
      <c r="B27" s="427" t="s">
        <v>732</v>
      </c>
    </row>
    <row r="28" spans="1:4" ht="18.75" x14ac:dyDescent="0.25">
      <c r="A28" s="427"/>
    </row>
    <row r="29" spans="1:4" ht="15.75" x14ac:dyDescent="0.25">
      <c r="A29" s="428"/>
    </row>
    <row r="30" spans="1:4" ht="15" customHeight="1" x14ac:dyDescent="0.25">
      <c r="A30" s="628" t="s">
        <v>465</v>
      </c>
      <c r="B30" s="628" t="s">
        <v>727</v>
      </c>
      <c r="C30" s="628" t="s">
        <v>951</v>
      </c>
      <c r="D30" s="628" t="s">
        <v>1071</v>
      </c>
    </row>
    <row r="31" spans="1:4" ht="15" customHeight="1" x14ac:dyDescent="0.25">
      <c r="A31" s="628"/>
      <c r="B31" s="628"/>
      <c r="C31" s="628"/>
      <c r="D31" s="628"/>
    </row>
    <row r="32" spans="1:4" ht="15" customHeight="1" x14ac:dyDescent="0.25">
      <c r="A32" s="628"/>
      <c r="B32" s="628"/>
      <c r="C32" s="628"/>
      <c r="D32" s="628"/>
    </row>
    <row r="33" spans="1:4" ht="18.75" customHeight="1" x14ac:dyDescent="0.25">
      <c r="A33" s="628"/>
      <c r="B33" s="628"/>
      <c r="C33" s="628"/>
      <c r="D33" s="628"/>
    </row>
    <row r="34" spans="1:4" ht="15.75" x14ac:dyDescent="0.25">
      <c r="A34" s="406">
        <v>1</v>
      </c>
      <c r="B34" s="223" t="s">
        <v>728</v>
      </c>
      <c r="C34" s="406" t="s">
        <v>729</v>
      </c>
      <c r="D34" s="406" t="s">
        <v>729</v>
      </c>
    </row>
    <row r="35" spans="1:4" ht="31.5" x14ac:dyDescent="0.25">
      <c r="A35" s="406">
        <v>2</v>
      </c>
      <c r="B35" s="223" t="s">
        <v>411</v>
      </c>
      <c r="C35" s="406">
        <v>1349000</v>
      </c>
      <c r="D35" s="406">
        <v>1349000</v>
      </c>
    </row>
    <row r="36" spans="1:4" ht="15.75" x14ac:dyDescent="0.25">
      <c r="A36" s="406">
        <v>3</v>
      </c>
      <c r="B36" s="223" t="s">
        <v>730</v>
      </c>
      <c r="C36" s="406" t="s">
        <v>729</v>
      </c>
      <c r="D36" s="406" t="s">
        <v>729</v>
      </c>
    </row>
    <row r="37" spans="1:4" ht="31.5" x14ac:dyDescent="0.25">
      <c r="A37" s="406">
        <v>4</v>
      </c>
      <c r="B37" s="223" t="s">
        <v>953</v>
      </c>
      <c r="C37" s="406" t="s">
        <v>729</v>
      </c>
      <c r="D37" s="406" t="s">
        <v>729</v>
      </c>
    </row>
    <row r="38" spans="1:4" ht="15.75" x14ac:dyDescent="0.25">
      <c r="A38" s="406"/>
      <c r="B38" s="223" t="s">
        <v>731</v>
      </c>
      <c r="C38" s="406">
        <v>1349000</v>
      </c>
      <c r="D38" s="406">
        <v>1349000</v>
      </c>
    </row>
    <row r="39" spans="1:4" ht="15.75" x14ac:dyDescent="0.25">
      <c r="A39" s="429"/>
    </row>
  </sheetData>
  <mergeCells count="17">
    <mergeCell ref="A30:A33"/>
    <mergeCell ref="B30:B33"/>
    <mergeCell ref="C30:C33"/>
    <mergeCell ref="D30:D33"/>
    <mergeCell ref="B7:C7"/>
    <mergeCell ref="A10:C10"/>
    <mergeCell ref="A16:A19"/>
    <mergeCell ref="B16:B19"/>
    <mergeCell ref="C16:C18"/>
    <mergeCell ref="D16:D18"/>
    <mergeCell ref="B8:C8"/>
    <mergeCell ref="B6:C6"/>
    <mergeCell ref="B1:C1"/>
    <mergeCell ref="B2:C2"/>
    <mergeCell ref="B3:C3"/>
    <mergeCell ref="B4:C4"/>
    <mergeCell ref="B5:C5"/>
  </mergeCells>
  <pageMargins left="0.7" right="0.7" top="0.75" bottom="0.75" header="0.3" footer="0.3"/>
  <pageSetup paperSize="9" scale="76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29"/>
  <sheetViews>
    <sheetView zoomScaleNormal="100" workbookViewId="0">
      <selection activeCell="C9" sqref="C9"/>
    </sheetView>
  </sheetViews>
  <sheetFormatPr defaultRowHeight="15" x14ac:dyDescent="0.25"/>
  <cols>
    <col min="2" max="2" width="7.140625" customWidth="1"/>
    <col min="3" max="3" width="34" customWidth="1"/>
    <col min="4" max="4" width="11.7109375" customWidth="1"/>
    <col min="5" max="5" width="10.140625" customWidth="1"/>
    <col min="6" max="6" width="11" hidden="1" customWidth="1"/>
    <col min="7" max="7" width="10.7109375" hidden="1" customWidth="1"/>
    <col min="8" max="8" width="10.42578125" hidden="1" customWidth="1"/>
    <col min="9" max="9" width="10.28515625" hidden="1" customWidth="1"/>
    <col min="10" max="10" width="10.42578125" customWidth="1"/>
    <col min="261" max="261" width="7.140625" customWidth="1"/>
    <col min="262" max="262" width="34" customWidth="1"/>
    <col min="263" max="263" width="10.85546875" customWidth="1"/>
    <col min="264" max="264" width="12.140625" customWidth="1"/>
    <col min="265" max="265" width="12.28515625" customWidth="1"/>
    <col min="266" max="266" width="13" customWidth="1"/>
    <col min="517" max="517" width="7.140625" customWidth="1"/>
    <col min="518" max="518" width="34" customWidth="1"/>
    <col min="519" max="519" width="10.85546875" customWidth="1"/>
    <col min="520" max="520" width="12.140625" customWidth="1"/>
    <col min="521" max="521" width="12.28515625" customWidth="1"/>
    <col min="522" max="522" width="13" customWidth="1"/>
    <col min="773" max="773" width="7.140625" customWidth="1"/>
    <col min="774" max="774" width="34" customWidth="1"/>
    <col min="775" max="775" width="10.85546875" customWidth="1"/>
    <col min="776" max="776" width="12.140625" customWidth="1"/>
    <col min="777" max="777" width="12.28515625" customWidth="1"/>
    <col min="778" max="778" width="13" customWidth="1"/>
    <col min="1029" max="1029" width="7.140625" customWidth="1"/>
    <col min="1030" max="1030" width="34" customWidth="1"/>
    <col min="1031" max="1031" width="10.85546875" customWidth="1"/>
    <col min="1032" max="1032" width="12.140625" customWidth="1"/>
    <col min="1033" max="1033" width="12.28515625" customWidth="1"/>
    <col min="1034" max="1034" width="13" customWidth="1"/>
    <col min="1285" max="1285" width="7.140625" customWidth="1"/>
    <col min="1286" max="1286" width="34" customWidth="1"/>
    <col min="1287" max="1287" width="10.85546875" customWidth="1"/>
    <col min="1288" max="1288" width="12.140625" customWidth="1"/>
    <col min="1289" max="1289" width="12.28515625" customWidth="1"/>
    <col min="1290" max="1290" width="13" customWidth="1"/>
    <col min="1541" max="1541" width="7.140625" customWidth="1"/>
    <col min="1542" max="1542" width="34" customWidth="1"/>
    <col min="1543" max="1543" width="10.85546875" customWidth="1"/>
    <col min="1544" max="1544" width="12.140625" customWidth="1"/>
    <col min="1545" max="1545" width="12.28515625" customWidth="1"/>
    <col min="1546" max="1546" width="13" customWidth="1"/>
    <col min="1797" max="1797" width="7.140625" customWidth="1"/>
    <col min="1798" max="1798" width="34" customWidth="1"/>
    <col min="1799" max="1799" width="10.85546875" customWidth="1"/>
    <col min="1800" max="1800" width="12.140625" customWidth="1"/>
    <col min="1801" max="1801" width="12.28515625" customWidth="1"/>
    <col min="1802" max="1802" width="13" customWidth="1"/>
    <col min="2053" max="2053" width="7.140625" customWidth="1"/>
    <col min="2054" max="2054" width="34" customWidth="1"/>
    <col min="2055" max="2055" width="10.85546875" customWidth="1"/>
    <col min="2056" max="2056" width="12.140625" customWidth="1"/>
    <col min="2057" max="2057" width="12.28515625" customWidth="1"/>
    <col min="2058" max="2058" width="13" customWidth="1"/>
    <col min="2309" max="2309" width="7.140625" customWidth="1"/>
    <col min="2310" max="2310" width="34" customWidth="1"/>
    <col min="2311" max="2311" width="10.85546875" customWidth="1"/>
    <col min="2312" max="2312" width="12.140625" customWidth="1"/>
    <col min="2313" max="2313" width="12.28515625" customWidth="1"/>
    <col min="2314" max="2314" width="13" customWidth="1"/>
    <col min="2565" max="2565" width="7.140625" customWidth="1"/>
    <col min="2566" max="2566" width="34" customWidth="1"/>
    <col min="2567" max="2567" width="10.85546875" customWidth="1"/>
    <col min="2568" max="2568" width="12.140625" customWidth="1"/>
    <col min="2569" max="2569" width="12.28515625" customWidth="1"/>
    <col min="2570" max="2570" width="13" customWidth="1"/>
    <col min="2821" max="2821" width="7.140625" customWidth="1"/>
    <col min="2822" max="2822" width="34" customWidth="1"/>
    <col min="2823" max="2823" width="10.85546875" customWidth="1"/>
    <col min="2824" max="2824" width="12.140625" customWidth="1"/>
    <col min="2825" max="2825" width="12.28515625" customWidth="1"/>
    <col min="2826" max="2826" width="13" customWidth="1"/>
    <col min="3077" max="3077" width="7.140625" customWidth="1"/>
    <col min="3078" max="3078" width="34" customWidth="1"/>
    <col min="3079" max="3079" width="10.85546875" customWidth="1"/>
    <col min="3080" max="3080" width="12.140625" customWidth="1"/>
    <col min="3081" max="3081" width="12.28515625" customWidth="1"/>
    <col min="3082" max="3082" width="13" customWidth="1"/>
    <col min="3333" max="3333" width="7.140625" customWidth="1"/>
    <col min="3334" max="3334" width="34" customWidth="1"/>
    <col min="3335" max="3335" width="10.85546875" customWidth="1"/>
    <col min="3336" max="3336" width="12.140625" customWidth="1"/>
    <col min="3337" max="3337" width="12.28515625" customWidth="1"/>
    <col min="3338" max="3338" width="13" customWidth="1"/>
    <col min="3589" max="3589" width="7.140625" customWidth="1"/>
    <col min="3590" max="3590" width="34" customWidth="1"/>
    <col min="3591" max="3591" width="10.85546875" customWidth="1"/>
    <col min="3592" max="3592" width="12.140625" customWidth="1"/>
    <col min="3593" max="3593" width="12.28515625" customWidth="1"/>
    <col min="3594" max="3594" width="13" customWidth="1"/>
    <col min="3845" max="3845" width="7.140625" customWidth="1"/>
    <col min="3846" max="3846" width="34" customWidth="1"/>
    <col min="3847" max="3847" width="10.85546875" customWidth="1"/>
    <col min="3848" max="3848" width="12.140625" customWidth="1"/>
    <col min="3849" max="3849" width="12.28515625" customWidth="1"/>
    <col min="3850" max="3850" width="13" customWidth="1"/>
    <col min="4101" max="4101" width="7.140625" customWidth="1"/>
    <col min="4102" max="4102" width="34" customWidth="1"/>
    <col min="4103" max="4103" width="10.85546875" customWidth="1"/>
    <col min="4104" max="4104" width="12.140625" customWidth="1"/>
    <col min="4105" max="4105" width="12.28515625" customWidth="1"/>
    <col min="4106" max="4106" width="13" customWidth="1"/>
    <col min="4357" max="4357" width="7.140625" customWidth="1"/>
    <col min="4358" max="4358" width="34" customWidth="1"/>
    <col min="4359" max="4359" width="10.85546875" customWidth="1"/>
    <col min="4360" max="4360" width="12.140625" customWidth="1"/>
    <col min="4361" max="4361" width="12.28515625" customWidth="1"/>
    <col min="4362" max="4362" width="13" customWidth="1"/>
    <col min="4613" max="4613" width="7.140625" customWidth="1"/>
    <col min="4614" max="4614" width="34" customWidth="1"/>
    <col min="4615" max="4615" width="10.85546875" customWidth="1"/>
    <col min="4616" max="4616" width="12.140625" customWidth="1"/>
    <col min="4617" max="4617" width="12.28515625" customWidth="1"/>
    <col min="4618" max="4618" width="13" customWidth="1"/>
    <col min="4869" max="4869" width="7.140625" customWidth="1"/>
    <col min="4870" max="4870" width="34" customWidth="1"/>
    <col min="4871" max="4871" width="10.85546875" customWidth="1"/>
    <col min="4872" max="4872" width="12.140625" customWidth="1"/>
    <col min="4873" max="4873" width="12.28515625" customWidth="1"/>
    <col min="4874" max="4874" width="13" customWidth="1"/>
    <col min="5125" max="5125" width="7.140625" customWidth="1"/>
    <col min="5126" max="5126" width="34" customWidth="1"/>
    <col min="5127" max="5127" width="10.85546875" customWidth="1"/>
    <col min="5128" max="5128" width="12.140625" customWidth="1"/>
    <col min="5129" max="5129" width="12.28515625" customWidth="1"/>
    <col min="5130" max="5130" width="13" customWidth="1"/>
    <col min="5381" max="5381" width="7.140625" customWidth="1"/>
    <col min="5382" max="5382" width="34" customWidth="1"/>
    <col min="5383" max="5383" width="10.85546875" customWidth="1"/>
    <col min="5384" max="5384" width="12.140625" customWidth="1"/>
    <col min="5385" max="5385" width="12.28515625" customWidth="1"/>
    <col min="5386" max="5386" width="13" customWidth="1"/>
    <col min="5637" max="5637" width="7.140625" customWidth="1"/>
    <col min="5638" max="5638" width="34" customWidth="1"/>
    <col min="5639" max="5639" width="10.85546875" customWidth="1"/>
    <col min="5640" max="5640" width="12.140625" customWidth="1"/>
    <col min="5641" max="5641" width="12.28515625" customWidth="1"/>
    <col min="5642" max="5642" width="13" customWidth="1"/>
    <col min="5893" max="5893" width="7.140625" customWidth="1"/>
    <col min="5894" max="5894" width="34" customWidth="1"/>
    <col min="5895" max="5895" width="10.85546875" customWidth="1"/>
    <col min="5896" max="5896" width="12.140625" customWidth="1"/>
    <col min="5897" max="5897" width="12.28515625" customWidth="1"/>
    <col min="5898" max="5898" width="13" customWidth="1"/>
    <col min="6149" max="6149" width="7.140625" customWidth="1"/>
    <col min="6150" max="6150" width="34" customWidth="1"/>
    <col min="6151" max="6151" width="10.85546875" customWidth="1"/>
    <col min="6152" max="6152" width="12.140625" customWidth="1"/>
    <col min="6153" max="6153" width="12.28515625" customWidth="1"/>
    <col min="6154" max="6154" width="13" customWidth="1"/>
    <col min="6405" max="6405" width="7.140625" customWidth="1"/>
    <col min="6406" max="6406" width="34" customWidth="1"/>
    <col min="6407" max="6407" width="10.85546875" customWidth="1"/>
    <col min="6408" max="6408" width="12.140625" customWidth="1"/>
    <col min="6409" max="6409" width="12.28515625" customWidth="1"/>
    <col min="6410" max="6410" width="13" customWidth="1"/>
    <col min="6661" max="6661" width="7.140625" customWidth="1"/>
    <col min="6662" max="6662" width="34" customWidth="1"/>
    <col min="6663" max="6663" width="10.85546875" customWidth="1"/>
    <col min="6664" max="6664" width="12.140625" customWidth="1"/>
    <col min="6665" max="6665" width="12.28515625" customWidth="1"/>
    <col min="6666" max="6666" width="13" customWidth="1"/>
    <col min="6917" max="6917" width="7.140625" customWidth="1"/>
    <col min="6918" max="6918" width="34" customWidth="1"/>
    <col min="6919" max="6919" width="10.85546875" customWidth="1"/>
    <col min="6920" max="6920" width="12.140625" customWidth="1"/>
    <col min="6921" max="6921" width="12.28515625" customWidth="1"/>
    <col min="6922" max="6922" width="13" customWidth="1"/>
    <col min="7173" max="7173" width="7.140625" customWidth="1"/>
    <col min="7174" max="7174" width="34" customWidth="1"/>
    <col min="7175" max="7175" width="10.85546875" customWidth="1"/>
    <col min="7176" max="7176" width="12.140625" customWidth="1"/>
    <col min="7177" max="7177" width="12.28515625" customWidth="1"/>
    <col min="7178" max="7178" width="13" customWidth="1"/>
    <col min="7429" max="7429" width="7.140625" customWidth="1"/>
    <col min="7430" max="7430" width="34" customWidth="1"/>
    <col min="7431" max="7431" width="10.85546875" customWidth="1"/>
    <col min="7432" max="7432" width="12.140625" customWidth="1"/>
    <col min="7433" max="7433" width="12.28515625" customWidth="1"/>
    <col min="7434" max="7434" width="13" customWidth="1"/>
    <col min="7685" max="7685" width="7.140625" customWidth="1"/>
    <col min="7686" max="7686" width="34" customWidth="1"/>
    <col min="7687" max="7687" width="10.85546875" customWidth="1"/>
    <col min="7688" max="7688" width="12.140625" customWidth="1"/>
    <col min="7689" max="7689" width="12.28515625" customWidth="1"/>
    <col min="7690" max="7690" width="13" customWidth="1"/>
    <col min="7941" max="7941" width="7.140625" customWidth="1"/>
    <col min="7942" max="7942" width="34" customWidth="1"/>
    <col min="7943" max="7943" width="10.85546875" customWidth="1"/>
    <col min="7944" max="7944" width="12.140625" customWidth="1"/>
    <col min="7945" max="7945" width="12.28515625" customWidth="1"/>
    <col min="7946" max="7946" width="13" customWidth="1"/>
    <col min="8197" max="8197" width="7.140625" customWidth="1"/>
    <col min="8198" max="8198" width="34" customWidth="1"/>
    <col min="8199" max="8199" width="10.85546875" customWidth="1"/>
    <col min="8200" max="8200" width="12.140625" customWidth="1"/>
    <col min="8201" max="8201" width="12.28515625" customWidth="1"/>
    <col min="8202" max="8202" width="13" customWidth="1"/>
    <col min="8453" max="8453" width="7.140625" customWidth="1"/>
    <col min="8454" max="8454" width="34" customWidth="1"/>
    <col min="8455" max="8455" width="10.85546875" customWidth="1"/>
    <col min="8456" max="8456" width="12.140625" customWidth="1"/>
    <col min="8457" max="8457" width="12.28515625" customWidth="1"/>
    <col min="8458" max="8458" width="13" customWidth="1"/>
    <col min="8709" max="8709" width="7.140625" customWidth="1"/>
    <col min="8710" max="8710" width="34" customWidth="1"/>
    <col min="8711" max="8711" width="10.85546875" customWidth="1"/>
    <col min="8712" max="8712" width="12.140625" customWidth="1"/>
    <col min="8713" max="8713" width="12.28515625" customWidth="1"/>
    <col min="8714" max="8714" width="13" customWidth="1"/>
    <col min="8965" max="8965" width="7.140625" customWidth="1"/>
    <col min="8966" max="8966" width="34" customWidth="1"/>
    <col min="8967" max="8967" width="10.85546875" customWidth="1"/>
    <col min="8968" max="8968" width="12.140625" customWidth="1"/>
    <col min="8969" max="8969" width="12.28515625" customWidth="1"/>
    <col min="8970" max="8970" width="13" customWidth="1"/>
    <col min="9221" max="9221" width="7.140625" customWidth="1"/>
    <col min="9222" max="9222" width="34" customWidth="1"/>
    <col min="9223" max="9223" width="10.85546875" customWidth="1"/>
    <col min="9224" max="9224" width="12.140625" customWidth="1"/>
    <col min="9225" max="9225" width="12.28515625" customWidth="1"/>
    <col min="9226" max="9226" width="13" customWidth="1"/>
    <col min="9477" max="9477" width="7.140625" customWidth="1"/>
    <col min="9478" max="9478" width="34" customWidth="1"/>
    <col min="9479" max="9479" width="10.85546875" customWidth="1"/>
    <col min="9480" max="9480" width="12.140625" customWidth="1"/>
    <col min="9481" max="9481" width="12.28515625" customWidth="1"/>
    <col min="9482" max="9482" width="13" customWidth="1"/>
    <col min="9733" max="9733" width="7.140625" customWidth="1"/>
    <col min="9734" max="9734" width="34" customWidth="1"/>
    <col min="9735" max="9735" width="10.85546875" customWidth="1"/>
    <col min="9736" max="9736" width="12.140625" customWidth="1"/>
    <col min="9737" max="9737" width="12.28515625" customWidth="1"/>
    <col min="9738" max="9738" width="13" customWidth="1"/>
    <col min="9989" max="9989" width="7.140625" customWidth="1"/>
    <col min="9990" max="9990" width="34" customWidth="1"/>
    <col min="9991" max="9991" width="10.85546875" customWidth="1"/>
    <col min="9992" max="9992" width="12.140625" customWidth="1"/>
    <col min="9993" max="9993" width="12.28515625" customWidth="1"/>
    <col min="9994" max="9994" width="13" customWidth="1"/>
    <col min="10245" max="10245" width="7.140625" customWidth="1"/>
    <col min="10246" max="10246" width="34" customWidth="1"/>
    <col min="10247" max="10247" width="10.85546875" customWidth="1"/>
    <col min="10248" max="10248" width="12.140625" customWidth="1"/>
    <col min="10249" max="10249" width="12.28515625" customWidth="1"/>
    <col min="10250" max="10250" width="13" customWidth="1"/>
    <col min="10501" max="10501" width="7.140625" customWidth="1"/>
    <col min="10502" max="10502" width="34" customWidth="1"/>
    <col min="10503" max="10503" width="10.85546875" customWidth="1"/>
    <col min="10504" max="10504" width="12.140625" customWidth="1"/>
    <col min="10505" max="10505" width="12.28515625" customWidth="1"/>
    <col min="10506" max="10506" width="13" customWidth="1"/>
    <col min="10757" max="10757" width="7.140625" customWidth="1"/>
    <col min="10758" max="10758" width="34" customWidth="1"/>
    <col min="10759" max="10759" width="10.85546875" customWidth="1"/>
    <col min="10760" max="10760" width="12.140625" customWidth="1"/>
    <col min="10761" max="10761" width="12.28515625" customWidth="1"/>
    <col min="10762" max="10762" width="13" customWidth="1"/>
    <col min="11013" max="11013" width="7.140625" customWidth="1"/>
    <col min="11014" max="11014" width="34" customWidth="1"/>
    <col min="11015" max="11015" width="10.85546875" customWidth="1"/>
    <col min="11016" max="11016" width="12.140625" customWidth="1"/>
    <col min="11017" max="11017" width="12.28515625" customWidth="1"/>
    <col min="11018" max="11018" width="13" customWidth="1"/>
    <col min="11269" max="11269" width="7.140625" customWidth="1"/>
    <col min="11270" max="11270" width="34" customWidth="1"/>
    <col min="11271" max="11271" width="10.85546875" customWidth="1"/>
    <col min="11272" max="11272" width="12.140625" customWidth="1"/>
    <col min="11273" max="11273" width="12.28515625" customWidth="1"/>
    <col min="11274" max="11274" width="13" customWidth="1"/>
    <col min="11525" max="11525" width="7.140625" customWidth="1"/>
    <col min="11526" max="11526" width="34" customWidth="1"/>
    <col min="11527" max="11527" width="10.85546875" customWidth="1"/>
    <col min="11528" max="11528" width="12.140625" customWidth="1"/>
    <col min="11529" max="11529" width="12.28515625" customWidth="1"/>
    <col min="11530" max="11530" width="13" customWidth="1"/>
    <col min="11781" max="11781" width="7.140625" customWidth="1"/>
    <col min="11782" max="11782" width="34" customWidth="1"/>
    <col min="11783" max="11783" width="10.85546875" customWidth="1"/>
    <col min="11784" max="11784" width="12.140625" customWidth="1"/>
    <col min="11785" max="11785" width="12.28515625" customWidth="1"/>
    <col min="11786" max="11786" width="13" customWidth="1"/>
    <col min="12037" max="12037" width="7.140625" customWidth="1"/>
    <col min="12038" max="12038" width="34" customWidth="1"/>
    <col min="12039" max="12039" width="10.85546875" customWidth="1"/>
    <col min="12040" max="12040" width="12.140625" customWidth="1"/>
    <col min="12041" max="12041" width="12.28515625" customWidth="1"/>
    <col min="12042" max="12042" width="13" customWidth="1"/>
    <col min="12293" max="12293" width="7.140625" customWidth="1"/>
    <col min="12294" max="12294" width="34" customWidth="1"/>
    <col min="12295" max="12295" width="10.85546875" customWidth="1"/>
    <col min="12296" max="12296" width="12.140625" customWidth="1"/>
    <col min="12297" max="12297" width="12.28515625" customWidth="1"/>
    <col min="12298" max="12298" width="13" customWidth="1"/>
    <col min="12549" max="12549" width="7.140625" customWidth="1"/>
    <col min="12550" max="12550" width="34" customWidth="1"/>
    <col min="12551" max="12551" width="10.85546875" customWidth="1"/>
    <col min="12552" max="12552" width="12.140625" customWidth="1"/>
    <col min="12553" max="12553" width="12.28515625" customWidth="1"/>
    <col min="12554" max="12554" width="13" customWidth="1"/>
    <col min="12805" max="12805" width="7.140625" customWidth="1"/>
    <col min="12806" max="12806" width="34" customWidth="1"/>
    <col min="12807" max="12807" width="10.85546875" customWidth="1"/>
    <col min="12808" max="12808" width="12.140625" customWidth="1"/>
    <col min="12809" max="12809" width="12.28515625" customWidth="1"/>
    <col min="12810" max="12810" width="13" customWidth="1"/>
    <col min="13061" max="13061" width="7.140625" customWidth="1"/>
    <col min="13062" max="13062" width="34" customWidth="1"/>
    <col min="13063" max="13063" width="10.85546875" customWidth="1"/>
    <col min="13064" max="13064" width="12.140625" customWidth="1"/>
    <col min="13065" max="13065" width="12.28515625" customWidth="1"/>
    <col min="13066" max="13066" width="13" customWidth="1"/>
    <col min="13317" max="13317" width="7.140625" customWidth="1"/>
    <col min="13318" max="13318" width="34" customWidth="1"/>
    <col min="13319" max="13319" width="10.85546875" customWidth="1"/>
    <col min="13320" max="13320" width="12.140625" customWidth="1"/>
    <col min="13321" max="13321" width="12.28515625" customWidth="1"/>
    <col min="13322" max="13322" width="13" customWidth="1"/>
    <col min="13573" max="13573" width="7.140625" customWidth="1"/>
    <col min="13574" max="13574" width="34" customWidth="1"/>
    <col min="13575" max="13575" width="10.85546875" customWidth="1"/>
    <col min="13576" max="13576" width="12.140625" customWidth="1"/>
    <col min="13577" max="13577" width="12.28515625" customWidth="1"/>
    <col min="13578" max="13578" width="13" customWidth="1"/>
    <col min="13829" max="13829" width="7.140625" customWidth="1"/>
    <col min="13830" max="13830" width="34" customWidth="1"/>
    <col min="13831" max="13831" width="10.85546875" customWidth="1"/>
    <col min="13832" max="13832" width="12.140625" customWidth="1"/>
    <col min="13833" max="13833" width="12.28515625" customWidth="1"/>
    <col min="13834" max="13834" width="13" customWidth="1"/>
    <col min="14085" max="14085" width="7.140625" customWidth="1"/>
    <col min="14086" max="14086" width="34" customWidth="1"/>
    <col min="14087" max="14087" width="10.85546875" customWidth="1"/>
    <col min="14088" max="14088" width="12.140625" customWidth="1"/>
    <col min="14089" max="14089" width="12.28515625" customWidth="1"/>
    <col min="14090" max="14090" width="13" customWidth="1"/>
    <col min="14341" max="14341" width="7.140625" customWidth="1"/>
    <col min="14342" max="14342" width="34" customWidth="1"/>
    <col min="14343" max="14343" width="10.85546875" customWidth="1"/>
    <col min="14344" max="14344" width="12.140625" customWidth="1"/>
    <col min="14345" max="14345" width="12.28515625" customWidth="1"/>
    <col min="14346" max="14346" width="13" customWidth="1"/>
    <col min="14597" max="14597" width="7.140625" customWidth="1"/>
    <col min="14598" max="14598" width="34" customWidth="1"/>
    <col min="14599" max="14599" width="10.85546875" customWidth="1"/>
    <col min="14600" max="14600" width="12.140625" customWidth="1"/>
    <col min="14601" max="14601" width="12.28515625" customWidth="1"/>
    <col min="14602" max="14602" width="13" customWidth="1"/>
    <col min="14853" max="14853" width="7.140625" customWidth="1"/>
    <col min="14854" max="14854" width="34" customWidth="1"/>
    <col min="14855" max="14855" width="10.85546875" customWidth="1"/>
    <col min="14856" max="14856" width="12.140625" customWidth="1"/>
    <col min="14857" max="14857" width="12.28515625" customWidth="1"/>
    <col min="14858" max="14858" width="13" customWidth="1"/>
    <col min="15109" max="15109" width="7.140625" customWidth="1"/>
    <col min="15110" max="15110" width="34" customWidth="1"/>
    <col min="15111" max="15111" width="10.85546875" customWidth="1"/>
    <col min="15112" max="15112" width="12.140625" customWidth="1"/>
    <col min="15113" max="15113" width="12.28515625" customWidth="1"/>
    <col min="15114" max="15114" width="13" customWidth="1"/>
    <col min="15365" max="15365" width="7.140625" customWidth="1"/>
    <col min="15366" max="15366" width="34" customWidth="1"/>
    <col min="15367" max="15367" width="10.85546875" customWidth="1"/>
    <col min="15368" max="15368" width="12.140625" customWidth="1"/>
    <col min="15369" max="15369" width="12.28515625" customWidth="1"/>
    <col min="15370" max="15370" width="13" customWidth="1"/>
    <col min="15621" max="15621" width="7.140625" customWidth="1"/>
    <col min="15622" max="15622" width="34" customWidth="1"/>
    <col min="15623" max="15623" width="10.85546875" customWidth="1"/>
    <col min="15624" max="15624" width="12.140625" customWidth="1"/>
    <col min="15625" max="15625" width="12.28515625" customWidth="1"/>
    <col min="15626" max="15626" width="13" customWidth="1"/>
    <col min="15877" max="15877" width="7.140625" customWidth="1"/>
    <col min="15878" max="15878" width="34" customWidth="1"/>
    <col min="15879" max="15879" width="10.85546875" customWidth="1"/>
    <col min="15880" max="15880" width="12.140625" customWidth="1"/>
    <col min="15881" max="15881" width="12.28515625" customWidth="1"/>
    <col min="15882" max="15882" width="13" customWidth="1"/>
    <col min="16133" max="16133" width="7.140625" customWidth="1"/>
    <col min="16134" max="16134" width="34" customWidth="1"/>
    <col min="16135" max="16135" width="10.85546875" customWidth="1"/>
    <col min="16136" max="16136" width="12.140625" customWidth="1"/>
    <col min="16137" max="16137" width="12.28515625" customWidth="1"/>
    <col min="16138" max="16138" width="13" customWidth="1"/>
  </cols>
  <sheetData>
    <row r="1" spans="1:10" x14ac:dyDescent="0.25">
      <c r="C1" s="449" t="s">
        <v>875</v>
      </c>
      <c r="D1" s="450"/>
    </row>
    <row r="2" spans="1:10" x14ac:dyDescent="0.25">
      <c r="C2" s="449" t="s">
        <v>462</v>
      </c>
      <c r="D2" s="450"/>
    </row>
    <row r="3" spans="1:10" x14ac:dyDescent="0.25">
      <c r="C3" s="449" t="s">
        <v>463</v>
      </c>
      <c r="D3" s="450"/>
    </row>
    <row r="4" spans="1:10" x14ac:dyDescent="0.25">
      <c r="C4" s="449" t="s">
        <v>464</v>
      </c>
      <c r="D4" s="450"/>
    </row>
    <row r="5" spans="1:10" x14ac:dyDescent="0.25">
      <c r="C5" s="449" t="s">
        <v>1075</v>
      </c>
      <c r="D5" s="450"/>
    </row>
    <row r="6" spans="1:10" x14ac:dyDescent="0.25">
      <c r="C6" s="611" t="s">
        <v>1076</v>
      </c>
      <c r="D6" s="611"/>
      <c r="E6" s="611"/>
      <c r="F6" s="611"/>
      <c r="G6" s="611"/>
      <c r="H6" s="611"/>
      <c r="I6" s="611"/>
      <c r="J6" s="611"/>
    </row>
    <row r="7" spans="1:10" x14ac:dyDescent="0.25">
      <c r="C7" s="607" t="s">
        <v>1102</v>
      </c>
      <c r="D7" s="607"/>
      <c r="E7" s="607"/>
      <c r="F7" s="607"/>
      <c r="G7" s="607"/>
      <c r="H7" s="607"/>
      <c r="I7" s="607"/>
      <c r="J7" s="607"/>
    </row>
    <row r="8" spans="1:10" x14ac:dyDescent="0.25">
      <c r="C8" s="607" t="s">
        <v>1137</v>
      </c>
      <c r="D8" s="607"/>
      <c r="E8" s="607"/>
      <c r="F8" s="607"/>
      <c r="G8" s="607"/>
      <c r="H8" s="607"/>
      <c r="I8" s="607"/>
      <c r="J8" s="607"/>
    </row>
    <row r="9" spans="1:10" x14ac:dyDescent="0.25">
      <c r="C9" s="452"/>
      <c r="D9" s="452"/>
      <c r="E9" s="452"/>
      <c r="F9" s="452"/>
      <c r="G9" s="452"/>
      <c r="H9" s="452"/>
      <c r="I9" s="452"/>
      <c r="J9" s="452"/>
    </row>
    <row r="10" spans="1:10" ht="15.75" x14ac:dyDescent="0.25">
      <c r="C10" s="454" t="s">
        <v>643</v>
      </c>
      <c r="D10" s="454"/>
    </row>
    <row r="11" spans="1:10" ht="15.75" x14ac:dyDescent="0.25">
      <c r="A11" s="640" t="s">
        <v>644</v>
      </c>
      <c r="B11" s="640"/>
      <c r="C11" s="640"/>
      <c r="D11" s="640"/>
      <c r="E11" s="640"/>
      <c r="F11" s="640"/>
      <c r="G11" s="640"/>
      <c r="H11" s="640"/>
      <c r="I11" s="640"/>
      <c r="J11" s="640"/>
    </row>
    <row r="12" spans="1:10" ht="15.75" x14ac:dyDescent="0.25">
      <c r="C12" s="641" t="s">
        <v>1074</v>
      </c>
      <c r="D12" s="641"/>
    </row>
    <row r="13" spans="1:10" x14ac:dyDescent="0.25">
      <c r="C13" s="452"/>
      <c r="D13" s="452"/>
    </row>
    <row r="14" spans="1:10" ht="18.75" customHeight="1" x14ac:dyDescent="0.25">
      <c r="C14" s="452"/>
      <c r="D14" s="424"/>
    </row>
    <row r="15" spans="1:10" ht="130.5" customHeight="1" x14ac:dyDescent="0.25">
      <c r="C15" s="631" t="s">
        <v>963</v>
      </c>
      <c r="D15" s="631"/>
      <c r="E15" s="631"/>
      <c r="F15" s="631"/>
      <c r="G15" s="475"/>
      <c r="H15" s="475"/>
      <c r="I15" s="475"/>
    </row>
    <row r="16" spans="1:10" ht="18.75" customHeight="1" x14ac:dyDescent="0.25">
      <c r="C16" s="475"/>
      <c r="D16" s="475"/>
      <c r="E16" s="475"/>
      <c r="F16" s="475"/>
      <c r="G16" s="475"/>
      <c r="H16" s="475"/>
      <c r="I16" s="475"/>
      <c r="J16" s="424" t="s">
        <v>1091</v>
      </c>
    </row>
    <row r="17" spans="2:10" ht="15.75" x14ac:dyDescent="0.25">
      <c r="C17" s="394"/>
      <c r="D17" s="424"/>
    </row>
    <row r="18" spans="2:10" x14ac:dyDescent="0.25">
      <c r="D18" s="231"/>
      <c r="G18" s="231"/>
      <c r="H18" s="231"/>
      <c r="I18" s="231"/>
      <c r="J18" s="231" t="s">
        <v>642</v>
      </c>
    </row>
    <row r="19" spans="2:10" x14ac:dyDescent="0.25">
      <c r="B19" s="629" t="s">
        <v>465</v>
      </c>
      <c r="C19" s="629" t="s">
        <v>466</v>
      </c>
      <c r="D19" s="629" t="s">
        <v>5</v>
      </c>
      <c r="E19" s="633" t="s">
        <v>645</v>
      </c>
      <c r="F19" s="634"/>
      <c r="G19" s="634"/>
      <c r="H19" s="634"/>
      <c r="I19" s="634"/>
      <c r="J19" s="635"/>
    </row>
    <row r="20" spans="2:10" ht="48" customHeight="1" x14ac:dyDescent="0.25">
      <c r="B20" s="630"/>
      <c r="C20" s="630"/>
      <c r="D20" s="630"/>
      <c r="E20" s="636" t="s">
        <v>646</v>
      </c>
      <c r="F20" s="636" t="s">
        <v>647</v>
      </c>
      <c r="G20" s="637" t="s">
        <v>664</v>
      </c>
      <c r="H20" s="638"/>
      <c r="I20" s="639"/>
      <c r="J20" s="636" t="s">
        <v>648</v>
      </c>
    </row>
    <row r="21" spans="2:10" ht="38.25" customHeight="1" x14ac:dyDescent="0.25">
      <c r="B21" s="632"/>
      <c r="C21" s="632"/>
      <c r="D21" s="632"/>
      <c r="E21" s="636"/>
      <c r="F21" s="636"/>
      <c r="G21" s="413" t="s">
        <v>665</v>
      </c>
      <c r="H21" s="453" t="s">
        <v>666</v>
      </c>
      <c r="I21" s="414" t="s">
        <v>667</v>
      </c>
      <c r="J21" s="636"/>
    </row>
    <row r="22" spans="2:10" ht="18" customHeight="1" x14ac:dyDescent="0.25">
      <c r="B22" s="406">
        <v>1</v>
      </c>
      <c r="C22" s="223" t="s">
        <v>467</v>
      </c>
      <c r="D22" s="455">
        <f>SUM(E22+F22+J22)</f>
        <v>46155</v>
      </c>
      <c r="E22" s="505">
        <v>6155</v>
      </c>
      <c r="F22" s="311">
        <f>SUM(G22:I22)</f>
        <v>0</v>
      </c>
      <c r="G22" s="311"/>
      <c r="H22" s="311"/>
      <c r="I22" s="311"/>
      <c r="J22" s="505">
        <v>40000</v>
      </c>
    </row>
    <row r="23" spans="2:10" ht="15.75" x14ac:dyDescent="0.25">
      <c r="B23" s="406">
        <v>2</v>
      </c>
      <c r="C23" s="223" t="s">
        <v>468</v>
      </c>
      <c r="D23" s="507">
        <f t="shared" ref="D23:D28" si="0">SUM(E23+F23+J23)</f>
        <v>53942</v>
      </c>
      <c r="E23" s="505">
        <v>13942</v>
      </c>
      <c r="F23" s="311">
        <f t="shared" ref="F23:F28" si="1">SUM(G23:I23)</f>
        <v>0</v>
      </c>
      <c r="G23" s="311"/>
      <c r="H23" s="311"/>
      <c r="I23" s="311"/>
      <c r="J23" s="505">
        <v>40000</v>
      </c>
    </row>
    <row r="24" spans="2:10" ht="15.75" x14ac:dyDescent="0.25">
      <c r="B24" s="406">
        <v>3</v>
      </c>
      <c r="C24" s="223" t="s">
        <v>469</v>
      </c>
      <c r="D24" s="507">
        <f t="shared" si="0"/>
        <v>45805</v>
      </c>
      <c r="E24" s="505">
        <v>5805</v>
      </c>
      <c r="F24" s="311">
        <f t="shared" si="1"/>
        <v>0</v>
      </c>
      <c r="G24" s="311"/>
      <c r="H24" s="311"/>
      <c r="I24" s="311"/>
      <c r="J24" s="505">
        <v>40000</v>
      </c>
    </row>
    <row r="25" spans="2:10" ht="15.75" x14ac:dyDescent="0.25">
      <c r="B25" s="406">
        <v>4</v>
      </c>
      <c r="C25" s="223" t="s">
        <v>470</v>
      </c>
      <c r="D25" s="507">
        <f t="shared" si="0"/>
        <v>47212</v>
      </c>
      <c r="E25" s="505">
        <v>7212</v>
      </c>
      <c r="F25" s="311">
        <f t="shared" si="1"/>
        <v>0</v>
      </c>
      <c r="G25" s="311"/>
      <c r="H25" s="311"/>
      <c r="I25" s="311"/>
      <c r="J25" s="505">
        <v>40000</v>
      </c>
    </row>
    <row r="26" spans="2:10" ht="15.75" x14ac:dyDescent="0.25">
      <c r="B26" s="406">
        <v>5</v>
      </c>
      <c r="C26" s="223" t="s">
        <v>471</v>
      </c>
      <c r="D26" s="507">
        <f t="shared" si="0"/>
        <v>130338</v>
      </c>
      <c r="E26" s="505">
        <v>5338</v>
      </c>
      <c r="F26" s="311">
        <f t="shared" si="1"/>
        <v>0</v>
      </c>
      <c r="G26" s="311"/>
      <c r="H26" s="311"/>
      <c r="I26" s="311"/>
      <c r="J26" s="505">
        <v>125000</v>
      </c>
    </row>
    <row r="27" spans="2:10" ht="15.75" x14ac:dyDescent="0.25">
      <c r="B27" s="406">
        <v>6</v>
      </c>
      <c r="C27" s="223" t="s">
        <v>472</v>
      </c>
      <c r="D27" s="507">
        <f t="shared" si="0"/>
        <v>47379</v>
      </c>
      <c r="E27" s="505">
        <v>7379</v>
      </c>
      <c r="F27" s="311">
        <f t="shared" si="1"/>
        <v>0</v>
      </c>
      <c r="G27" s="311"/>
      <c r="H27" s="311"/>
      <c r="I27" s="311"/>
      <c r="J27" s="505">
        <v>40000</v>
      </c>
    </row>
    <row r="28" spans="2:10" ht="15.75" x14ac:dyDescent="0.25">
      <c r="B28" s="406">
        <v>7</v>
      </c>
      <c r="C28" s="223" t="s">
        <v>473</v>
      </c>
      <c r="D28" s="507">
        <f t="shared" si="0"/>
        <v>45305</v>
      </c>
      <c r="E28" s="505">
        <v>5305</v>
      </c>
      <c r="F28" s="311">
        <f t="shared" si="1"/>
        <v>0</v>
      </c>
      <c r="G28" s="311"/>
      <c r="H28" s="311"/>
      <c r="I28" s="311"/>
      <c r="J28" s="505">
        <v>40000</v>
      </c>
    </row>
    <row r="29" spans="2:10" ht="15.75" x14ac:dyDescent="0.25">
      <c r="B29" s="232"/>
      <c r="C29" s="229" t="s">
        <v>474</v>
      </c>
      <c r="D29" s="456">
        <f t="shared" ref="D29:J29" si="2">SUM(D22:D28)</f>
        <v>416136</v>
      </c>
      <c r="E29" s="456">
        <f t="shared" si="2"/>
        <v>51136</v>
      </c>
      <c r="F29" s="456">
        <f t="shared" si="2"/>
        <v>0</v>
      </c>
      <c r="G29" s="456">
        <f t="shared" si="2"/>
        <v>0</v>
      </c>
      <c r="H29" s="456">
        <f t="shared" si="2"/>
        <v>0</v>
      </c>
      <c r="I29" s="456">
        <f t="shared" si="2"/>
        <v>0</v>
      </c>
      <c r="J29" s="456">
        <f t="shared" si="2"/>
        <v>365000</v>
      </c>
    </row>
  </sheetData>
  <mergeCells count="14">
    <mergeCell ref="C6:J6"/>
    <mergeCell ref="C7:J7"/>
    <mergeCell ref="C8:J8"/>
    <mergeCell ref="A11:J11"/>
    <mergeCell ref="C12:D12"/>
    <mergeCell ref="C15:F15"/>
    <mergeCell ref="B19:B21"/>
    <mergeCell ref="C19:C21"/>
    <mergeCell ref="D19:D21"/>
    <mergeCell ref="E19:J19"/>
    <mergeCell ref="E20:E21"/>
    <mergeCell ref="F20:F21"/>
    <mergeCell ref="G20:I20"/>
    <mergeCell ref="J20:J21"/>
  </mergeCells>
  <pageMargins left="0.70866141732283472" right="0.70866141732283472" top="0.74803149606299213" bottom="0.74803149606299213" header="0.31496062992125984" footer="0.31496062992125984"/>
  <pageSetup paperSize="9" scale="65" orientation="portrait" blackAndWhite="1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30"/>
  <sheetViews>
    <sheetView tabSelected="1" topLeftCell="A13" zoomScaleNormal="100" workbookViewId="0">
      <selection activeCell="A17" sqref="A17:XFD17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1.7109375" hidden="1" customWidth="1"/>
    <col min="7" max="7" width="10.28515625" hidden="1" customWidth="1"/>
    <col min="8" max="8" width="9.5703125" hidden="1" customWidth="1"/>
    <col min="9" max="9" width="9.7109375" hidden="1" customWidth="1"/>
    <col min="10" max="10" width="9.5703125" customWidth="1"/>
    <col min="261" max="261" width="7.140625" customWidth="1"/>
    <col min="262" max="262" width="34" customWidth="1"/>
    <col min="263" max="263" width="10.85546875" customWidth="1"/>
    <col min="264" max="264" width="12.140625" customWidth="1"/>
    <col min="265" max="265" width="12.28515625" customWidth="1"/>
    <col min="266" max="266" width="13" customWidth="1"/>
    <col min="517" max="517" width="7.140625" customWidth="1"/>
    <col min="518" max="518" width="34" customWidth="1"/>
    <col min="519" max="519" width="10.85546875" customWidth="1"/>
    <col min="520" max="520" width="12.140625" customWidth="1"/>
    <col min="521" max="521" width="12.28515625" customWidth="1"/>
    <col min="522" max="522" width="13" customWidth="1"/>
    <col min="773" max="773" width="7.140625" customWidth="1"/>
    <col min="774" max="774" width="34" customWidth="1"/>
    <col min="775" max="775" width="10.85546875" customWidth="1"/>
    <col min="776" max="776" width="12.140625" customWidth="1"/>
    <col min="777" max="777" width="12.28515625" customWidth="1"/>
    <col min="778" max="778" width="13" customWidth="1"/>
    <col min="1029" max="1029" width="7.140625" customWidth="1"/>
    <col min="1030" max="1030" width="34" customWidth="1"/>
    <col min="1031" max="1031" width="10.85546875" customWidth="1"/>
    <col min="1032" max="1032" width="12.140625" customWidth="1"/>
    <col min="1033" max="1033" width="12.28515625" customWidth="1"/>
    <col min="1034" max="1034" width="13" customWidth="1"/>
    <col min="1285" max="1285" width="7.140625" customWidth="1"/>
    <col min="1286" max="1286" width="34" customWidth="1"/>
    <col min="1287" max="1287" width="10.85546875" customWidth="1"/>
    <col min="1288" max="1288" width="12.140625" customWidth="1"/>
    <col min="1289" max="1289" width="12.28515625" customWidth="1"/>
    <col min="1290" max="1290" width="13" customWidth="1"/>
    <col min="1541" max="1541" width="7.140625" customWidth="1"/>
    <col min="1542" max="1542" width="34" customWidth="1"/>
    <col min="1543" max="1543" width="10.85546875" customWidth="1"/>
    <col min="1544" max="1544" width="12.140625" customWidth="1"/>
    <col min="1545" max="1545" width="12.28515625" customWidth="1"/>
    <col min="1546" max="1546" width="13" customWidth="1"/>
    <col min="1797" max="1797" width="7.140625" customWidth="1"/>
    <col min="1798" max="1798" width="34" customWidth="1"/>
    <col min="1799" max="1799" width="10.85546875" customWidth="1"/>
    <col min="1800" max="1800" width="12.140625" customWidth="1"/>
    <col min="1801" max="1801" width="12.28515625" customWidth="1"/>
    <col min="1802" max="1802" width="13" customWidth="1"/>
    <col min="2053" max="2053" width="7.140625" customWidth="1"/>
    <col min="2054" max="2054" width="34" customWidth="1"/>
    <col min="2055" max="2055" width="10.85546875" customWidth="1"/>
    <col min="2056" max="2056" width="12.140625" customWidth="1"/>
    <col min="2057" max="2057" width="12.28515625" customWidth="1"/>
    <col min="2058" max="2058" width="13" customWidth="1"/>
    <col min="2309" max="2309" width="7.140625" customWidth="1"/>
    <col min="2310" max="2310" width="34" customWidth="1"/>
    <col min="2311" max="2311" width="10.85546875" customWidth="1"/>
    <col min="2312" max="2312" width="12.140625" customWidth="1"/>
    <col min="2313" max="2313" width="12.28515625" customWidth="1"/>
    <col min="2314" max="2314" width="13" customWidth="1"/>
    <col min="2565" max="2565" width="7.140625" customWidth="1"/>
    <col min="2566" max="2566" width="34" customWidth="1"/>
    <col min="2567" max="2567" width="10.85546875" customWidth="1"/>
    <col min="2568" max="2568" width="12.140625" customWidth="1"/>
    <col min="2569" max="2569" width="12.28515625" customWidth="1"/>
    <col min="2570" max="2570" width="13" customWidth="1"/>
    <col min="2821" max="2821" width="7.140625" customWidth="1"/>
    <col min="2822" max="2822" width="34" customWidth="1"/>
    <col min="2823" max="2823" width="10.85546875" customWidth="1"/>
    <col min="2824" max="2824" width="12.140625" customWidth="1"/>
    <col min="2825" max="2825" width="12.28515625" customWidth="1"/>
    <col min="2826" max="2826" width="13" customWidth="1"/>
    <col min="3077" max="3077" width="7.140625" customWidth="1"/>
    <col min="3078" max="3078" width="34" customWidth="1"/>
    <col min="3079" max="3079" width="10.85546875" customWidth="1"/>
    <col min="3080" max="3080" width="12.140625" customWidth="1"/>
    <col min="3081" max="3081" width="12.28515625" customWidth="1"/>
    <col min="3082" max="3082" width="13" customWidth="1"/>
    <col min="3333" max="3333" width="7.140625" customWidth="1"/>
    <col min="3334" max="3334" width="34" customWidth="1"/>
    <col min="3335" max="3335" width="10.85546875" customWidth="1"/>
    <col min="3336" max="3336" width="12.140625" customWidth="1"/>
    <col min="3337" max="3337" width="12.28515625" customWidth="1"/>
    <col min="3338" max="3338" width="13" customWidth="1"/>
    <col min="3589" max="3589" width="7.140625" customWidth="1"/>
    <col min="3590" max="3590" width="34" customWidth="1"/>
    <col min="3591" max="3591" width="10.85546875" customWidth="1"/>
    <col min="3592" max="3592" width="12.140625" customWidth="1"/>
    <col min="3593" max="3593" width="12.28515625" customWidth="1"/>
    <col min="3594" max="3594" width="13" customWidth="1"/>
    <col min="3845" max="3845" width="7.140625" customWidth="1"/>
    <col min="3846" max="3846" width="34" customWidth="1"/>
    <col min="3847" max="3847" width="10.85546875" customWidth="1"/>
    <col min="3848" max="3848" width="12.140625" customWidth="1"/>
    <col min="3849" max="3849" width="12.28515625" customWidth="1"/>
    <col min="3850" max="3850" width="13" customWidth="1"/>
    <col min="4101" max="4101" width="7.140625" customWidth="1"/>
    <col min="4102" max="4102" width="34" customWidth="1"/>
    <col min="4103" max="4103" width="10.85546875" customWidth="1"/>
    <col min="4104" max="4104" width="12.140625" customWidth="1"/>
    <col min="4105" max="4105" width="12.28515625" customWidth="1"/>
    <col min="4106" max="4106" width="13" customWidth="1"/>
    <col min="4357" max="4357" width="7.140625" customWidth="1"/>
    <col min="4358" max="4358" width="34" customWidth="1"/>
    <col min="4359" max="4359" width="10.85546875" customWidth="1"/>
    <col min="4360" max="4360" width="12.140625" customWidth="1"/>
    <col min="4361" max="4361" width="12.28515625" customWidth="1"/>
    <col min="4362" max="4362" width="13" customWidth="1"/>
    <col min="4613" max="4613" width="7.140625" customWidth="1"/>
    <col min="4614" max="4614" width="34" customWidth="1"/>
    <col min="4615" max="4615" width="10.85546875" customWidth="1"/>
    <col min="4616" max="4616" width="12.140625" customWidth="1"/>
    <col min="4617" max="4617" width="12.28515625" customWidth="1"/>
    <col min="4618" max="4618" width="13" customWidth="1"/>
    <col min="4869" max="4869" width="7.140625" customWidth="1"/>
    <col min="4870" max="4870" width="34" customWidth="1"/>
    <col min="4871" max="4871" width="10.85546875" customWidth="1"/>
    <col min="4872" max="4872" width="12.140625" customWidth="1"/>
    <col min="4873" max="4873" width="12.28515625" customWidth="1"/>
    <col min="4874" max="4874" width="13" customWidth="1"/>
    <col min="5125" max="5125" width="7.140625" customWidth="1"/>
    <col min="5126" max="5126" width="34" customWidth="1"/>
    <col min="5127" max="5127" width="10.85546875" customWidth="1"/>
    <col min="5128" max="5128" width="12.140625" customWidth="1"/>
    <col min="5129" max="5129" width="12.28515625" customWidth="1"/>
    <col min="5130" max="5130" width="13" customWidth="1"/>
    <col min="5381" max="5381" width="7.140625" customWidth="1"/>
    <col min="5382" max="5382" width="34" customWidth="1"/>
    <col min="5383" max="5383" width="10.85546875" customWidth="1"/>
    <col min="5384" max="5384" width="12.140625" customWidth="1"/>
    <col min="5385" max="5385" width="12.28515625" customWidth="1"/>
    <col min="5386" max="5386" width="13" customWidth="1"/>
    <col min="5637" max="5637" width="7.140625" customWidth="1"/>
    <col min="5638" max="5638" width="34" customWidth="1"/>
    <col min="5639" max="5639" width="10.85546875" customWidth="1"/>
    <col min="5640" max="5640" width="12.140625" customWidth="1"/>
    <col min="5641" max="5641" width="12.28515625" customWidth="1"/>
    <col min="5642" max="5642" width="13" customWidth="1"/>
    <col min="5893" max="5893" width="7.140625" customWidth="1"/>
    <col min="5894" max="5894" width="34" customWidth="1"/>
    <col min="5895" max="5895" width="10.85546875" customWidth="1"/>
    <col min="5896" max="5896" width="12.140625" customWidth="1"/>
    <col min="5897" max="5897" width="12.28515625" customWidth="1"/>
    <col min="5898" max="5898" width="13" customWidth="1"/>
    <col min="6149" max="6149" width="7.140625" customWidth="1"/>
    <col min="6150" max="6150" width="34" customWidth="1"/>
    <col min="6151" max="6151" width="10.85546875" customWidth="1"/>
    <col min="6152" max="6152" width="12.140625" customWidth="1"/>
    <col min="6153" max="6153" width="12.28515625" customWidth="1"/>
    <col min="6154" max="6154" width="13" customWidth="1"/>
    <col min="6405" max="6405" width="7.140625" customWidth="1"/>
    <col min="6406" max="6406" width="34" customWidth="1"/>
    <col min="6407" max="6407" width="10.85546875" customWidth="1"/>
    <col min="6408" max="6408" width="12.140625" customWidth="1"/>
    <col min="6409" max="6409" width="12.28515625" customWidth="1"/>
    <col min="6410" max="6410" width="13" customWidth="1"/>
    <col min="6661" max="6661" width="7.140625" customWidth="1"/>
    <col min="6662" max="6662" width="34" customWidth="1"/>
    <col min="6663" max="6663" width="10.85546875" customWidth="1"/>
    <col min="6664" max="6664" width="12.140625" customWidth="1"/>
    <col min="6665" max="6665" width="12.28515625" customWidth="1"/>
    <col min="6666" max="6666" width="13" customWidth="1"/>
    <col min="6917" max="6917" width="7.140625" customWidth="1"/>
    <col min="6918" max="6918" width="34" customWidth="1"/>
    <col min="6919" max="6919" width="10.85546875" customWidth="1"/>
    <col min="6920" max="6920" width="12.140625" customWidth="1"/>
    <col min="6921" max="6921" width="12.28515625" customWidth="1"/>
    <col min="6922" max="6922" width="13" customWidth="1"/>
    <col min="7173" max="7173" width="7.140625" customWidth="1"/>
    <col min="7174" max="7174" width="34" customWidth="1"/>
    <col min="7175" max="7175" width="10.85546875" customWidth="1"/>
    <col min="7176" max="7176" width="12.140625" customWidth="1"/>
    <col min="7177" max="7177" width="12.28515625" customWidth="1"/>
    <col min="7178" max="7178" width="13" customWidth="1"/>
    <col min="7429" max="7429" width="7.140625" customWidth="1"/>
    <col min="7430" max="7430" width="34" customWidth="1"/>
    <col min="7431" max="7431" width="10.85546875" customWidth="1"/>
    <col min="7432" max="7432" width="12.140625" customWidth="1"/>
    <col min="7433" max="7433" width="12.28515625" customWidth="1"/>
    <col min="7434" max="7434" width="13" customWidth="1"/>
    <col min="7685" max="7685" width="7.140625" customWidth="1"/>
    <col min="7686" max="7686" width="34" customWidth="1"/>
    <col min="7687" max="7687" width="10.85546875" customWidth="1"/>
    <col min="7688" max="7688" width="12.140625" customWidth="1"/>
    <col min="7689" max="7689" width="12.28515625" customWidth="1"/>
    <col min="7690" max="7690" width="13" customWidth="1"/>
    <col min="7941" max="7941" width="7.140625" customWidth="1"/>
    <col min="7942" max="7942" width="34" customWidth="1"/>
    <col min="7943" max="7943" width="10.85546875" customWidth="1"/>
    <col min="7944" max="7944" width="12.140625" customWidth="1"/>
    <col min="7945" max="7945" width="12.28515625" customWidth="1"/>
    <col min="7946" max="7946" width="13" customWidth="1"/>
    <col min="8197" max="8197" width="7.140625" customWidth="1"/>
    <col min="8198" max="8198" width="34" customWidth="1"/>
    <col min="8199" max="8199" width="10.85546875" customWidth="1"/>
    <col min="8200" max="8200" width="12.140625" customWidth="1"/>
    <col min="8201" max="8201" width="12.28515625" customWidth="1"/>
    <col min="8202" max="8202" width="13" customWidth="1"/>
    <col min="8453" max="8453" width="7.140625" customWidth="1"/>
    <col min="8454" max="8454" width="34" customWidth="1"/>
    <col min="8455" max="8455" width="10.85546875" customWidth="1"/>
    <col min="8456" max="8456" width="12.140625" customWidth="1"/>
    <col min="8457" max="8457" width="12.28515625" customWidth="1"/>
    <col min="8458" max="8458" width="13" customWidth="1"/>
    <col min="8709" max="8709" width="7.140625" customWidth="1"/>
    <col min="8710" max="8710" width="34" customWidth="1"/>
    <col min="8711" max="8711" width="10.85546875" customWidth="1"/>
    <col min="8712" max="8712" width="12.140625" customWidth="1"/>
    <col min="8713" max="8713" width="12.28515625" customWidth="1"/>
    <col min="8714" max="8714" width="13" customWidth="1"/>
    <col min="8965" max="8965" width="7.140625" customWidth="1"/>
    <col min="8966" max="8966" width="34" customWidth="1"/>
    <col min="8967" max="8967" width="10.85546875" customWidth="1"/>
    <col min="8968" max="8968" width="12.140625" customWidth="1"/>
    <col min="8969" max="8969" width="12.28515625" customWidth="1"/>
    <col min="8970" max="8970" width="13" customWidth="1"/>
    <col min="9221" max="9221" width="7.140625" customWidth="1"/>
    <col min="9222" max="9222" width="34" customWidth="1"/>
    <col min="9223" max="9223" width="10.85546875" customWidth="1"/>
    <col min="9224" max="9224" width="12.140625" customWidth="1"/>
    <col min="9225" max="9225" width="12.28515625" customWidth="1"/>
    <col min="9226" max="9226" width="13" customWidth="1"/>
    <col min="9477" max="9477" width="7.140625" customWidth="1"/>
    <col min="9478" max="9478" width="34" customWidth="1"/>
    <col min="9479" max="9479" width="10.85546875" customWidth="1"/>
    <col min="9480" max="9480" width="12.140625" customWidth="1"/>
    <col min="9481" max="9481" width="12.28515625" customWidth="1"/>
    <col min="9482" max="9482" width="13" customWidth="1"/>
    <col min="9733" max="9733" width="7.140625" customWidth="1"/>
    <col min="9734" max="9734" width="34" customWidth="1"/>
    <col min="9735" max="9735" width="10.85546875" customWidth="1"/>
    <col min="9736" max="9736" width="12.140625" customWidth="1"/>
    <col min="9737" max="9737" width="12.28515625" customWidth="1"/>
    <col min="9738" max="9738" width="13" customWidth="1"/>
    <col min="9989" max="9989" width="7.140625" customWidth="1"/>
    <col min="9990" max="9990" width="34" customWidth="1"/>
    <col min="9991" max="9991" width="10.85546875" customWidth="1"/>
    <col min="9992" max="9992" width="12.140625" customWidth="1"/>
    <col min="9993" max="9993" width="12.28515625" customWidth="1"/>
    <col min="9994" max="9994" width="13" customWidth="1"/>
    <col min="10245" max="10245" width="7.140625" customWidth="1"/>
    <col min="10246" max="10246" width="34" customWidth="1"/>
    <col min="10247" max="10247" width="10.85546875" customWidth="1"/>
    <col min="10248" max="10248" width="12.140625" customWidth="1"/>
    <col min="10249" max="10249" width="12.28515625" customWidth="1"/>
    <col min="10250" max="10250" width="13" customWidth="1"/>
    <col min="10501" max="10501" width="7.140625" customWidth="1"/>
    <col min="10502" max="10502" width="34" customWidth="1"/>
    <col min="10503" max="10503" width="10.85546875" customWidth="1"/>
    <col min="10504" max="10504" width="12.140625" customWidth="1"/>
    <col min="10505" max="10505" width="12.28515625" customWidth="1"/>
    <col min="10506" max="10506" width="13" customWidth="1"/>
    <col min="10757" max="10757" width="7.140625" customWidth="1"/>
    <col min="10758" max="10758" width="34" customWidth="1"/>
    <col min="10759" max="10759" width="10.85546875" customWidth="1"/>
    <col min="10760" max="10760" width="12.140625" customWidth="1"/>
    <col min="10761" max="10761" width="12.28515625" customWidth="1"/>
    <col min="10762" max="10762" width="13" customWidth="1"/>
    <col min="11013" max="11013" width="7.140625" customWidth="1"/>
    <col min="11014" max="11014" width="34" customWidth="1"/>
    <col min="11015" max="11015" width="10.85546875" customWidth="1"/>
    <col min="11016" max="11016" width="12.140625" customWidth="1"/>
    <col min="11017" max="11017" width="12.28515625" customWidth="1"/>
    <col min="11018" max="11018" width="13" customWidth="1"/>
    <col min="11269" max="11269" width="7.140625" customWidth="1"/>
    <col min="11270" max="11270" width="34" customWidth="1"/>
    <col min="11271" max="11271" width="10.85546875" customWidth="1"/>
    <col min="11272" max="11272" width="12.140625" customWidth="1"/>
    <col min="11273" max="11273" width="12.28515625" customWidth="1"/>
    <col min="11274" max="11274" width="13" customWidth="1"/>
    <col min="11525" max="11525" width="7.140625" customWidth="1"/>
    <col min="11526" max="11526" width="34" customWidth="1"/>
    <col min="11527" max="11527" width="10.85546875" customWidth="1"/>
    <col min="11528" max="11528" width="12.140625" customWidth="1"/>
    <col min="11529" max="11529" width="12.28515625" customWidth="1"/>
    <col min="11530" max="11530" width="13" customWidth="1"/>
    <col min="11781" max="11781" width="7.140625" customWidth="1"/>
    <col min="11782" max="11782" width="34" customWidth="1"/>
    <col min="11783" max="11783" width="10.85546875" customWidth="1"/>
    <col min="11784" max="11784" width="12.140625" customWidth="1"/>
    <col min="11785" max="11785" width="12.28515625" customWidth="1"/>
    <col min="11786" max="11786" width="13" customWidth="1"/>
    <col min="12037" max="12037" width="7.140625" customWidth="1"/>
    <col min="12038" max="12038" width="34" customWidth="1"/>
    <col min="12039" max="12039" width="10.85546875" customWidth="1"/>
    <col min="12040" max="12040" width="12.140625" customWidth="1"/>
    <col min="12041" max="12041" width="12.28515625" customWidth="1"/>
    <col min="12042" max="12042" width="13" customWidth="1"/>
    <col min="12293" max="12293" width="7.140625" customWidth="1"/>
    <col min="12294" max="12294" width="34" customWidth="1"/>
    <col min="12295" max="12295" width="10.85546875" customWidth="1"/>
    <col min="12296" max="12296" width="12.140625" customWidth="1"/>
    <col min="12297" max="12297" width="12.28515625" customWidth="1"/>
    <col min="12298" max="12298" width="13" customWidth="1"/>
    <col min="12549" max="12549" width="7.140625" customWidth="1"/>
    <col min="12550" max="12550" width="34" customWidth="1"/>
    <col min="12551" max="12551" width="10.85546875" customWidth="1"/>
    <col min="12552" max="12552" width="12.140625" customWidth="1"/>
    <col min="12553" max="12553" width="12.28515625" customWidth="1"/>
    <col min="12554" max="12554" width="13" customWidth="1"/>
    <col min="12805" max="12805" width="7.140625" customWidth="1"/>
    <col min="12806" max="12806" width="34" customWidth="1"/>
    <col min="12807" max="12807" width="10.85546875" customWidth="1"/>
    <col min="12808" max="12808" width="12.140625" customWidth="1"/>
    <col min="12809" max="12809" width="12.28515625" customWidth="1"/>
    <col min="12810" max="12810" width="13" customWidth="1"/>
    <col min="13061" max="13061" width="7.140625" customWidth="1"/>
    <col min="13062" max="13062" width="34" customWidth="1"/>
    <col min="13063" max="13063" width="10.85546875" customWidth="1"/>
    <col min="13064" max="13064" width="12.140625" customWidth="1"/>
    <col min="13065" max="13065" width="12.28515625" customWidth="1"/>
    <col min="13066" max="13066" width="13" customWidth="1"/>
    <col min="13317" max="13317" width="7.140625" customWidth="1"/>
    <col min="13318" max="13318" width="34" customWidth="1"/>
    <col min="13319" max="13319" width="10.85546875" customWidth="1"/>
    <col min="13320" max="13320" width="12.140625" customWidth="1"/>
    <col min="13321" max="13321" width="12.28515625" customWidth="1"/>
    <col min="13322" max="13322" width="13" customWidth="1"/>
    <col min="13573" max="13573" width="7.140625" customWidth="1"/>
    <col min="13574" max="13574" width="34" customWidth="1"/>
    <col min="13575" max="13575" width="10.85546875" customWidth="1"/>
    <col min="13576" max="13576" width="12.140625" customWidth="1"/>
    <col min="13577" max="13577" width="12.28515625" customWidth="1"/>
    <col min="13578" max="13578" width="13" customWidth="1"/>
    <col min="13829" max="13829" width="7.140625" customWidth="1"/>
    <col min="13830" max="13830" width="34" customWidth="1"/>
    <col min="13831" max="13831" width="10.85546875" customWidth="1"/>
    <col min="13832" max="13832" width="12.140625" customWidth="1"/>
    <col min="13833" max="13833" width="12.28515625" customWidth="1"/>
    <col min="13834" max="13834" width="13" customWidth="1"/>
    <col min="14085" max="14085" width="7.140625" customWidth="1"/>
    <col min="14086" max="14086" width="34" customWidth="1"/>
    <col min="14087" max="14087" width="10.85546875" customWidth="1"/>
    <col min="14088" max="14088" width="12.140625" customWidth="1"/>
    <col min="14089" max="14089" width="12.28515625" customWidth="1"/>
    <col min="14090" max="14090" width="13" customWidth="1"/>
    <col min="14341" max="14341" width="7.140625" customWidth="1"/>
    <col min="14342" max="14342" width="34" customWidth="1"/>
    <col min="14343" max="14343" width="10.85546875" customWidth="1"/>
    <col min="14344" max="14344" width="12.140625" customWidth="1"/>
    <col min="14345" max="14345" width="12.28515625" customWidth="1"/>
    <col min="14346" max="14346" width="13" customWidth="1"/>
    <col min="14597" max="14597" width="7.140625" customWidth="1"/>
    <col min="14598" max="14598" width="34" customWidth="1"/>
    <col min="14599" max="14599" width="10.85546875" customWidth="1"/>
    <col min="14600" max="14600" width="12.140625" customWidth="1"/>
    <col min="14601" max="14601" width="12.28515625" customWidth="1"/>
    <col min="14602" max="14602" width="13" customWidth="1"/>
    <col min="14853" max="14853" width="7.140625" customWidth="1"/>
    <col min="14854" max="14854" width="34" customWidth="1"/>
    <col min="14855" max="14855" width="10.85546875" customWidth="1"/>
    <col min="14856" max="14856" width="12.140625" customWidth="1"/>
    <col min="14857" max="14857" width="12.28515625" customWidth="1"/>
    <col min="14858" max="14858" width="13" customWidth="1"/>
    <col min="15109" max="15109" width="7.140625" customWidth="1"/>
    <col min="15110" max="15110" width="34" customWidth="1"/>
    <col min="15111" max="15111" width="10.85546875" customWidth="1"/>
    <col min="15112" max="15112" width="12.140625" customWidth="1"/>
    <col min="15113" max="15113" width="12.28515625" customWidth="1"/>
    <col min="15114" max="15114" width="13" customWidth="1"/>
    <col min="15365" max="15365" width="7.140625" customWidth="1"/>
    <col min="15366" max="15366" width="34" customWidth="1"/>
    <col min="15367" max="15367" width="10.85546875" customWidth="1"/>
    <col min="15368" max="15368" width="12.140625" customWidth="1"/>
    <col min="15369" max="15369" width="12.28515625" customWidth="1"/>
    <col min="15370" max="15370" width="13" customWidth="1"/>
    <col min="15621" max="15621" width="7.140625" customWidth="1"/>
    <col min="15622" max="15622" width="34" customWidth="1"/>
    <col min="15623" max="15623" width="10.85546875" customWidth="1"/>
    <col min="15624" max="15624" width="12.140625" customWidth="1"/>
    <col min="15625" max="15625" width="12.28515625" customWidth="1"/>
    <col min="15626" max="15626" width="13" customWidth="1"/>
    <col min="15877" max="15877" width="7.140625" customWidth="1"/>
    <col min="15878" max="15878" width="34" customWidth="1"/>
    <col min="15879" max="15879" width="10.85546875" customWidth="1"/>
    <col min="15880" max="15880" width="12.140625" customWidth="1"/>
    <col min="15881" max="15881" width="12.28515625" customWidth="1"/>
    <col min="15882" max="15882" width="13" customWidth="1"/>
    <col min="16133" max="16133" width="7.140625" customWidth="1"/>
    <col min="16134" max="16134" width="34" customWidth="1"/>
    <col min="16135" max="16135" width="10.85546875" customWidth="1"/>
    <col min="16136" max="16136" width="12.140625" customWidth="1"/>
    <col min="16137" max="16137" width="12.28515625" customWidth="1"/>
    <col min="16138" max="16138" width="13" customWidth="1"/>
  </cols>
  <sheetData>
    <row r="1" spans="1:10" x14ac:dyDescent="0.25">
      <c r="C1" s="449" t="s">
        <v>875</v>
      </c>
      <c r="D1" s="450"/>
    </row>
    <row r="2" spans="1:10" x14ac:dyDescent="0.25">
      <c r="C2" s="449" t="s">
        <v>462</v>
      </c>
      <c r="D2" s="450"/>
    </row>
    <row r="3" spans="1:10" x14ac:dyDescent="0.25">
      <c r="C3" s="449" t="s">
        <v>463</v>
      </c>
      <c r="D3" s="450"/>
    </row>
    <row r="4" spans="1:10" x14ac:dyDescent="0.25">
      <c r="C4" s="449" t="s">
        <v>464</v>
      </c>
      <c r="D4" s="450"/>
    </row>
    <row r="5" spans="1:10" x14ac:dyDescent="0.25">
      <c r="C5" s="449" t="s">
        <v>1075</v>
      </c>
      <c r="D5" s="450"/>
    </row>
    <row r="6" spans="1:10" x14ac:dyDescent="0.25">
      <c r="C6" s="423" t="s">
        <v>1076</v>
      </c>
      <c r="D6" s="450"/>
    </row>
    <row r="7" spans="1:10" x14ac:dyDescent="0.25">
      <c r="C7" s="607" t="s">
        <v>1102</v>
      </c>
      <c r="D7" s="607"/>
      <c r="E7" s="607"/>
      <c r="F7" s="607"/>
      <c r="G7" s="607"/>
      <c r="H7" s="607"/>
      <c r="I7" s="607"/>
      <c r="J7" s="607"/>
    </row>
    <row r="8" spans="1:10" x14ac:dyDescent="0.25">
      <c r="C8" s="607" t="s">
        <v>1137</v>
      </c>
      <c r="D8" s="607"/>
      <c r="E8" s="607"/>
      <c r="F8" s="607"/>
      <c r="G8" s="607"/>
      <c r="H8" s="607"/>
      <c r="I8" s="607"/>
      <c r="J8" s="607"/>
    </row>
    <row r="9" spans="1:10" x14ac:dyDescent="0.25">
      <c r="C9" s="452"/>
      <c r="D9" s="452"/>
    </row>
    <row r="10" spans="1:10" ht="15.75" x14ac:dyDescent="0.25">
      <c r="C10" s="618" t="s">
        <v>643</v>
      </c>
      <c r="D10" s="618"/>
      <c r="E10" s="618"/>
      <c r="F10" s="618"/>
      <c r="G10" s="618"/>
      <c r="H10" s="618"/>
    </row>
    <row r="11" spans="1:10" ht="15.75" x14ac:dyDescent="0.25">
      <c r="A11" s="618" t="s">
        <v>644</v>
      </c>
      <c r="B11" s="618"/>
      <c r="C11" s="618"/>
      <c r="D11" s="618"/>
      <c r="E11" s="618"/>
      <c r="F11" s="618"/>
      <c r="G11" s="618"/>
      <c r="H11" s="618"/>
      <c r="I11" s="618"/>
      <c r="J11" s="618"/>
    </row>
    <row r="12" spans="1:10" ht="15.75" x14ac:dyDescent="0.25">
      <c r="C12" s="617" t="s">
        <v>1066</v>
      </c>
      <c r="D12" s="617"/>
      <c r="E12" s="617"/>
      <c r="F12" s="617"/>
      <c r="G12" s="617"/>
      <c r="H12" s="617"/>
    </row>
    <row r="13" spans="1:10" x14ac:dyDescent="0.25">
      <c r="C13" s="452"/>
      <c r="D13" s="452"/>
    </row>
    <row r="14" spans="1:10" x14ac:dyDescent="0.25">
      <c r="C14" s="642"/>
      <c r="D14" s="642"/>
    </row>
    <row r="15" spans="1:10" ht="15.75" x14ac:dyDescent="0.25">
      <c r="C15" s="452"/>
      <c r="D15" s="424"/>
      <c r="E15" s="604" t="s">
        <v>876</v>
      </c>
      <c r="F15" s="424"/>
      <c r="G15" s="424"/>
      <c r="H15" s="424"/>
    </row>
    <row r="16" spans="1:10" ht="16.5" customHeight="1" x14ac:dyDescent="0.25">
      <c r="C16" s="452"/>
      <c r="D16" s="424"/>
    </row>
    <row r="17" spans="2:10" ht="145.5" customHeight="1" x14ac:dyDescent="0.25">
      <c r="C17" s="631" t="s">
        <v>923</v>
      </c>
      <c r="D17" s="631"/>
      <c r="E17" s="631"/>
      <c r="F17" s="631"/>
      <c r="G17" s="475"/>
      <c r="H17" s="475"/>
      <c r="I17" s="475"/>
    </row>
    <row r="18" spans="2:10" ht="15.75" x14ac:dyDescent="0.25">
      <c r="C18" s="394"/>
      <c r="D18" s="424"/>
    </row>
    <row r="19" spans="2:10" x14ac:dyDescent="0.25">
      <c r="D19" s="231"/>
      <c r="F19" s="231"/>
      <c r="G19" s="231"/>
      <c r="H19" s="231"/>
      <c r="I19" s="231"/>
      <c r="J19" s="231" t="s">
        <v>642</v>
      </c>
    </row>
    <row r="20" spans="2:10" x14ac:dyDescent="0.25">
      <c r="B20" s="629" t="s">
        <v>465</v>
      </c>
      <c r="C20" s="629" t="s">
        <v>466</v>
      </c>
      <c r="D20" s="629" t="s">
        <v>5</v>
      </c>
      <c r="E20" s="633" t="s">
        <v>645</v>
      </c>
      <c r="F20" s="634"/>
      <c r="G20" s="634"/>
      <c r="H20" s="634"/>
      <c r="I20" s="634"/>
      <c r="J20" s="635"/>
    </row>
    <row r="21" spans="2:10" ht="17.25" customHeight="1" x14ac:dyDescent="0.25">
      <c r="B21" s="630"/>
      <c r="C21" s="630"/>
      <c r="D21" s="630"/>
      <c r="E21" s="636" t="s">
        <v>646</v>
      </c>
      <c r="F21" s="636" t="s">
        <v>647</v>
      </c>
      <c r="G21" s="633" t="s">
        <v>924</v>
      </c>
      <c r="H21" s="634"/>
      <c r="I21" s="635"/>
      <c r="J21" s="636" t="s">
        <v>648</v>
      </c>
    </row>
    <row r="22" spans="2:10" ht="68.25" customHeight="1" x14ac:dyDescent="0.25">
      <c r="B22" s="632"/>
      <c r="C22" s="632"/>
      <c r="D22" s="632"/>
      <c r="E22" s="636"/>
      <c r="F22" s="636"/>
      <c r="G22" s="413" t="s">
        <v>665</v>
      </c>
      <c r="H22" s="453" t="s">
        <v>666</v>
      </c>
      <c r="I22" s="414" t="s">
        <v>667</v>
      </c>
      <c r="J22" s="636"/>
    </row>
    <row r="23" spans="2:10" ht="18" customHeight="1" x14ac:dyDescent="0.25">
      <c r="B23" s="406">
        <v>1</v>
      </c>
      <c r="C23" s="223" t="s">
        <v>467</v>
      </c>
      <c r="D23" s="507">
        <f>SUM(E23+F23+J23)</f>
        <v>6155</v>
      </c>
      <c r="E23" s="505">
        <v>6155</v>
      </c>
      <c r="F23" s="508">
        <f t="shared" ref="F23:F29" si="0">SUM(G23:I23)</f>
        <v>0</v>
      </c>
      <c r="G23" s="508"/>
      <c r="H23" s="508"/>
      <c r="I23" s="508"/>
      <c r="J23" s="508"/>
    </row>
    <row r="24" spans="2:10" ht="15.75" x14ac:dyDescent="0.25">
      <c r="B24" s="406">
        <v>2</v>
      </c>
      <c r="C24" s="223" t="s">
        <v>468</v>
      </c>
      <c r="D24" s="507">
        <f t="shared" ref="D24:D29" si="1">SUM(E24+F24+J24)</f>
        <v>49504</v>
      </c>
      <c r="E24" s="505">
        <v>13942</v>
      </c>
      <c r="F24" s="508">
        <f t="shared" si="0"/>
        <v>0</v>
      </c>
      <c r="G24" s="508"/>
      <c r="H24" s="508"/>
      <c r="I24" s="508"/>
      <c r="J24" s="508">
        <v>35562</v>
      </c>
    </row>
    <row r="25" spans="2:10" ht="15.75" x14ac:dyDescent="0.25">
      <c r="B25" s="406">
        <v>3</v>
      </c>
      <c r="C25" s="223" t="s">
        <v>469</v>
      </c>
      <c r="D25" s="507">
        <f t="shared" si="1"/>
        <v>5805</v>
      </c>
      <c r="E25" s="505">
        <v>5805</v>
      </c>
      <c r="F25" s="508">
        <f t="shared" si="0"/>
        <v>0</v>
      </c>
      <c r="G25" s="508"/>
      <c r="H25" s="508"/>
      <c r="I25" s="508"/>
      <c r="J25" s="508"/>
    </row>
    <row r="26" spans="2:10" ht="15.75" x14ac:dyDescent="0.25">
      <c r="B26" s="406">
        <v>4</v>
      </c>
      <c r="C26" s="223" t="s">
        <v>470</v>
      </c>
      <c r="D26" s="507">
        <f t="shared" si="1"/>
        <v>7212</v>
      </c>
      <c r="E26" s="505">
        <v>7212</v>
      </c>
      <c r="F26" s="508">
        <f t="shared" si="0"/>
        <v>0</v>
      </c>
      <c r="G26" s="508"/>
      <c r="H26" s="508"/>
      <c r="I26" s="508"/>
      <c r="J26" s="508"/>
    </row>
    <row r="27" spans="2:10" ht="15.75" x14ac:dyDescent="0.25">
      <c r="B27" s="406">
        <v>5</v>
      </c>
      <c r="C27" s="223" t="s">
        <v>471</v>
      </c>
      <c r="D27" s="507">
        <f t="shared" si="1"/>
        <v>5338</v>
      </c>
      <c r="E27" s="505">
        <v>5338</v>
      </c>
      <c r="F27" s="508">
        <f t="shared" si="0"/>
        <v>0</v>
      </c>
      <c r="G27" s="508"/>
      <c r="H27" s="508"/>
      <c r="I27" s="508"/>
      <c r="J27" s="508"/>
    </row>
    <row r="28" spans="2:10" ht="15.75" x14ac:dyDescent="0.25">
      <c r="B28" s="406">
        <v>6</v>
      </c>
      <c r="C28" s="223" t="s">
        <v>472</v>
      </c>
      <c r="D28" s="507">
        <f t="shared" si="1"/>
        <v>7379</v>
      </c>
      <c r="E28" s="505">
        <v>7379</v>
      </c>
      <c r="F28" s="508">
        <f t="shared" si="0"/>
        <v>0</v>
      </c>
      <c r="G28" s="508"/>
      <c r="H28" s="508"/>
      <c r="I28" s="508"/>
      <c r="J28" s="508"/>
    </row>
    <row r="29" spans="2:10" ht="15.75" x14ac:dyDescent="0.25">
      <c r="B29" s="406">
        <v>7</v>
      </c>
      <c r="C29" s="223" t="s">
        <v>473</v>
      </c>
      <c r="D29" s="507">
        <f t="shared" si="1"/>
        <v>5305</v>
      </c>
      <c r="E29" s="505">
        <v>5305</v>
      </c>
      <c r="F29" s="508">
        <f t="shared" si="0"/>
        <v>0</v>
      </c>
      <c r="G29" s="508"/>
      <c r="H29" s="508"/>
      <c r="I29" s="508"/>
      <c r="J29" s="508"/>
    </row>
    <row r="30" spans="2:10" ht="15.75" x14ac:dyDescent="0.25">
      <c r="B30" s="232"/>
      <c r="C30" s="229" t="s">
        <v>474</v>
      </c>
      <c r="D30" s="456">
        <f t="shared" ref="D30:J30" si="2">SUM(D23:D29)</f>
        <v>86698</v>
      </c>
      <c r="E30" s="456">
        <f t="shared" si="2"/>
        <v>51136</v>
      </c>
      <c r="F30" s="456">
        <f t="shared" si="2"/>
        <v>0</v>
      </c>
      <c r="G30" s="456">
        <f t="shared" si="2"/>
        <v>0</v>
      </c>
      <c r="H30" s="456">
        <f t="shared" si="2"/>
        <v>0</v>
      </c>
      <c r="I30" s="456">
        <f t="shared" si="2"/>
        <v>0</v>
      </c>
      <c r="J30" s="456">
        <f t="shared" si="2"/>
        <v>35562</v>
      </c>
    </row>
  </sheetData>
  <mergeCells count="15">
    <mergeCell ref="C7:J7"/>
    <mergeCell ref="C8:J8"/>
    <mergeCell ref="C10:H10"/>
    <mergeCell ref="A11:J11"/>
    <mergeCell ref="C12:H12"/>
    <mergeCell ref="C14:D14"/>
    <mergeCell ref="C17:F17"/>
    <mergeCell ref="B20:B22"/>
    <mergeCell ref="C20:C22"/>
    <mergeCell ref="D20:D22"/>
    <mergeCell ref="E20:J20"/>
    <mergeCell ref="E21:E22"/>
    <mergeCell ref="F21:F22"/>
    <mergeCell ref="G21:I21"/>
    <mergeCell ref="J21:J22"/>
  </mergeCells>
  <pageMargins left="0.70866141732283472" right="0.70866141732283472" top="0.74803149606299213" bottom="0.74803149606299213" header="0.31496062992125984" footer="0.31496062992125984"/>
  <pageSetup paperSize="9" scale="81" orientation="portrait" blackAndWhite="1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30"/>
  <sheetViews>
    <sheetView topLeftCell="C7" zoomScaleNormal="100" workbookViewId="0">
      <selection activeCell="C9" sqref="C9:D9"/>
    </sheetView>
  </sheetViews>
  <sheetFormatPr defaultRowHeight="15" x14ac:dyDescent="0.25"/>
  <cols>
    <col min="2" max="2" width="7.140625" customWidth="1"/>
    <col min="3" max="3" width="39.85546875" customWidth="1"/>
    <col min="4" max="5" width="10.85546875" customWidth="1"/>
    <col min="6" max="6" width="13.42578125" customWidth="1"/>
    <col min="7" max="7" width="10.85546875" customWidth="1"/>
    <col min="8" max="8" width="13.42578125" customWidth="1"/>
    <col min="9" max="9" width="12.140625" hidden="1" customWidth="1"/>
    <col min="10" max="10" width="0.28515625" customWidth="1"/>
    <col min="11" max="11" width="13" customWidth="1"/>
    <col min="262" max="262" width="7.140625" customWidth="1"/>
    <col min="263" max="263" width="34" customWidth="1"/>
    <col min="264" max="264" width="10.85546875" customWidth="1"/>
    <col min="265" max="265" width="12.140625" customWidth="1"/>
    <col min="266" max="266" width="0" hidden="1" customWidth="1"/>
    <col min="267" max="267" width="13" customWidth="1"/>
    <col min="518" max="518" width="7.140625" customWidth="1"/>
    <col min="519" max="519" width="34" customWidth="1"/>
    <col min="520" max="520" width="10.85546875" customWidth="1"/>
    <col min="521" max="521" width="12.140625" customWidth="1"/>
    <col min="522" max="522" width="0" hidden="1" customWidth="1"/>
    <col min="523" max="523" width="13" customWidth="1"/>
    <col min="774" max="774" width="7.140625" customWidth="1"/>
    <col min="775" max="775" width="34" customWidth="1"/>
    <col min="776" max="776" width="10.85546875" customWidth="1"/>
    <col min="777" max="777" width="12.140625" customWidth="1"/>
    <col min="778" max="778" width="0" hidden="1" customWidth="1"/>
    <col min="779" max="779" width="13" customWidth="1"/>
    <col min="1030" max="1030" width="7.140625" customWidth="1"/>
    <col min="1031" max="1031" width="34" customWidth="1"/>
    <col min="1032" max="1032" width="10.85546875" customWidth="1"/>
    <col min="1033" max="1033" width="12.140625" customWidth="1"/>
    <col min="1034" max="1034" width="0" hidden="1" customWidth="1"/>
    <col min="1035" max="1035" width="13" customWidth="1"/>
    <col min="1286" max="1286" width="7.140625" customWidth="1"/>
    <col min="1287" max="1287" width="34" customWidth="1"/>
    <col min="1288" max="1288" width="10.85546875" customWidth="1"/>
    <col min="1289" max="1289" width="12.140625" customWidth="1"/>
    <col min="1290" max="1290" width="0" hidden="1" customWidth="1"/>
    <col min="1291" max="1291" width="13" customWidth="1"/>
    <col min="1542" max="1542" width="7.140625" customWidth="1"/>
    <col min="1543" max="1543" width="34" customWidth="1"/>
    <col min="1544" max="1544" width="10.85546875" customWidth="1"/>
    <col min="1545" max="1545" width="12.140625" customWidth="1"/>
    <col min="1546" max="1546" width="0" hidden="1" customWidth="1"/>
    <col min="1547" max="1547" width="13" customWidth="1"/>
    <col min="1798" max="1798" width="7.140625" customWidth="1"/>
    <col min="1799" max="1799" width="34" customWidth="1"/>
    <col min="1800" max="1800" width="10.85546875" customWidth="1"/>
    <col min="1801" max="1801" width="12.140625" customWidth="1"/>
    <col min="1802" max="1802" width="0" hidden="1" customWidth="1"/>
    <col min="1803" max="1803" width="13" customWidth="1"/>
    <col min="2054" max="2054" width="7.140625" customWidth="1"/>
    <col min="2055" max="2055" width="34" customWidth="1"/>
    <col min="2056" max="2056" width="10.85546875" customWidth="1"/>
    <col min="2057" max="2057" width="12.140625" customWidth="1"/>
    <col min="2058" max="2058" width="0" hidden="1" customWidth="1"/>
    <col min="2059" max="2059" width="13" customWidth="1"/>
    <col min="2310" max="2310" width="7.140625" customWidth="1"/>
    <col min="2311" max="2311" width="34" customWidth="1"/>
    <col min="2312" max="2312" width="10.85546875" customWidth="1"/>
    <col min="2313" max="2313" width="12.140625" customWidth="1"/>
    <col min="2314" max="2314" width="0" hidden="1" customWidth="1"/>
    <col min="2315" max="2315" width="13" customWidth="1"/>
    <col min="2566" max="2566" width="7.140625" customWidth="1"/>
    <col min="2567" max="2567" width="34" customWidth="1"/>
    <col min="2568" max="2568" width="10.85546875" customWidth="1"/>
    <col min="2569" max="2569" width="12.140625" customWidth="1"/>
    <col min="2570" max="2570" width="0" hidden="1" customWidth="1"/>
    <col min="2571" max="2571" width="13" customWidth="1"/>
    <col min="2822" max="2822" width="7.140625" customWidth="1"/>
    <col min="2823" max="2823" width="34" customWidth="1"/>
    <col min="2824" max="2824" width="10.85546875" customWidth="1"/>
    <col min="2825" max="2825" width="12.140625" customWidth="1"/>
    <col min="2826" max="2826" width="0" hidden="1" customWidth="1"/>
    <col min="2827" max="2827" width="13" customWidth="1"/>
    <col min="3078" max="3078" width="7.140625" customWidth="1"/>
    <col min="3079" max="3079" width="34" customWidth="1"/>
    <col min="3080" max="3080" width="10.85546875" customWidth="1"/>
    <col min="3081" max="3081" width="12.140625" customWidth="1"/>
    <col min="3082" max="3082" width="0" hidden="1" customWidth="1"/>
    <col min="3083" max="3083" width="13" customWidth="1"/>
    <col min="3334" max="3334" width="7.140625" customWidth="1"/>
    <col min="3335" max="3335" width="34" customWidth="1"/>
    <col min="3336" max="3336" width="10.85546875" customWidth="1"/>
    <col min="3337" max="3337" width="12.140625" customWidth="1"/>
    <col min="3338" max="3338" width="0" hidden="1" customWidth="1"/>
    <col min="3339" max="3339" width="13" customWidth="1"/>
    <col min="3590" max="3590" width="7.140625" customWidth="1"/>
    <col min="3591" max="3591" width="34" customWidth="1"/>
    <col min="3592" max="3592" width="10.85546875" customWidth="1"/>
    <col min="3593" max="3593" width="12.140625" customWidth="1"/>
    <col min="3594" max="3594" width="0" hidden="1" customWidth="1"/>
    <col min="3595" max="3595" width="13" customWidth="1"/>
    <col min="3846" max="3846" width="7.140625" customWidth="1"/>
    <col min="3847" max="3847" width="34" customWidth="1"/>
    <col min="3848" max="3848" width="10.85546875" customWidth="1"/>
    <col min="3849" max="3849" width="12.140625" customWidth="1"/>
    <col min="3850" max="3850" width="0" hidden="1" customWidth="1"/>
    <col min="3851" max="3851" width="13" customWidth="1"/>
    <col min="4102" max="4102" width="7.140625" customWidth="1"/>
    <col min="4103" max="4103" width="34" customWidth="1"/>
    <col min="4104" max="4104" width="10.85546875" customWidth="1"/>
    <col min="4105" max="4105" width="12.140625" customWidth="1"/>
    <col min="4106" max="4106" width="0" hidden="1" customWidth="1"/>
    <col min="4107" max="4107" width="13" customWidth="1"/>
    <col min="4358" max="4358" width="7.140625" customWidth="1"/>
    <col min="4359" max="4359" width="34" customWidth="1"/>
    <col min="4360" max="4360" width="10.85546875" customWidth="1"/>
    <col min="4361" max="4361" width="12.140625" customWidth="1"/>
    <col min="4362" max="4362" width="0" hidden="1" customWidth="1"/>
    <col min="4363" max="4363" width="13" customWidth="1"/>
    <col min="4614" max="4614" width="7.140625" customWidth="1"/>
    <col min="4615" max="4615" width="34" customWidth="1"/>
    <col min="4616" max="4616" width="10.85546875" customWidth="1"/>
    <col min="4617" max="4617" width="12.140625" customWidth="1"/>
    <col min="4618" max="4618" width="0" hidden="1" customWidth="1"/>
    <col min="4619" max="4619" width="13" customWidth="1"/>
    <col min="4870" max="4870" width="7.140625" customWidth="1"/>
    <col min="4871" max="4871" width="34" customWidth="1"/>
    <col min="4872" max="4872" width="10.85546875" customWidth="1"/>
    <col min="4873" max="4873" width="12.140625" customWidth="1"/>
    <col min="4874" max="4874" width="0" hidden="1" customWidth="1"/>
    <col min="4875" max="4875" width="13" customWidth="1"/>
    <col min="5126" max="5126" width="7.140625" customWidth="1"/>
    <col min="5127" max="5127" width="34" customWidth="1"/>
    <col min="5128" max="5128" width="10.85546875" customWidth="1"/>
    <col min="5129" max="5129" width="12.140625" customWidth="1"/>
    <col min="5130" max="5130" width="0" hidden="1" customWidth="1"/>
    <col min="5131" max="5131" width="13" customWidth="1"/>
    <col min="5382" max="5382" width="7.140625" customWidth="1"/>
    <col min="5383" max="5383" width="34" customWidth="1"/>
    <col min="5384" max="5384" width="10.85546875" customWidth="1"/>
    <col min="5385" max="5385" width="12.140625" customWidth="1"/>
    <col min="5386" max="5386" width="0" hidden="1" customWidth="1"/>
    <col min="5387" max="5387" width="13" customWidth="1"/>
    <col min="5638" max="5638" width="7.140625" customWidth="1"/>
    <col min="5639" max="5639" width="34" customWidth="1"/>
    <col min="5640" max="5640" width="10.85546875" customWidth="1"/>
    <col min="5641" max="5641" width="12.140625" customWidth="1"/>
    <col min="5642" max="5642" width="0" hidden="1" customWidth="1"/>
    <col min="5643" max="5643" width="13" customWidth="1"/>
    <col min="5894" max="5894" width="7.140625" customWidth="1"/>
    <col min="5895" max="5895" width="34" customWidth="1"/>
    <col min="5896" max="5896" width="10.85546875" customWidth="1"/>
    <col min="5897" max="5897" width="12.140625" customWidth="1"/>
    <col min="5898" max="5898" width="0" hidden="1" customWidth="1"/>
    <col min="5899" max="5899" width="13" customWidth="1"/>
    <col min="6150" max="6150" width="7.140625" customWidth="1"/>
    <col min="6151" max="6151" width="34" customWidth="1"/>
    <col min="6152" max="6152" width="10.85546875" customWidth="1"/>
    <col min="6153" max="6153" width="12.140625" customWidth="1"/>
    <col min="6154" max="6154" width="0" hidden="1" customWidth="1"/>
    <col min="6155" max="6155" width="13" customWidth="1"/>
    <col min="6406" max="6406" width="7.140625" customWidth="1"/>
    <col min="6407" max="6407" width="34" customWidth="1"/>
    <col min="6408" max="6408" width="10.85546875" customWidth="1"/>
    <col min="6409" max="6409" width="12.140625" customWidth="1"/>
    <col min="6410" max="6410" width="0" hidden="1" customWidth="1"/>
    <col min="6411" max="6411" width="13" customWidth="1"/>
    <col min="6662" max="6662" width="7.140625" customWidth="1"/>
    <col min="6663" max="6663" width="34" customWidth="1"/>
    <col min="6664" max="6664" width="10.85546875" customWidth="1"/>
    <col min="6665" max="6665" width="12.140625" customWidth="1"/>
    <col min="6666" max="6666" width="0" hidden="1" customWidth="1"/>
    <col min="6667" max="6667" width="13" customWidth="1"/>
    <col min="6918" max="6918" width="7.140625" customWidth="1"/>
    <col min="6919" max="6919" width="34" customWidth="1"/>
    <col min="6920" max="6920" width="10.85546875" customWidth="1"/>
    <col min="6921" max="6921" width="12.140625" customWidth="1"/>
    <col min="6922" max="6922" width="0" hidden="1" customWidth="1"/>
    <col min="6923" max="6923" width="13" customWidth="1"/>
    <col min="7174" max="7174" width="7.140625" customWidth="1"/>
    <col min="7175" max="7175" width="34" customWidth="1"/>
    <col min="7176" max="7176" width="10.85546875" customWidth="1"/>
    <col min="7177" max="7177" width="12.140625" customWidth="1"/>
    <col min="7178" max="7178" width="0" hidden="1" customWidth="1"/>
    <col min="7179" max="7179" width="13" customWidth="1"/>
    <col min="7430" max="7430" width="7.140625" customWidth="1"/>
    <col min="7431" max="7431" width="34" customWidth="1"/>
    <col min="7432" max="7432" width="10.85546875" customWidth="1"/>
    <col min="7433" max="7433" width="12.140625" customWidth="1"/>
    <col min="7434" max="7434" width="0" hidden="1" customWidth="1"/>
    <col min="7435" max="7435" width="13" customWidth="1"/>
    <col min="7686" max="7686" width="7.140625" customWidth="1"/>
    <col min="7687" max="7687" width="34" customWidth="1"/>
    <col min="7688" max="7688" width="10.85546875" customWidth="1"/>
    <col min="7689" max="7689" width="12.140625" customWidth="1"/>
    <col min="7690" max="7690" width="0" hidden="1" customWidth="1"/>
    <col min="7691" max="7691" width="13" customWidth="1"/>
    <col min="7942" max="7942" width="7.140625" customWidth="1"/>
    <col min="7943" max="7943" width="34" customWidth="1"/>
    <col min="7944" max="7944" width="10.85546875" customWidth="1"/>
    <col min="7945" max="7945" width="12.140625" customWidth="1"/>
    <col min="7946" max="7946" width="0" hidden="1" customWidth="1"/>
    <col min="7947" max="7947" width="13" customWidth="1"/>
    <col min="8198" max="8198" width="7.140625" customWidth="1"/>
    <col min="8199" max="8199" width="34" customWidth="1"/>
    <col min="8200" max="8200" width="10.85546875" customWidth="1"/>
    <col min="8201" max="8201" width="12.140625" customWidth="1"/>
    <col min="8202" max="8202" width="0" hidden="1" customWidth="1"/>
    <col min="8203" max="8203" width="13" customWidth="1"/>
    <col min="8454" max="8454" width="7.140625" customWidth="1"/>
    <col min="8455" max="8455" width="34" customWidth="1"/>
    <col min="8456" max="8456" width="10.85546875" customWidth="1"/>
    <col min="8457" max="8457" width="12.140625" customWidth="1"/>
    <col min="8458" max="8458" width="0" hidden="1" customWidth="1"/>
    <col min="8459" max="8459" width="13" customWidth="1"/>
    <col min="8710" max="8710" width="7.140625" customWidth="1"/>
    <col min="8711" max="8711" width="34" customWidth="1"/>
    <col min="8712" max="8712" width="10.85546875" customWidth="1"/>
    <col min="8713" max="8713" width="12.140625" customWidth="1"/>
    <col min="8714" max="8714" width="0" hidden="1" customWidth="1"/>
    <col min="8715" max="8715" width="13" customWidth="1"/>
    <col min="8966" max="8966" width="7.140625" customWidth="1"/>
    <col min="8967" max="8967" width="34" customWidth="1"/>
    <col min="8968" max="8968" width="10.85546875" customWidth="1"/>
    <col min="8969" max="8969" width="12.140625" customWidth="1"/>
    <col min="8970" max="8970" width="0" hidden="1" customWidth="1"/>
    <col min="8971" max="8971" width="13" customWidth="1"/>
    <col min="9222" max="9222" width="7.140625" customWidth="1"/>
    <col min="9223" max="9223" width="34" customWidth="1"/>
    <col min="9224" max="9224" width="10.85546875" customWidth="1"/>
    <col min="9225" max="9225" width="12.140625" customWidth="1"/>
    <col min="9226" max="9226" width="0" hidden="1" customWidth="1"/>
    <col min="9227" max="9227" width="13" customWidth="1"/>
    <col min="9478" max="9478" width="7.140625" customWidth="1"/>
    <col min="9479" max="9479" width="34" customWidth="1"/>
    <col min="9480" max="9480" width="10.85546875" customWidth="1"/>
    <col min="9481" max="9481" width="12.140625" customWidth="1"/>
    <col min="9482" max="9482" width="0" hidden="1" customWidth="1"/>
    <col min="9483" max="9483" width="13" customWidth="1"/>
    <col min="9734" max="9734" width="7.140625" customWidth="1"/>
    <col min="9735" max="9735" width="34" customWidth="1"/>
    <col min="9736" max="9736" width="10.85546875" customWidth="1"/>
    <col min="9737" max="9737" width="12.140625" customWidth="1"/>
    <col min="9738" max="9738" width="0" hidden="1" customWidth="1"/>
    <col min="9739" max="9739" width="13" customWidth="1"/>
    <col min="9990" max="9990" width="7.140625" customWidth="1"/>
    <col min="9991" max="9991" width="34" customWidth="1"/>
    <col min="9992" max="9992" width="10.85546875" customWidth="1"/>
    <col min="9993" max="9993" width="12.140625" customWidth="1"/>
    <col min="9994" max="9994" width="0" hidden="1" customWidth="1"/>
    <col min="9995" max="9995" width="13" customWidth="1"/>
    <col min="10246" max="10246" width="7.140625" customWidth="1"/>
    <col min="10247" max="10247" width="34" customWidth="1"/>
    <col min="10248" max="10248" width="10.85546875" customWidth="1"/>
    <col min="10249" max="10249" width="12.140625" customWidth="1"/>
    <col min="10250" max="10250" width="0" hidden="1" customWidth="1"/>
    <col min="10251" max="10251" width="13" customWidth="1"/>
    <col min="10502" max="10502" width="7.140625" customWidth="1"/>
    <col min="10503" max="10503" width="34" customWidth="1"/>
    <col min="10504" max="10504" width="10.85546875" customWidth="1"/>
    <col min="10505" max="10505" width="12.140625" customWidth="1"/>
    <col min="10506" max="10506" width="0" hidden="1" customWidth="1"/>
    <col min="10507" max="10507" width="13" customWidth="1"/>
    <col min="10758" max="10758" width="7.140625" customWidth="1"/>
    <col min="10759" max="10759" width="34" customWidth="1"/>
    <col min="10760" max="10760" width="10.85546875" customWidth="1"/>
    <col min="10761" max="10761" width="12.140625" customWidth="1"/>
    <col min="10762" max="10762" width="0" hidden="1" customWidth="1"/>
    <col min="10763" max="10763" width="13" customWidth="1"/>
    <col min="11014" max="11014" width="7.140625" customWidth="1"/>
    <col min="11015" max="11015" width="34" customWidth="1"/>
    <col min="11016" max="11016" width="10.85546875" customWidth="1"/>
    <col min="11017" max="11017" width="12.140625" customWidth="1"/>
    <col min="11018" max="11018" width="0" hidden="1" customWidth="1"/>
    <col min="11019" max="11019" width="13" customWidth="1"/>
    <col min="11270" max="11270" width="7.140625" customWidth="1"/>
    <col min="11271" max="11271" width="34" customWidth="1"/>
    <col min="11272" max="11272" width="10.85546875" customWidth="1"/>
    <col min="11273" max="11273" width="12.140625" customWidth="1"/>
    <col min="11274" max="11274" width="0" hidden="1" customWidth="1"/>
    <col min="11275" max="11275" width="13" customWidth="1"/>
    <col min="11526" max="11526" width="7.140625" customWidth="1"/>
    <col min="11527" max="11527" width="34" customWidth="1"/>
    <col min="11528" max="11528" width="10.85546875" customWidth="1"/>
    <col min="11529" max="11529" width="12.140625" customWidth="1"/>
    <col min="11530" max="11530" width="0" hidden="1" customWidth="1"/>
    <col min="11531" max="11531" width="13" customWidth="1"/>
    <col min="11782" max="11782" width="7.140625" customWidth="1"/>
    <col min="11783" max="11783" width="34" customWidth="1"/>
    <col min="11784" max="11784" width="10.85546875" customWidth="1"/>
    <col min="11785" max="11785" width="12.140625" customWidth="1"/>
    <col min="11786" max="11786" width="0" hidden="1" customWidth="1"/>
    <col min="11787" max="11787" width="13" customWidth="1"/>
    <col min="12038" max="12038" width="7.140625" customWidth="1"/>
    <col min="12039" max="12039" width="34" customWidth="1"/>
    <col min="12040" max="12040" width="10.85546875" customWidth="1"/>
    <col min="12041" max="12041" width="12.140625" customWidth="1"/>
    <col min="12042" max="12042" width="0" hidden="1" customWidth="1"/>
    <col min="12043" max="12043" width="13" customWidth="1"/>
    <col min="12294" max="12294" width="7.140625" customWidth="1"/>
    <col min="12295" max="12295" width="34" customWidth="1"/>
    <col min="12296" max="12296" width="10.85546875" customWidth="1"/>
    <col min="12297" max="12297" width="12.140625" customWidth="1"/>
    <col min="12298" max="12298" width="0" hidden="1" customWidth="1"/>
    <col min="12299" max="12299" width="13" customWidth="1"/>
    <col min="12550" max="12550" width="7.140625" customWidth="1"/>
    <col min="12551" max="12551" width="34" customWidth="1"/>
    <col min="12552" max="12552" width="10.85546875" customWidth="1"/>
    <col min="12553" max="12553" width="12.140625" customWidth="1"/>
    <col min="12554" max="12554" width="0" hidden="1" customWidth="1"/>
    <col min="12555" max="12555" width="13" customWidth="1"/>
    <col min="12806" max="12806" width="7.140625" customWidth="1"/>
    <col min="12807" max="12807" width="34" customWidth="1"/>
    <col min="12808" max="12808" width="10.85546875" customWidth="1"/>
    <col min="12809" max="12809" width="12.140625" customWidth="1"/>
    <col min="12810" max="12810" width="0" hidden="1" customWidth="1"/>
    <col min="12811" max="12811" width="13" customWidth="1"/>
    <col min="13062" max="13062" width="7.140625" customWidth="1"/>
    <col min="13063" max="13063" width="34" customWidth="1"/>
    <col min="13064" max="13064" width="10.85546875" customWidth="1"/>
    <col min="13065" max="13065" width="12.140625" customWidth="1"/>
    <col min="13066" max="13066" width="0" hidden="1" customWidth="1"/>
    <col min="13067" max="13067" width="13" customWidth="1"/>
    <col min="13318" max="13318" width="7.140625" customWidth="1"/>
    <col min="13319" max="13319" width="34" customWidth="1"/>
    <col min="13320" max="13320" width="10.85546875" customWidth="1"/>
    <col min="13321" max="13321" width="12.140625" customWidth="1"/>
    <col min="13322" max="13322" width="0" hidden="1" customWidth="1"/>
    <col min="13323" max="13323" width="13" customWidth="1"/>
    <col min="13574" max="13574" width="7.140625" customWidth="1"/>
    <col min="13575" max="13575" width="34" customWidth="1"/>
    <col min="13576" max="13576" width="10.85546875" customWidth="1"/>
    <col min="13577" max="13577" width="12.140625" customWidth="1"/>
    <col min="13578" max="13578" width="0" hidden="1" customWidth="1"/>
    <col min="13579" max="13579" width="13" customWidth="1"/>
    <col min="13830" max="13830" width="7.140625" customWidth="1"/>
    <col min="13831" max="13831" width="34" customWidth="1"/>
    <col min="13832" max="13832" width="10.85546875" customWidth="1"/>
    <col min="13833" max="13833" width="12.140625" customWidth="1"/>
    <col min="13834" max="13834" width="0" hidden="1" customWidth="1"/>
    <col min="13835" max="13835" width="13" customWidth="1"/>
    <col min="14086" max="14086" width="7.140625" customWidth="1"/>
    <col min="14087" max="14087" width="34" customWidth="1"/>
    <col min="14088" max="14088" width="10.85546875" customWidth="1"/>
    <col min="14089" max="14089" width="12.140625" customWidth="1"/>
    <col min="14090" max="14090" width="0" hidden="1" customWidth="1"/>
    <col min="14091" max="14091" width="13" customWidth="1"/>
    <col min="14342" max="14342" width="7.140625" customWidth="1"/>
    <col min="14343" max="14343" width="34" customWidth="1"/>
    <col min="14344" max="14344" width="10.85546875" customWidth="1"/>
    <col min="14345" max="14345" width="12.140625" customWidth="1"/>
    <col min="14346" max="14346" width="0" hidden="1" customWidth="1"/>
    <col min="14347" max="14347" width="13" customWidth="1"/>
    <col min="14598" max="14598" width="7.140625" customWidth="1"/>
    <col min="14599" max="14599" width="34" customWidth="1"/>
    <col min="14600" max="14600" width="10.85546875" customWidth="1"/>
    <col min="14601" max="14601" width="12.140625" customWidth="1"/>
    <col min="14602" max="14602" width="0" hidden="1" customWidth="1"/>
    <col min="14603" max="14603" width="13" customWidth="1"/>
    <col min="14854" max="14854" width="7.140625" customWidth="1"/>
    <col min="14855" max="14855" width="34" customWidth="1"/>
    <col min="14856" max="14856" width="10.85546875" customWidth="1"/>
    <col min="14857" max="14857" width="12.140625" customWidth="1"/>
    <col min="14858" max="14858" width="0" hidden="1" customWidth="1"/>
    <col min="14859" max="14859" width="13" customWidth="1"/>
    <col min="15110" max="15110" width="7.140625" customWidth="1"/>
    <col min="15111" max="15111" width="34" customWidth="1"/>
    <col min="15112" max="15112" width="10.85546875" customWidth="1"/>
    <col min="15113" max="15113" width="12.140625" customWidth="1"/>
    <col min="15114" max="15114" width="0" hidden="1" customWidth="1"/>
    <col min="15115" max="15115" width="13" customWidth="1"/>
    <col min="15366" max="15366" width="7.140625" customWidth="1"/>
    <col min="15367" max="15367" width="34" customWidth="1"/>
    <col min="15368" max="15368" width="10.85546875" customWidth="1"/>
    <col min="15369" max="15369" width="12.140625" customWidth="1"/>
    <col min="15370" max="15370" width="0" hidden="1" customWidth="1"/>
    <col min="15371" max="15371" width="13" customWidth="1"/>
    <col min="15622" max="15622" width="7.140625" customWidth="1"/>
    <col min="15623" max="15623" width="34" customWidth="1"/>
    <col min="15624" max="15624" width="10.85546875" customWidth="1"/>
    <col min="15625" max="15625" width="12.140625" customWidth="1"/>
    <col min="15626" max="15626" width="0" hidden="1" customWidth="1"/>
    <col min="15627" max="15627" width="13" customWidth="1"/>
    <col min="15878" max="15878" width="7.140625" customWidth="1"/>
    <col min="15879" max="15879" width="34" customWidth="1"/>
    <col min="15880" max="15880" width="10.85546875" customWidth="1"/>
    <col min="15881" max="15881" width="12.140625" customWidth="1"/>
    <col min="15882" max="15882" width="0" hidden="1" customWidth="1"/>
    <col min="15883" max="15883" width="13" customWidth="1"/>
    <col min="16134" max="16134" width="7.140625" customWidth="1"/>
    <col min="16135" max="16135" width="34" customWidth="1"/>
    <col min="16136" max="16136" width="10.85546875" customWidth="1"/>
    <col min="16137" max="16137" width="12.140625" customWidth="1"/>
    <col min="16138" max="16138" width="0" hidden="1" customWidth="1"/>
    <col min="16139" max="16139" width="13" customWidth="1"/>
  </cols>
  <sheetData>
    <row r="1" spans="1:12" x14ac:dyDescent="0.25">
      <c r="C1" s="449" t="s">
        <v>875</v>
      </c>
      <c r="D1" s="450"/>
      <c r="E1" s="450"/>
      <c r="F1" s="450"/>
      <c r="G1" s="450"/>
      <c r="H1" s="450"/>
    </row>
    <row r="2" spans="1:12" x14ac:dyDescent="0.25">
      <c r="C2" s="449" t="s">
        <v>462</v>
      </c>
      <c r="D2" s="450"/>
      <c r="E2" s="450"/>
      <c r="F2" s="450"/>
      <c r="G2" s="450"/>
      <c r="H2" s="450"/>
    </row>
    <row r="3" spans="1:12" x14ac:dyDescent="0.25">
      <c r="C3" s="449" t="s">
        <v>463</v>
      </c>
      <c r="D3" s="450"/>
      <c r="E3" s="450"/>
      <c r="F3" s="450"/>
      <c r="G3" s="450"/>
      <c r="H3" s="450"/>
    </row>
    <row r="4" spans="1:12" x14ac:dyDescent="0.25">
      <c r="C4" s="449" t="s">
        <v>464</v>
      </c>
      <c r="D4" s="450"/>
      <c r="E4" s="450"/>
      <c r="F4" s="450"/>
      <c r="G4" s="450"/>
      <c r="H4" s="450"/>
    </row>
    <row r="5" spans="1:12" x14ac:dyDescent="0.25">
      <c r="C5" s="449" t="s">
        <v>1072</v>
      </c>
      <c r="D5" s="450"/>
      <c r="E5" s="450"/>
      <c r="F5" s="450"/>
      <c r="G5" s="450"/>
      <c r="H5" s="450"/>
    </row>
    <row r="6" spans="1:12" x14ac:dyDescent="0.25">
      <c r="C6" s="449" t="s">
        <v>1073</v>
      </c>
      <c r="D6" s="450"/>
      <c r="E6" s="450"/>
      <c r="F6" s="450"/>
      <c r="G6" s="450"/>
      <c r="H6" s="450"/>
    </row>
    <row r="7" spans="1:12" x14ac:dyDescent="0.25">
      <c r="C7" s="423" t="s">
        <v>1103</v>
      </c>
      <c r="D7" s="132"/>
      <c r="E7" s="132"/>
      <c r="F7" s="132"/>
      <c r="G7" s="132"/>
      <c r="H7" s="132"/>
    </row>
    <row r="8" spans="1:12" x14ac:dyDescent="0.25">
      <c r="C8" s="607" t="s">
        <v>1137</v>
      </c>
      <c r="D8" s="607"/>
      <c r="E8" s="607"/>
      <c r="F8" s="607"/>
      <c r="G8" s="607"/>
      <c r="H8" s="607"/>
      <c r="I8" s="607"/>
      <c r="J8" s="607"/>
      <c r="K8" s="607"/>
      <c r="L8" s="607"/>
    </row>
    <row r="9" spans="1:12" x14ac:dyDescent="0.25">
      <c r="C9" s="610"/>
      <c r="D9" s="610"/>
      <c r="E9" s="132"/>
      <c r="F9" s="132"/>
      <c r="G9" s="132"/>
      <c r="H9" s="132"/>
    </row>
    <row r="10" spans="1:12" ht="15.75" x14ac:dyDescent="0.25">
      <c r="A10" s="618" t="s">
        <v>643</v>
      </c>
      <c r="B10" s="618"/>
      <c r="C10" s="618"/>
      <c r="D10" s="618"/>
      <c r="E10" s="618"/>
      <c r="F10" s="618"/>
      <c r="G10" s="618"/>
      <c r="H10" s="618"/>
      <c r="I10" s="618"/>
      <c r="J10" s="618"/>
      <c r="K10" s="618"/>
    </row>
    <row r="11" spans="1:12" ht="15.75" x14ac:dyDescent="0.25">
      <c r="A11" s="618" t="s">
        <v>644</v>
      </c>
      <c r="B11" s="618"/>
      <c r="C11" s="618"/>
      <c r="D11" s="618"/>
      <c r="E11" s="618"/>
      <c r="F11" s="618"/>
      <c r="G11" s="618"/>
      <c r="H11" s="618"/>
      <c r="I11" s="618"/>
      <c r="J11" s="618"/>
      <c r="K11" s="618"/>
    </row>
    <row r="12" spans="1:12" ht="15.75" x14ac:dyDescent="0.25">
      <c r="A12" s="617" t="s">
        <v>1066</v>
      </c>
      <c r="B12" s="617"/>
      <c r="C12" s="617"/>
      <c r="D12" s="617"/>
      <c r="E12" s="617"/>
      <c r="F12" s="617"/>
      <c r="G12" s="617"/>
      <c r="H12" s="617"/>
      <c r="I12" s="617"/>
      <c r="J12" s="617"/>
      <c r="K12" s="617"/>
    </row>
    <row r="13" spans="1:12" x14ac:dyDescent="0.25">
      <c r="C13" s="452"/>
      <c r="D13" s="452"/>
      <c r="E13" s="452"/>
      <c r="F13" s="452"/>
      <c r="G13" s="452"/>
      <c r="H13" s="452"/>
    </row>
    <row r="14" spans="1:12" x14ac:dyDescent="0.25">
      <c r="C14" s="642"/>
      <c r="D14" s="642"/>
      <c r="E14" s="452"/>
      <c r="F14" s="452"/>
      <c r="G14" s="452"/>
      <c r="H14" s="452"/>
    </row>
    <row r="15" spans="1:12" ht="15.75" x14ac:dyDescent="0.25">
      <c r="C15" s="452"/>
      <c r="D15" s="424"/>
      <c r="E15" s="424"/>
      <c r="F15" s="424"/>
      <c r="G15" s="424"/>
      <c r="H15" s="424" t="s">
        <v>877</v>
      </c>
      <c r="J15" s="424"/>
      <c r="K15" s="424"/>
    </row>
    <row r="16" spans="1:12" ht="15.75" x14ac:dyDescent="0.25">
      <c r="C16" s="452"/>
      <c r="D16" s="424"/>
      <c r="E16" s="424"/>
      <c r="F16" s="424"/>
      <c r="G16" s="424"/>
      <c r="H16" s="424"/>
    </row>
    <row r="17" spans="2:11" ht="66" customHeight="1" x14ac:dyDescent="0.25">
      <c r="C17" s="631" t="s">
        <v>925</v>
      </c>
      <c r="D17" s="631"/>
      <c r="E17" s="631"/>
      <c r="F17" s="631"/>
      <c r="G17" s="631"/>
      <c r="H17" s="631"/>
      <c r="I17" s="631"/>
      <c r="J17" s="631"/>
    </row>
    <row r="18" spans="2:11" ht="15.75" x14ac:dyDescent="0.25">
      <c r="C18" s="394"/>
      <c r="D18" s="424"/>
      <c r="E18" s="424"/>
      <c r="F18" s="424"/>
      <c r="G18" s="424"/>
      <c r="H18" s="424"/>
    </row>
    <row r="19" spans="2:11" x14ac:dyDescent="0.25">
      <c r="D19" s="231"/>
      <c r="E19" s="231"/>
      <c r="F19" s="231"/>
      <c r="G19" s="231"/>
      <c r="H19" s="231" t="s">
        <v>642</v>
      </c>
      <c r="I19" s="231" t="s">
        <v>642</v>
      </c>
      <c r="J19" s="231"/>
    </row>
    <row r="20" spans="2:11" ht="15" customHeight="1" x14ac:dyDescent="0.25">
      <c r="B20" s="629" t="s">
        <v>465</v>
      </c>
      <c r="C20" s="629" t="s">
        <v>466</v>
      </c>
      <c r="D20" s="629" t="s">
        <v>5</v>
      </c>
      <c r="E20" s="643" t="s">
        <v>646</v>
      </c>
      <c r="F20" s="633" t="s">
        <v>645</v>
      </c>
      <c r="G20" s="634"/>
      <c r="H20" s="634"/>
      <c r="I20" s="635"/>
      <c r="J20" s="457"/>
      <c r="K20" s="4"/>
    </row>
    <row r="21" spans="2:11" ht="15.75" customHeight="1" x14ac:dyDescent="0.25">
      <c r="B21" s="630"/>
      <c r="C21" s="630"/>
      <c r="D21" s="630"/>
      <c r="E21" s="644"/>
      <c r="F21" s="636" t="s">
        <v>647</v>
      </c>
      <c r="G21" s="633" t="s">
        <v>924</v>
      </c>
      <c r="H21" s="634"/>
      <c r="I21" s="636" t="s">
        <v>648</v>
      </c>
      <c r="J21" s="457"/>
      <c r="K21" s="4"/>
    </row>
    <row r="22" spans="2:11" ht="90" customHeight="1" x14ac:dyDescent="0.25">
      <c r="B22" s="632"/>
      <c r="C22" s="632"/>
      <c r="D22" s="632"/>
      <c r="E22" s="645"/>
      <c r="F22" s="636"/>
      <c r="G22" s="453" t="s">
        <v>666</v>
      </c>
      <c r="H22" s="414" t="s">
        <v>667</v>
      </c>
      <c r="I22" s="636"/>
      <c r="J22" s="414" t="s">
        <v>647</v>
      </c>
      <c r="K22" s="460"/>
    </row>
    <row r="23" spans="2:11" ht="15.75" x14ac:dyDescent="0.25">
      <c r="B23" s="406">
        <v>1</v>
      </c>
      <c r="C23" s="223" t="s">
        <v>467</v>
      </c>
      <c r="D23" s="507">
        <f>SUM(E23+F23)</f>
        <v>44317</v>
      </c>
      <c r="E23" s="504">
        <v>6155</v>
      </c>
      <c r="F23" s="507">
        <f>SUM(G23:H23)</f>
        <v>38162</v>
      </c>
      <c r="G23" s="507">
        <v>26713</v>
      </c>
      <c r="H23" s="507">
        <v>11449</v>
      </c>
      <c r="I23" s="312"/>
      <c r="J23" s="458"/>
      <c r="K23" s="461"/>
    </row>
    <row r="24" spans="2:11" ht="15.75" x14ac:dyDescent="0.25">
      <c r="B24" s="406">
        <v>2</v>
      </c>
      <c r="C24" s="223" t="s">
        <v>468</v>
      </c>
      <c r="D24" s="507">
        <f t="shared" ref="D24:D29" si="0">SUM(E24+F24)</f>
        <v>32872</v>
      </c>
      <c r="E24" s="504">
        <v>13942</v>
      </c>
      <c r="F24" s="507">
        <f t="shared" ref="F24:F29" si="1">SUM(G24:H24)</f>
        <v>18930</v>
      </c>
      <c r="G24" s="507">
        <v>13251</v>
      </c>
      <c r="H24" s="507">
        <v>5679</v>
      </c>
      <c r="I24" s="312"/>
      <c r="J24" s="458"/>
      <c r="K24" s="461"/>
    </row>
    <row r="25" spans="2:11" ht="15.75" x14ac:dyDescent="0.25">
      <c r="B25" s="406">
        <v>3</v>
      </c>
      <c r="C25" s="223" t="s">
        <v>469</v>
      </c>
      <c r="D25" s="507">
        <f t="shared" si="0"/>
        <v>34065</v>
      </c>
      <c r="E25" s="504">
        <v>5805</v>
      </c>
      <c r="F25" s="507">
        <f t="shared" si="1"/>
        <v>28260</v>
      </c>
      <c r="G25" s="507">
        <v>19782</v>
      </c>
      <c r="H25" s="507">
        <v>8478</v>
      </c>
      <c r="I25" s="312"/>
      <c r="J25" s="458"/>
      <c r="K25" s="461"/>
    </row>
    <row r="26" spans="2:11" ht="15.75" x14ac:dyDescent="0.25">
      <c r="B26" s="406">
        <v>4</v>
      </c>
      <c r="C26" s="223" t="s">
        <v>470</v>
      </c>
      <c r="D26" s="507">
        <f t="shared" si="0"/>
        <v>192128</v>
      </c>
      <c r="E26" s="504">
        <v>7212</v>
      </c>
      <c r="F26" s="507">
        <f t="shared" si="1"/>
        <v>184916</v>
      </c>
      <c r="G26" s="507">
        <v>129441</v>
      </c>
      <c r="H26" s="507">
        <v>55475</v>
      </c>
      <c r="I26" s="312"/>
      <c r="J26" s="458"/>
      <c r="K26" s="461"/>
    </row>
    <row r="27" spans="2:11" ht="15.75" x14ac:dyDescent="0.25">
      <c r="B27" s="406">
        <v>5</v>
      </c>
      <c r="C27" s="223" t="s">
        <v>471</v>
      </c>
      <c r="D27" s="507">
        <f t="shared" si="0"/>
        <v>34521</v>
      </c>
      <c r="E27" s="504">
        <v>5338</v>
      </c>
      <c r="F27" s="507">
        <f t="shared" si="1"/>
        <v>29183</v>
      </c>
      <c r="G27" s="507">
        <v>20428</v>
      </c>
      <c r="H27" s="507">
        <v>8755</v>
      </c>
      <c r="I27" s="312"/>
      <c r="J27" s="458"/>
      <c r="K27" s="461"/>
    </row>
    <row r="28" spans="2:11" ht="15.75" x14ac:dyDescent="0.25">
      <c r="B28" s="406">
        <v>6</v>
      </c>
      <c r="C28" s="223" t="s">
        <v>472</v>
      </c>
      <c r="D28" s="507">
        <f t="shared" si="0"/>
        <v>31521</v>
      </c>
      <c r="E28" s="504">
        <v>7379</v>
      </c>
      <c r="F28" s="507">
        <f t="shared" si="1"/>
        <v>24142</v>
      </c>
      <c r="G28" s="507">
        <v>16899</v>
      </c>
      <c r="H28" s="507">
        <v>7243</v>
      </c>
      <c r="I28" s="312"/>
      <c r="J28" s="458"/>
      <c r="K28" s="461"/>
    </row>
    <row r="29" spans="2:11" ht="15.75" x14ac:dyDescent="0.25">
      <c r="B29" s="406">
        <v>7</v>
      </c>
      <c r="C29" s="223" t="s">
        <v>473</v>
      </c>
      <c r="D29" s="507">
        <f t="shared" si="0"/>
        <v>28378</v>
      </c>
      <c r="E29" s="504">
        <v>5305</v>
      </c>
      <c r="F29" s="507">
        <f t="shared" si="1"/>
        <v>23073</v>
      </c>
      <c r="G29" s="507">
        <v>16151</v>
      </c>
      <c r="H29" s="507">
        <v>6922</v>
      </c>
      <c r="I29" s="312"/>
      <c r="J29" s="458"/>
      <c r="K29" s="461"/>
    </row>
    <row r="30" spans="2:11" ht="15.75" x14ac:dyDescent="0.25">
      <c r="B30" s="232"/>
      <c r="C30" s="229" t="s">
        <v>474</v>
      </c>
      <c r="D30" s="456">
        <f t="shared" ref="D30:J30" si="2">SUM(D23:D29)</f>
        <v>397802</v>
      </c>
      <c r="E30" s="456">
        <f t="shared" si="2"/>
        <v>51136</v>
      </c>
      <c r="F30" s="456">
        <f t="shared" si="2"/>
        <v>346666</v>
      </c>
      <c r="G30" s="456">
        <f t="shared" si="2"/>
        <v>242665</v>
      </c>
      <c r="H30" s="456">
        <f t="shared" si="2"/>
        <v>104001</v>
      </c>
      <c r="I30" s="395">
        <f t="shared" si="2"/>
        <v>0</v>
      </c>
      <c r="J30" s="459">
        <f t="shared" si="2"/>
        <v>0</v>
      </c>
      <c r="K30" s="462"/>
    </row>
  </sheetData>
  <mergeCells count="15">
    <mergeCell ref="B20:B22"/>
    <mergeCell ref="C20:C22"/>
    <mergeCell ref="D20:D22"/>
    <mergeCell ref="F20:I20"/>
    <mergeCell ref="F21:F22"/>
    <mergeCell ref="G21:H21"/>
    <mergeCell ref="I21:I22"/>
    <mergeCell ref="E20:E22"/>
    <mergeCell ref="C8:L8"/>
    <mergeCell ref="A10:K10"/>
    <mergeCell ref="A11:K11"/>
    <mergeCell ref="A12:K12"/>
    <mergeCell ref="C17:J17"/>
    <mergeCell ref="C9:D9"/>
    <mergeCell ref="C14:D14"/>
  </mergeCells>
  <pageMargins left="0.70866141732283472" right="0.70866141732283472" top="0.74803149606299213" bottom="0.74803149606299213" header="0.31496062992125984" footer="0.31496062992125984"/>
  <pageSetup paperSize="9" scale="72" orientation="portrait" blackAndWhite="1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30"/>
  <sheetViews>
    <sheetView topLeftCell="C1" zoomScaleNormal="100" workbookViewId="0">
      <selection activeCell="C9" sqref="C9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3" hidden="1" customWidth="1"/>
    <col min="7" max="7" width="0.28515625" hidden="1" customWidth="1"/>
    <col min="8" max="8" width="12.5703125" hidden="1" customWidth="1"/>
    <col min="9" max="9" width="15.5703125" customWidth="1"/>
    <col min="257" max="257" width="7.140625" customWidth="1"/>
    <col min="258" max="258" width="34" customWidth="1"/>
    <col min="259" max="259" width="10.85546875" customWidth="1"/>
    <col min="260" max="261" width="0" hidden="1" customWidth="1"/>
    <col min="262" max="262" width="13" customWidth="1"/>
    <col min="513" max="513" width="7.140625" customWidth="1"/>
    <col min="514" max="514" width="34" customWidth="1"/>
    <col min="515" max="515" width="10.85546875" customWidth="1"/>
    <col min="516" max="517" width="0" hidden="1" customWidth="1"/>
    <col min="518" max="518" width="13" customWidth="1"/>
    <col min="769" max="769" width="7.140625" customWidth="1"/>
    <col min="770" max="770" width="34" customWidth="1"/>
    <col min="771" max="771" width="10.85546875" customWidth="1"/>
    <col min="772" max="773" width="0" hidden="1" customWidth="1"/>
    <col min="774" max="774" width="13" customWidth="1"/>
    <col min="1025" max="1025" width="7.140625" customWidth="1"/>
    <col min="1026" max="1026" width="34" customWidth="1"/>
    <col min="1027" max="1027" width="10.85546875" customWidth="1"/>
    <col min="1028" max="1029" width="0" hidden="1" customWidth="1"/>
    <col min="1030" max="1030" width="13" customWidth="1"/>
    <col min="1281" max="1281" width="7.140625" customWidth="1"/>
    <col min="1282" max="1282" width="34" customWidth="1"/>
    <col min="1283" max="1283" width="10.85546875" customWidth="1"/>
    <col min="1284" max="1285" width="0" hidden="1" customWidth="1"/>
    <col min="1286" max="1286" width="13" customWidth="1"/>
    <col min="1537" max="1537" width="7.140625" customWidth="1"/>
    <col min="1538" max="1538" width="34" customWidth="1"/>
    <col min="1539" max="1539" width="10.85546875" customWidth="1"/>
    <col min="1540" max="1541" width="0" hidden="1" customWidth="1"/>
    <col min="1542" max="1542" width="13" customWidth="1"/>
    <col min="1793" max="1793" width="7.140625" customWidth="1"/>
    <col min="1794" max="1794" width="34" customWidth="1"/>
    <col min="1795" max="1795" width="10.85546875" customWidth="1"/>
    <col min="1796" max="1797" width="0" hidden="1" customWidth="1"/>
    <col min="1798" max="1798" width="13" customWidth="1"/>
    <col min="2049" max="2049" width="7.140625" customWidth="1"/>
    <col min="2050" max="2050" width="34" customWidth="1"/>
    <col min="2051" max="2051" width="10.85546875" customWidth="1"/>
    <col min="2052" max="2053" width="0" hidden="1" customWidth="1"/>
    <col min="2054" max="2054" width="13" customWidth="1"/>
    <col min="2305" max="2305" width="7.140625" customWidth="1"/>
    <col min="2306" max="2306" width="34" customWidth="1"/>
    <col min="2307" max="2307" width="10.85546875" customWidth="1"/>
    <col min="2308" max="2309" width="0" hidden="1" customWidth="1"/>
    <col min="2310" max="2310" width="13" customWidth="1"/>
    <col min="2561" max="2561" width="7.140625" customWidth="1"/>
    <col min="2562" max="2562" width="34" customWidth="1"/>
    <col min="2563" max="2563" width="10.85546875" customWidth="1"/>
    <col min="2564" max="2565" width="0" hidden="1" customWidth="1"/>
    <col min="2566" max="2566" width="13" customWidth="1"/>
    <col min="2817" max="2817" width="7.140625" customWidth="1"/>
    <col min="2818" max="2818" width="34" customWidth="1"/>
    <col min="2819" max="2819" width="10.85546875" customWidth="1"/>
    <col min="2820" max="2821" width="0" hidden="1" customWidth="1"/>
    <col min="2822" max="2822" width="13" customWidth="1"/>
    <col min="3073" max="3073" width="7.140625" customWidth="1"/>
    <col min="3074" max="3074" width="34" customWidth="1"/>
    <col min="3075" max="3075" width="10.85546875" customWidth="1"/>
    <col min="3076" max="3077" width="0" hidden="1" customWidth="1"/>
    <col min="3078" max="3078" width="13" customWidth="1"/>
    <col min="3329" max="3329" width="7.140625" customWidth="1"/>
    <col min="3330" max="3330" width="34" customWidth="1"/>
    <col min="3331" max="3331" width="10.85546875" customWidth="1"/>
    <col min="3332" max="3333" width="0" hidden="1" customWidth="1"/>
    <col min="3334" max="3334" width="13" customWidth="1"/>
    <col min="3585" max="3585" width="7.140625" customWidth="1"/>
    <col min="3586" max="3586" width="34" customWidth="1"/>
    <col min="3587" max="3587" width="10.85546875" customWidth="1"/>
    <col min="3588" max="3589" width="0" hidden="1" customWidth="1"/>
    <col min="3590" max="3590" width="13" customWidth="1"/>
    <col min="3841" max="3841" width="7.140625" customWidth="1"/>
    <col min="3842" max="3842" width="34" customWidth="1"/>
    <col min="3843" max="3843" width="10.85546875" customWidth="1"/>
    <col min="3844" max="3845" width="0" hidden="1" customWidth="1"/>
    <col min="3846" max="3846" width="13" customWidth="1"/>
    <col min="4097" max="4097" width="7.140625" customWidth="1"/>
    <col min="4098" max="4098" width="34" customWidth="1"/>
    <col min="4099" max="4099" width="10.85546875" customWidth="1"/>
    <col min="4100" max="4101" width="0" hidden="1" customWidth="1"/>
    <col min="4102" max="4102" width="13" customWidth="1"/>
    <col min="4353" max="4353" width="7.140625" customWidth="1"/>
    <col min="4354" max="4354" width="34" customWidth="1"/>
    <col min="4355" max="4355" width="10.85546875" customWidth="1"/>
    <col min="4356" max="4357" width="0" hidden="1" customWidth="1"/>
    <col min="4358" max="4358" width="13" customWidth="1"/>
    <col min="4609" max="4609" width="7.140625" customWidth="1"/>
    <col min="4610" max="4610" width="34" customWidth="1"/>
    <col min="4611" max="4611" width="10.85546875" customWidth="1"/>
    <col min="4612" max="4613" width="0" hidden="1" customWidth="1"/>
    <col min="4614" max="4614" width="13" customWidth="1"/>
    <col min="4865" max="4865" width="7.140625" customWidth="1"/>
    <col min="4866" max="4866" width="34" customWidth="1"/>
    <col min="4867" max="4867" width="10.85546875" customWidth="1"/>
    <col min="4868" max="4869" width="0" hidden="1" customWidth="1"/>
    <col min="4870" max="4870" width="13" customWidth="1"/>
    <col min="5121" max="5121" width="7.140625" customWidth="1"/>
    <col min="5122" max="5122" width="34" customWidth="1"/>
    <col min="5123" max="5123" width="10.85546875" customWidth="1"/>
    <col min="5124" max="5125" width="0" hidden="1" customWidth="1"/>
    <col min="5126" max="5126" width="13" customWidth="1"/>
    <col min="5377" max="5377" width="7.140625" customWidth="1"/>
    <col min="5378" max="5378" width="34" customWidth="1"/>
    <col min="5379" max="5379" width="10.85546875" customWidth="1"/>
    <col min="5380" max="5381" width="0" hidden="1" customWidth="1"/>
    <col min="5382" max="5382" width="13" customWidth="1"/>
    <col min="5633" max="5633" width="7.140625" customWidth="1"/>
    <col min="5634" max="5634" width="34" customWidth="1"/>
    <col min="5635" max="5635" width="10.85546875" customWidth="1"/>
    <col min="5636" max="5637" width="0" hidden="1" customWidth="1"/>
    <col min="5638" max="5638" width="13" customWidth="1"/>
    <col min="5889" max="5889" width="7.140625" customWidth="1"/>
    <col min="5890" max="5890" width="34" customWidth="1"/>
    <col min="5891" max="5891" width="10.85546875" customWidth="1"/>
    <col min="5892" max="5893" width="0" hidden="1" customWidth="1"/>
    <col min="5894" max="5894" width="13" customWidth="1"/>
    <col min="6145" max="6145" width="7.140625" customWidth="1"/>
    <col min="6146" max="6146" width="34" customWidth="1"/>
    <col min="6147" max="6147" width="10.85546875" customWidth="1"/>
    <col min="6148" max="6149" width="0" hidden="1" customWidth="1"/>
    <col min="6150" max="6150" width="13" customWidth="1"/>
    <col min="6401" max="6401" width="7.140625" customWidth="1"/>
    <col min="6402" max="6402" width="34" customWidth="1"/>
    <col min="6403" max="6403" width="10.85546875" customWidth="1"/>
    <col min="6404" max="6405" width="0" hidden="1" customWidth="1"/>
    <col min="6406" max="6406" width="13" customWidth="1"/>
    <col min="6657" max="6657" width="7.140625" customWidth="1"/>
    <col min="6658" max="6658" width="34" customWidth="1"/>
    <col min="6659" max="6659" width="10.85546875" customWidth="1"/>
    <col min="6660" max="6661" width="0" hidden="1" customWidth="1"/>
    <col min="6662" max="6662" width="13" customWidth="1"/>
    <col min="6913" max="6913" width="7.140625" customWidth="1"/>
    <col min="6914" max="6914" width="34" customWidth="1"/>
    <col min="6915" max="6915" width="10.85546875" customWidth="1"/>
    <col min="6916" max="6917" width="0" hidden="1" customWidth="1"/>
    <col min="6918" max="6918" width="13" customWidth="1"/>
    <col min="7169" max="7169" width="7.140625" customWidth="1"/>
    <col min="7170" max="7170" width="34" customWidth="1"/>
    <col min="7171" max="7171" width="10.85546875" customWidth="1"/>
    <col min="7172" max="7173" width="0" hidden="1" customWidth="1"/>
    <col min="7174" max="7174" width="13" customWidth="1"/>
    <col min="7425" max="7425" width="7.140625" customWidth="1"/>
    <col min="7426" max="7426" width="34" customWidth="1"/>
    <col min="7427" max="7427" width="10.85546875" customWidth="1"/>
    <col min="7428" max="7429" width="0" hidden="1" customWidth="1"/>
    <col min="7430" max="7430" width="13" customWidth="1"/>
    <col min="7681" max="7681" width="7.140625" customWidth="1"/>
    <col min="7682" max="7682" width="34" customWidth="1"/>
    <col min="7683" max="7683" width="10.85546875" customWidth="1"/>
    <col min="7684" max="7685" width="0" hidden="1" customWidth="1"/>
    <col min="7686" max="7686" width="13" customWidth="1"/>
    <col min="7937" max="7937" width="7.140625" customWidth="1"/>
    <col min="7938" max="7938" width="34" customWidth="1"/>
    <col min="7939" max="7939" width="10.85546875" customWidth="1"/>
    <col min="7940" max="7941" width="0" hidden="1" customWidth="1"/>
    <col min="7942" max="7942" width="13" customWidth="1"/>
    <col min="8193" max="8193" width="7.140625" customWidth="1"/>
    <col min="8194" max="8194" width="34" customWidth="1"/>
    <col min="8195" max="8195" width="10.85546875" customWidth="1"/>
    <col min="8196" max="8197" width="0" hidden="1" customWidth="1"/>
    <col min="8198" max="8198" width="13" customWidth="1"/>
    <col min="8449" max="8449" width="7.140625" customWidth="1"/>
    <col min="8450" max="8450" width="34" customWidth="1"/>
    <col min="8451" max="8451" width="10.85546875" customWidth="1"/>
    <col min="8452" max="8453" width="0" hidden="1" customWidth="1"/>
    <col min="8454" max="8454" width="13" customWidth="1"/>
    <col min="8705" max="8705" width="7.140625" customWidth="1"/>
    <col min="8706" max="8706" width="34" customWidth="1"/>
    <col min="8707" max="8707" width="10.85546875" customWidth="1"/>
    <col min="8708" max="8709" width="0" hidden="1" customWidth="1"/>
    <col min="8710" max="8710" width="13" customWidth="1"/>
    <col min="8961" max="8961" width="7.140625" customWidth="1"/>
    <col min="8962" max="8962" width="34" customWidth="1"/>
    <col min="8963" max="8963" width="10.85546875" customWidth="1"/>
    <col min="8964" max="8965" width="0" hidden="1" customWidth="1"/>
    <col min="8966" max="8966" width="13" customWidth="1"/>
    <col min="9217" max="9217" width="7.140625" customWidth="1"/>
    <col min="9218" max="9218" width="34" customWidth="1"/>
    <col min="9219" max="9219" width="10.85546875" customWidth="1"/>
    <col min="9220" max="9221" width="0" hidden="1" customWidth="1"/>
    <col min="9222" max="9222" width="13" customWidth="1"/>
    <col min="9473" max="9473" width="7.140625" customWidth="1"/>
    <col min="9474" max="9474" width="34" customWidth="1"/>
    <col min="9475" max="9475" width="10.85546875" customWidth="1"/>
    <col min="9476" max="9477" width="0" hidden="1" customWidth="1"/>
    <col min="9478" max="9478" width="13" customWidth="1"/>
    <col min="9729" max="9729" width="7.140625" customWidth="1"/>
    <col min="9730" max="9730" width="34" customWidth="1"/>
    <col min="9731" max="9731" width="10.85546875" customWidth="1"/>
    <col min="9732" max="9733" width="0" hidden="1" customWidth="1"/>
    <col min="9734" max="9734" width="13" customWidth="1"/>
    <col min="9985" max="9985" width="7.140625" customWidth="1"/>
    <col min="9986" max="9986" width="34" customWidth="1"/>
    <col min="9987" max="9987" width="10.85546875" customWidth="1"/>
    <col min="9988" max="9989" width="0" hidden="1" customWidth="1"/>
    <col min="9990" max="9990" width="13" customWidth="1"/>
    <col min="10241" max="10241" width="7.140625" customWidth="1"/>
    <col min="10242" max="10242" width="34" customWidth="1"/>
    <col min="10243" max="10243" width="10.85546875" customWidth="1"/>
    <col min="10244" max="10245" width="0" hidden="1" customWidth="1"/>
    <col min="10246" max="10246" width="13" customWidth="1"/>
    <col min="10497" max="10497" width="7.140625" customWidth="1"/>
    <col min="10498" max="10498" width="34" customWidth="1"/>
    <col min="10499" max="10499" width="10.85546875" customWidth="1"/>
    <col min="10500" max="10501" width="0" hidden="1" customWidth="1"/>
    <col min="10502" max="10502" width="13" customWidth="1"/>
    <col min="10753" max="10753" width="7.140625" customWidth="1"/>
    <col min="10754" max="10754" width="34" customWidth="1"/>
    <col min="10755" max="10755" width="10.85546875" customWidth="1"/>
    <col min="10756" max="10757" width="0" hidden="1" customWidth="1"/>
    <col min="10758" max="10758" width="13" customWidth="1"/>
    <col min="11009" max="11009" width="7.140625" customWidth="1"/>
    <col min="11010" max="11010" width="34" customWidth="1"/>
    <col min="11011" max="11011" width="10.85546875" customWidth="1"/>
    <col min="11012" max="11013" width="0" hidden="1" customWidth="1"/>
    <col min="11014" max="11014" width="13" customWidth="1"/>
    <col min="11265" max="11265" width="7.140625" customWidth="1"/>
    <col min="11266" max="11266" width="34" customWidth="1"/>
    <col min="11267" max="11267" width="10.85546875" customWidth="1"/>
    <col min="11268" max="11269" width="0" hidden="1" customWidth="1"/>
    <col min="11270" max="11270" width="13" customWidth="1"/>
    <col min="11521" max="11521" width="7.140625" customWidth="1"/>
    <col min="11522" max="11522" width="34" customWidth="1"/>
    <col min="11523" max="11523" width="10.85546875" customWidth="1"/>
    <col min="11524" max="11525" width="0" hidden="1" customWidth="1"/>
    <col min="11526" max="11526" width="13" customWidth="1"/>
    <col min="11777" max="11777" width="7.140625" customWidth="1"/>
    <col min="11778" max="11778" width="34" customWidth="1"/>
    <col min="11779" max="11779" width="10.85546875" customWidth="1"/>
    <col min="11780" max="11781" width="0" hidden="1" customWidth="1"/>
    <col min="11782" max="11782" width="13" customWidth="1"/>
    <col min="12033" max="12033" width="7.140625" customWidth="1"/>
    <col min="12034" max="12034" width="34" customWidth="1"/>
    <col min="12035" max="12035" width="10.85546875" customWidth="1"/>
    <col min="12036" max="12037" width="0" hidden="1" customWidth="1"/>
    <col min="12038" max="12038" width="13" customWidth="1"/>
    <col min="12289" max="12289" width="7.140625" customWidth="1"/>
    <col min="12290" max="12290" width="34" customWidth="1"/>
    <col min="12291" max="12291" width="10.85546875" customWidth="1"/>
    <col min="12292" max="12293" width="0" hidden="1" customWidth="1"/>
    <col min="12294" max="12294" width="13" customWidth="1"/>
    <col min="12545" max="12545" width="7.140625" customWidth="1"/>
    <col min="12546" max="12546" width="34" customWidth="1"/>
    <col min="12547" max="12547" width="10.85546875" customWidth="1"/>
    <col min="12548" max="12549" width="0" hidden="1" customWidth="1"/>
    <col min="12550" max="12550" width="13" customWidth="1"/>
    <col min="12801" max="12801" width="7.140625" customWidth="1"/>
    <col min="12802" max="12802" width="34" customWidth="1"/>
    <col min="12803" max="12803" width="10.85546875" customWidth="1"/>
    <col min="12804" max="12805" width="0" hidden="1" customWidth="1"/>
    <col min="12806" max="12806" width="13" customWidth="1"/>
    <col min="13057" max="13057" width="7.140625" customWidth="1"/>
    <col min="13058" max="13058" width="34" customWidth="1"/>
    <col min="13059" max="13059" width="10.85546875" customWidth="1"/>
    <col min="13060" max="13061" width="0" hidden="1" customWidth="1"/>
    <col min="13062" max="13062" width="13" customWidth="1"/>
    <col min="13313" max="13313" width="7.140625" customWidth="1"/>
    <col min="13314" max="13314" width="34" customWidth="1"/>
    <col min="13315" max="13315" width="10.85546875" customWidth="1"/>
    <col min="13316" max="13317" width="0" hidden="1" customWidth="1"/>
    <col min="13318" max="13318" width="13" customWidth="1"/>
    <col min="13569" max="13569" width="7.140625" customWidth="1"/>
    <col min="13570" max="13570" width="34" customWidth="1"/>
    <col min="13571" max="13571" width="10.85546875" customWidth="1"/>
    <col min="13572" max="13573" width="0" hidden="1" customWidth="1"/>
    <col min="13574" max="13574" width="13" customWidth="1"/>
    <col min="13825" max="13825" width="7.140625" customWidth="1"/>
    <col min="13826" max="13826" width="34" customWidth="1"/>
    <col min="13827" max="13827" width="10.85546875" customWidth="1"/>
    <col min="13828" max="13829" width="0" hidden="1" customWidth="1"/>
    <col min="13830" max="13830" width="13" customWidth="1"/>
    <col min="14081" max="14081" width="7.140625" customWidth="1"/>
    <col min="14082" max="14082" width="34" customWidth="1"/>
    <col min="14083" max="14083" width="10.85546875" customWidth="1"/>
    <col min="14084" max="14085" width="0" hidden="1" customWidth="1"/>
    <col min="14086" max="14086" width="13" customWidth="1"/>
    <col min="14337" max="14337" width="7.140625" customWidth="1"/>
    <col min="14338" max="14338" width="34" customWidth="1"/>
    <col min="14339" max="14339" width="10.85546875" customWidth="1"/>
    <col min="14340" max="14341" width="0" hidden="1" customWidth="1"/>
    <col min="14342" max="14342" width="13" customWidth="1"/>
    <col min="14593" max="14593" width="7.140625" customWidth="1"/>
    <col min="14594" max="14594" width="34" customWidth="1"/>
    <col min="14595" max="14595" width="10.85546875" customWidth="1"/>
    <col min="14596" max="14597" width="0" hidden="1" customWidth="1"/>
    <col min="14598" max="14598" width="13" customWidth="1"/>
    <col min="14849" max="14849" width="7.140625" customWidth="1"/>
    <col min="14850" max="14850" width="34" customWidth="1"/>
    <col min="14851" max="14851" width="10.85546875" customWidth="1"/>
    <col min="14852" max="14853" width="0" hidden="1" customWidth="1"/>
    <col min="14854" max="14854" width="13" customWidth="1"/>
    <col min="15105" max="15105" width="7.140625" customWidth="1"/>
    <col min="15106" max="15106" width="34" customWidth="1"/>
    <col min="15107" max="15107" width="10.85546875" customWidth="1"/>
    <col min="15108" max="15109" width="0" hidden="1" customWidth="1"/>
    <col min="15110" max="15110" width="13" customWidth="1"/>
    <col min="15361" max="15361" width="7.140625" customWidth="1"/>
    <col min="15362" max="15362" width="34" customWidth="1"/>
    <col min="15363" max="15363" width="10.85546875" customWidth="1"/>
    <col min="15364" max="15365" width="0" hidden="1" customWidth="1"/>
    <col min="15366" max="15366" width="13" customWidth="1"/>
    <col min="15617" max="15617" width="7.140625" customWidth="1"/>
    <col min="15618" max="15618" width="34" customWidth="1"/>
    <col min="15619" max="15619" width="10.85546875" customWidth="1"/>
    <col min="15620" max="15621" width="0" hidden="1" customWidth="1"/>
    <col min="15622" max="15622" width="13" customWidth="1"/>
    <col min="15873" max="15873" width="7.140625" customWidth="1"/>
    <col min="15874" max="15874" width="34" customWidth="1"/>
    <col min="15875" max="15875" width="10.85546875" customWidth="1"/>
    <col min="15876" max="15877" width="0" hidden="1" customWidth="1"/>
    <col min="15878" max="15878" width="13" customWidth="1"/>
    <col min="16129" max="16129" width="7.140625" customWidth="1"/>
    <col min="16130" max="16130" width="34" customWidth="1"/>
    <col min="16131" max="16131" width="10.85546875" customWidth="1"/>
    <col min="16132" max="16133" width="0" hidden="1" customWidth="1"/>
    <col min="16134" max="16134" width="13" customWidth="1"/>
  </cols>
  <sheetData>
    <row r="1" spans="1:10" x14ac:dyDescent="0.25">
      <c r="C1" s="449" t="s">
        <v>875</v>
      </c>
      <c r="D1" s="450"/>
    </row>
    <row r="2" spans="1:10" x14ac:dyDescent="0.25">
      <c r="C2" s="449" t="s">
        <v>462</v>
      </c>
      <c r="D2" s="450"/>
    </row>
    <row r="3" spans="1:10" x14ac:dyDescent="0.25">
      <c r="C3" s="449" t="s">
        <v>463</v>
      </c>
      <c r="D3" s="450"/>
    </row>
    <row r="4" spans="1:10" x14ac:dyDescent="0.25">
      <c r="C4" s="449" t="s">
        <v>464</v>
      </c>
      <c r="D4" s="450"/>
    </row>
    <row r="5" spans="1:10" x14ac:dyDescent="0.25">
      <c r="C5" s="449" t="s">
        <v>1075</v>
      </c>
      <c r="D5" s="450"/>
    </row>
    <row r="6" spans="1:10" x14ac:dyDescent="0.25">
      <c r="C6" s="447" t="s">
        <v>1076</v>
      </c>
      <c r="D6" s="447"/>
      <c r="E6" s="447"/>
      <c r="F6" s="447"/>
    </row>
    <row r="7" spans="1:10" x14ac:dyDescent="0.25">
      <c r="C7" s="4" t="s">
        <v>1102</v>
      </c>
      <c r="D7" s="4"/>
      <c r="E7" s="4"/>
      <c r="F7" s="4"/>
    </row>
    <row r="8" spans="1:10" x14ac:dyDescent="0.25">
      <c r="C8" s="607" t="s">
        <v>1137</v>
      </c>
      <c r="D8" s="607"/>
      <c r="E8" s="607"/>
      <c r="F8" s="607"/>
      <c r="G8" s="607"/>
      <c r="H8" s="607"/>
      <c r="I8" s="607"/>
      <c r="J8" s="607"/>
    </row>
    <row r="9" spans="1:10" x14ac:dyDescent="0.25">
      <c r="C9" s="4"/>
      <c r="D9" s="4"/>
      <c r="E9" s="4"/>
      <c r="F9" s="4"/>
    </row>
    <row r="10" spans="1:10" ht="15.75" x14ac:dyDescent="0.25">
      <c r="C10" s="176" t="s">
        <v>643</v>
      </c>
      <c r="D10" s="176"/>
      <c r="E10" s="448"/>
    </row>
    <row r="11" spans="1:10" ht="15.75" x14ac:dyDescent="0.25">
      <c r="A11" s="618" t="s">
        <v>644</v>
      </c>
      <c r="B11" s="618"/>
      <c r="C11" s="618"/>
      <c r="D11" s="618"/>
      <c r="E11" s="618"/>
      <c r="F11" s="618"/>
      <c r="G11" s="618"/>
      <c r="H11" s="618"/>
      <c r="I11" s="618"/>
    </row>
    <row r="12" spans="1:10" ht="15.75" x14ac:dyDescent="0.25">
      <c r="C12" s="617" t="s">
        <v>1066</v>
      </c>
      <c r="D12" s="617"/>
      <c r="E12" s="617"/>
      <c r="F12" s="617"/>
      <c r="G12" s="617"/>
    </row>
    <row r="13" spans="1:10" x14ac:dyDescent="0.25">
      <c r="C13" s="452"/>
      <c r="D13" s="452"/>
    </row>
    <row r="14" spans="1:10" x14ac:dyDescent="0.25">
      <c r="C14" s="642"/>
      <c r="D14" s="642"/>
    </row>
    <row r="15" spans="1:10" ht="15.75" x14ac:dyDescent="0.25">
      <c r="C15" s="452"/>
      <c r="D15" s="424"/>
      <c r="F15" s="424" t="s">
        <v>878</v>
      </c>
      <c r="I15" s="424"/>
    </row>
    <row r="16" spans="1:10" ht="16.5" customHeight="1" x14ac:dyDescent="0.25">
      <c r="C16" s="452"/>
      <c r="D16" s="424"/>
    </row>
    <row r="17" spans="2:9" ht="222" customHeight="1" x14ac:dyDescent="0.25">
      <c r="B17" s="631" t="s">
        <v>926</v>
      </c>
      <c r="C17" s="631"/>
      <c r="D17" s="631"/>
      <c r="E17" s="631"/>
      <c r="F17" s="631"/>
      <c r="G17" s="631"/>
      <c r="H17" s="631"/>
      <c r="I17" s="631"/>
    </row>
    <row r="18" spans="2:9" ht="15.75" x14ac:dyDescent="0.25">
      <c r="C18" s="394"/>
      <c r="D18" s="424"/>
      <c r="E18" s="424" t="s">
        <v>878</v>
      </c>
    </row>
    <row r="19" spans="2:9" ht="15.75" customHeight="1" x14ac:dyDescent="0.25">
      <c r="D19" s="231"/>
      <c r="F19" s="231"/>
      <c r="I19" s="231" t="s">
        <v>642</v>
      </c>
    </row>
    <row r="20" spans="2:9" ht="15" customHeight="1" x14ac:dyDescent="0.25">
      <c r="B20" s="629" t="s">
        <v>465</v>
      </c>
      <c r="C20" s="629" t="s">
        <v>466</v>
      </c>
      <c r="D20" s="629" t="s">
        <v>5</v>
      </c>
      <c r="E20" s="633" t="s">
        <v>645</v>
      </c>
      <c r="F20" s="634"/>
      <c r="G20" s="634"/>
      <c r="H20" s="634"/>
      <c r="I20" s="635"/>
    </row>
    <row r="21" spans="2:9" ht="15" customHeight="1" x14ac:dyDescent="0.25">
      <c r="B21" s="630"/>
      <c r="C21" s="630"/>
      <c r="D21" s="630"/>
      <c r="E21" s="643" t="s">
        <v>646</v>
      </c>
      <c r="F21" s="636" t="s">
        <v>647</v>
      </c>
      <c r="G21" s="633" t="s">
        <v>924</v>
      </c>
      <c r="H21" s="634"/>
      <c r="I21" s="643" t="s">
        <v>648</v>
      </c>
    </row>
    <row r="22" spans="2:9" ht="60" customHeight="1" x14ac:dyDescent="0.25">
      <c r="B22" s="632"/>
      <c r="C22" s="632"/>
      <c r="D22" s="632"/>
      <c r="E22" s="645"/>
      <c r="F22" s="636"/>
      <c r="G22" s="453" t="s">
        <v>666</v>
      </c>
      <c r="H22" s="414" t="s">
        <v>667</v>
      </c>
      <c r="I22" s="645"/>
    </row>
    <row r="23" spans="2:9" ht="16.5" customHeight="1" x14ac:dyDescent="0.25">
      <c r="B23" s="406">
        <v>1</v>
      </c>
      <c r="C23" s="223" t="s">
        <v>467</v>
      </c>
      <c r="D23" s="507">
        <f>SUM(E23+F23+I23)</f>
        <v>206147</v>
      </c>
      <c r="E23" s="508">
        <v>6155</v>
      </c>
      <c r="F23" s="508">
        <f>SUM(G23:H23)</f>
        <v>0</v>
      </c>
      <c r="G23" s="73"/>
      <c r="H23" s="73"/>
      <c r="I23" s="506">
        <v>199992</v>
      </c>
    </row>
    <row r="24" spans="2:9" ht="16.5" customHeight="1" x14ac:dyDescent="0.25">
      <c r="B24" s="406">
        <v>2</v>
      </c>
      <c r="C24" s="223" t="s">
        <v>468</v>
      </c>
      <c r="D24" s="507">
        <f t="shared" ref="D24:D29" si="0">SUM(E24+F24+I24)</f>
        <v>3172980</v>
      </c>
      <c r="E24" s="508">
        <v>13942</v>
      </c>
      <c r="F24" s="508">
        <f t="shared" ref="F24:F29" si="1">SUM(G24:H24)</f>
        <v>0</v>
      </c>
      <c r="G24" s="73"/>
      <c r="H24" s="73"/>
      <c r="I24" s="506">
        <v>3159038</v>
      </c>
    </row>
    <row r="25" spans="2:9" ht="15.75" x14ac:dyDescent="0.25">
      <c r="B25" s="406">
        <v>3</v>
      </c>
      <c r="C25" s="223" t="s">
        <v>469</v>
      </c>
      <c r="D25" s="507">
        <f t="shared" si="0"/>
        <v>97051</v>
      </c>
      <c r="E25" s="508">
        <v>5805</v>
      </c>
      <c r="F25" s="508">
        <f t="shared" si="1"/>
        <v>0</v>
      </c>
      <c r="G25" s="73"/>
      <c r="H25" s="504"/>
      <c r="I25" s="506">
        <v>91246</v>
      </c>
    </row>
    <row r="26" spans="2:9" ht="15.75" x14ac:dyDescent="0.25">
      <c r="B26" s="406">
        <v>4</v>
      </c>
      <c r="C26" s="223" t="s">
        <v>470</v>
      </c>
      <c r="D26" s="507">
        <f t="shared" si="0"/>
        <v>174913</v>
      </c>
      <c r="E26" s="508">
        <v>7212</v>
      </c>
      <c r="F26" s="508">
        <f t="shared" si="1"/>
        <v>0</v>
      </c>
      <c r="G26" s="73"/>
      <c r="H26" s="73"/>
      <c r="I26" s="506">
        <v>167701</v>
      </c>
    </row>
    <row r="27" spans="2:9" ht="15.75" x14ac:dyDescent="0.25">
      <c r="B27" s="406">
        <v>5</v>
      </c>
      <c r="C27" s="223" t="s">
        <v>471</v>
      </c>
      <c r="D27" s="507">
        <f t="shared" si="0"/>
        <v>146582</v>
      </c>
      <c r="E27" s="508">
        <v>5338</v>
      </c>
      <c r="F27" s="508">
        <f t="shared" si="1"/>
        <v>0</v>
      </c>
      <c r="G27" s="73"/>
      <c r="H27" s="73"/>
      <c r="I27" s="506">
        <v>141244</v>
      </c>
    </row>
    <row r="28" spans="2:9" ht="15.75" x14ac:dyDescent="0.25">
      <c r="B28" s="406">
        <v>6</v>
      </c>
      <c r="C28" s="223" t="s">
        <v>472</v>
      </c>
      <c r="D28" s="507">
        <f t="shared" si="0"/>
        <v>160956</v>
      </c>
      <c r="E28" s="508">
        <v>7379</v>
      </c>
      <c r="F28" s="508">
        <f t="shared" si="1"/>
        <v>0</v>
      </c>
      <c r="G28" s="73"/>
      <c r="H28" s="197"/>
      <c r="I28" s="506">
        <v>153577</v>
      </c>
    </row>
    <row r="29" spans="2:9" ht="15.75" x14ac:dyDescent="0.25">
      <c r="B29" s="406">
        <v>7</v>
      </c>
      <c r="C29" s="223" t="s">
        <v>473</v>
      </c>
      <c r="D29" s="507">
        <f t="shared" si="0"/>
        <v>502801</v>
      </c>
      <c r="E29" s="508">
        <v>5305</v>
      </c>
      <c r="F29" s="508">
        <f t="shared" si="1"/>
        <v>0</v>
      </c>
      <c r="G29" s="73"/>
      <c r="H29" s="73"/>
      <c r="I29" s="506">
        <v>497496</v>
      </c>
    </row>
    <row r="30" spans="2:9" ht="15.75" x14ac:dyDescent="0.25">
      <c r="B30" s="232"/>
      <c r="C30" s="229" t="s">
        <v>474</v>
      </c>
      <c r="D30" s="456">
        <f t="shared" ref="D30:I30" si="2">SUM(D23:D29)</f>
        <v>4461430</v>
      </c>
      <c r="E30" s="456">
        <f t="shared" si="2"/>
        <v>51136</v>
      </c>
      <c r="F30" s="456">
        <f t="shared" si="2"/>
        <v>0</v>
      </c>
      <c r="G30" s="395">
        <f t="shared" si="2"/>
        <v>0</v>
      </c>
      <c r="H30" s="456">
        <f t="shared" si="2"/>
        <v>0</v>
      </c>
      <c r="I30" s="456">
        <f t="shared" si="2"/>
        <v>4410294</v>
      </c>
    </row>
  </sheetData>
  <mergeCells count="13">
    <mergeCell ref="C8:J8"/>
    <mergeCell ref="B20:B22"/>
    <mergeCell ref="C20:C22"/>
    <mergeCell ref="D20:D22"/>
    <mergeCell ref="A11:I11"/>
    <mergeCell ref="C12:G12"/>
    <mergeCell ref="C14:D14"/>
    <mergeCell ref="E20:I20"/>
    <mergeCell ref="I21:I22"/>
    <mergeCell ref="G21:H21"/>
    <mergeCell ref="F21:F22"/>
    <mergeCell ref="B17:I17"/>
    <mergeCell ref="E21:E22"/>
  </mergeCells>
  <pageMargins left="0.70866141732283472" right="0.70866141732283472" top="0.74803149606299213" bottom="0.74803149606299213" header="0.31496062992125984" footer="0.31496062992125984"/>
  <pageSetup paperSize="9" scale="89" orientation="portrait" blackAndWhite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44"/>
  <sheetViews>
    <sheetView zoomScaleNormal="100" workbookViewId="0">
      <selection activeCell="C9" sqref="C9"/>
    </sheetView>
  </sheetViews>
  <sheetFormatPr defaultRowHeight="15" x14ac:dyDescent="0.25"/>
  <cols>
    <col min="1" max="1" width="7.7109375" customWidth="1"/>
    <col min="2" max="2" width="28" customWidth="1"/>
    <col min="3" max="3" width="64.42578125" customWidth="1"/>
    <col min="4" max="4" width="13.5703125" customWidth="1"/>
    <col min="5" max="5" width="12.7109375" customWidth="1"/>
    <col min="6" max="6" width="8.140625" customWidth="1"/>
    <col min="7" max="8" width="8" customWidth="1"/>
    <col min="9" max="9" width="8.28515625" customWidth="1"/>
  </cols>
  <sheetData>
    <row r="1" spans="2:5" x14ac:dyDescent="0.25">
      <c r="C1" s="608" t="s">
        <v>866</v>
      </c>
      <c r="D1" s="608"/>
      <c r="E1" s="609"/>
    </row>
    <row r="2" spans="2:5" x14ac:dyDescent="0.25">
      <c r="C2" s="608" t="s">
        <v>396</v>
      </c>
      <c r="D2" s="608"/>
      <c r="E2" s="609"/>
    </row>
    <row r="3" spans="2:5" x14ac:dyDescent="0.25">
      <c r="C3" s="608" t="s">
        <v>397</v>
      </c>
      <c r="D3" s="608"/>
      <c r="E3" s="609"/>
    </row>
    <row r="4" spans="2:5" x14ac:dyDescent="0.25">
      <c r="C4" s="608" t="s">
        <v>398</v>
      </c>
      <c r="D4" s="608"/>
      <c r="E4" s="609"/>
    </row>
    <row r="5" spans="2:5" x14ac:dyDescent="0.25">
      <c r="C5" s="608" t="s">
        <v>1004</v>
      </c>
      <c r="D5" s="608"/>
      <c r="E5" s="609"/>
    </row>
    <row r="6" spans="2:5" x14ac:dyDescent="0.25">
      <c r="C6" s="605" t="s">
        <v>1008</v>
      </c>
      <c r="D6" s="605"/>
      <c r="E6" s="606"/>
    </row>
    <row r="7" spans="2:5" x14ac:dyDescent="0.25">
      <c r="C7" s="605" t="s">
        <v>1128</v>
      </c>
      <c r="D7" s="605"/>
      <c r="E7" s="606"/>
    </row>
    <row r="8" spans="2:5" x14ac:dyDescent="0.25">
      <c r="C8" s="607" t="s">
        <v>1132</v>
      </c>
      <c r="D8" s="607"/>
      <c r="E8" s="607"/>
    </row>
    <row r="9" spans="2:5" x14ac:dyDescent="0.25">
      <c r="C9" s="423"/>
      <c r="D9" s="423"/>
      <c r="E9" s="423"/>
    </row>
    <row r="10" spans="2:5" ht="18.75" x14ac:dyDescent="0.25">
      <c r="C10" s="431" t="s">
        <v>399</v>
      </c>
      <c r="D10" s="431"/>
    </row>
    <row r="11" spans="2:5" ht="18.75" x14ac:dyDescent="0.25">
      <c r="C11" s="431" t="s">
        <v>940</v>
      </c>
      <c r="D11" s="431"/>
    </row>
    <row r="12" spans="2:5" ht="18.75" x14ac:dyDescent="0.25">
      <c r="C12" s="431" t="s">
        <v>1007</v>
      </c>
      <c r="D12" s="431"/>
    </row>
    <row r="13" spans="2:5" x14ac:dyDescent="0.25">
      <c r="E13" s="4" t="s">
        <v>642</v>
      </c>
    </row>
    <row r="14" spans="2:5" ht="49.5" customHeight="1" x14ac:dyDescent="0.25">
      <c r="B14" s="432" t="s">
        <v>400</v>
      </c>
      <c r="C14" s="12" t="s">
        <v>401</v>
      </c>
      <c r="D14" s="406" t="s">
        <v>942</v>
      </c>
      <c r="E14" s="406" t="s">
        <v>1009</v>
      </c>
    </row>
    <row r="15" spans="2:5" ht="30.75" customHeight="1" x14ac:dyDescent="0.25">
      <c r="B15" s="219" t="s">
        <v>402</v>
      </c>
      <c r="C15" s="204" t="s">
        <v>403</v>
      </c>
      <c r="D15" s="396">
        <f>SUM(D16,D19,D27,D36)</f>
        <v>0</v>
      </c>
      <c r="E15" s="396">
        <f>SUM(E16,E19,E27,E36)</f>
        <v>0</v>
      </c>
    </row>
    <row r="16" spans="2:5" ht="31.5" hidden="1" x14ac:dyDescent="0.25">
      <c r="B16" s="220" t="s">
        <v>404</v>
      </c>
      <c r="C16" s="136" t="s">
        <v>405</v>
      </c>
      <c r="D16" s="397">
        <f>SUM(D17)</f>
        <v>0</v>
      </c>
      <c r="E16" s="397">
        <f>SUM(E17)</f>
        <v>0</v>
      </c>
    </row>
    <row r="17" spans="2:5" ht="31.5" hidden="1" x14ac:dyDescent="0.25">
      <c r="B17" s="221" t="s">
        <v>406</v>
      </c>
      <c r="C17" s="45" t="s">
        <v>407</v>
      </c>
      <c r="D17" s="398">
        <f>SUM(D18)</f>
        <v>0</v>
      </c>
      <c r="E17" s="398">
        <f>SUM(E18)</f>
        <v>0</v>
      </c>
    </row>
    <row r="18" spans="2:5" ht="10.5" hidden="1" customHeight="1" x14ac:dyDescent="0.25">
      <c r="B18" s="222" t="s">
        <v>408</v>
      </c>
      <c r="C18" s="223" t="s">
        <v>409</v>
      </c>
      <c r="D18" s="399"/>
      <c r="E18" s="399"/>
    </row>
    <row r="19" spans="2:5" ht="31.5" x14ac:dyDescent="0.25">
      <c r="B19" s="220" t="s">
        <v>410</v>
      </c>
      <c r="C19" s="136" t="s">
        <v>411</v>
      </c>
      <c r="D19" s="397">
        <f>SUM(D20)</f>
        <v>0</v>
      </c>
      <c r="E19" s="397">
        <f>SUM(E20)</f>
        <v>0</v>
      </c>
    </row>
    <row r="20" spans="2:5" ht="31.5" x14ac:dyDescent="0.25">
      <c r="B20" s="221" t="s">
        <v>412</v>
      </c>
      <c r="C20" s="45" t="s">
        <v>413</v>
      </c>
      <c r="D20" s="398">
        <f>SUM(D21,D24)</f>
        <v>0</v>
      </c>
      <c r="E20" s="398">
        <f>SUM(E21,E24)</f>
        <v>0</v>
      </c>
    </row>
    <row r="21" spans="2:5" ht="47.25" x14ac:dyDescent="0.25">
      <c r="B21" s="224" t="s">
        <v>739</v>
      </c>
      <c r="C21" s="157" t="s">
        <v>741</v>
      </c>
      <c r="D21" s="400">
        <f>SUM(D22)</f>
        <v>1349000</v>
      </c>
      <c r="E21" s="400">
        <f>SUM(E22)</f>
        <v>1349000</v>
      </c>
    </row>
    <row r="22" spans="2:5" ht="47.25" x14ac:dyDescent="0.25">
      <c r="B22" s="222" t="s">
        <v>740</v>
      </c>
      <c r="C22" s="223" t="s">
        <v>744</v>
      </c>
      <c r="D22" s="404">
        <v>1349000</v>
      </c>
      <c r="E22" s="404">
        <v>1349000</v>
      </c>
    </row>
    <row r="23" spans="2:5" ht="31.5" hidden="1" x14ac:dyDescent="0.25">
      <c r="B23" s="222" t="s">
        <v>742</v>
      </c>
      <c r="C23" s="223" t="s">
        <v>745</v>
      </c>
      <c r="D23" s="399"/>
      <c r="E23" s="399"/>
    </row>
    <row r="24" spans="2:5" ht="47.25" x14ac:dyDescent="0.25">
      <c r="B24" s="224" t="s">
        <v>414</v>
      </c>
      <c r="C24" s="157" t="s">
        <v>415</v>
      </c>
      <c r="D24" s="400">
        <f>SUM(D25)</f>
        <v>-1349000</v>
      </c>
      <c r="E24" s="400">
        <f>SUM(E25)</f>
        <v>-1349000</v>
      </c>
    </row>
    <row r="25" spans="2:5" ht="47.25" x14ac:dyDescent="0.25">
      <c r="B25" s="222" t="s">
        <v>416</v>
      </c>
      <c r="C25" s="223" t="s">
        <v>417</v>
      </c>
      <c r="D25" s="404">
        <v>-1349000</v>
      </c>
      <c r="E25" s="404">
        <v>-1349000</v>
      </c>
    </row>
    <row r="26" spans="2:5" ht="47.25" hidden="1" x14ac:dyDescent="0.25">
      <c r="B26" s="222" t="s">
        <v>743</v>
      </c>
      <c r="C26" s="223" t="s">
        <v>746</v>
      </c>
      <c r="D26" s="399"/>
      <c r="E26" s="399"/>
    </row>
    <row r="27" spans="2:5" ht="31.5" x14ac:dyDescent="0.25">
      <c r="B27" s="220" t="s">
        <v>418</v>
      </c>
      <c r="C27" s="136" t="s">
        <v>419</v>
      </c>
      <c r="D27" s="397">
        <f>SUM(D28,D32)</f>
        <v>0</v>
      </c>
      <c r="E27" s="397">
        <f>SUM(E28,E32)</f>
        <v>0</v>
      </c>
    </row>
    <row r="28" spans="2:5" ht="15.75" x14ac:dyDescent="0.25">
      <c r="B28" s="221" t="s">
        <v>420</v>
      </c>
      <c r="C28" s="45" t="s">
        <v>421</v>
      </c>
      <c r="D28" s="401">
        <f t="shared" ref="D28:E30" si="0">SUM(D29)</f>
        <v>-283779952</v>
      </c>
      <c r="E28" s="401">
        <f t="shared" si="0"/>
        <v>-285817965</v>
      </c>
    </row>
    <row r="29" spans="2:5" ht="15.75" x14ac:dyDescent="0.25">
      <c r="B29" s="222" t="s">
        <v>422</v>
      </c>
      <c r="C29" s="223" t="s">
        <v>423</v>
      </c>
      <c r="D29" s="402">
        <f t="shared" si="0"/>
        <v>-283779952</v>
      </c>
      <c r="E29" s="402">
        <f t="shared" si="0"/>
        <v>-285817965</v>
      </c>
    </row>
    <row r="30" spans="2:5" ht="15.75" x14ac:dyDescent="0.25">
      <c r="B30" s="222" t="s">
        <v>424</v>
      </c>
      <c r="C30" s="223" t="s">
        <v>425</v>
      </c>
      <c r="D30" s="402">
        <f t="shared" si="0"/>
        <v>-283779952</v>
      </c>
      <c r="E30" s="402">
        <f t="shared" si="0"/>
        <v>-285817965</v>
      </c>
    </row>
    <row r="31" spans="2:5" ht="31.5" x14ac:dyDescent="0.25">
      <c r="B31" s="222" t="s">
        <v>426</v>
      </c>
      <c r="C31" s="223" t="s">
        <v>427</v>
      </c>
      <c r="D31" s="399">
        <v>-283779952</v>
      </c>
      <c r="E31" s="399">
        <v>-285817965</v>
      </c>
    </row>
    <row r="32" spans="2:5" ht="15.75" x14ac:dyDescent="0.25">
      <c r="B32" s="221" t="s">
        <v>428</v>
      </c>
      <c r="C32" s="45" t="s">
        <v>429</v>
      </c>
      <c r="D32" s="401">
        <f t="shared" ref="D32:E34" si="1">SUM(D33)</f>
        <v>283779952</v>
      </c>
      <c r="E32" s="401">
        <f t="shared" si="1"/>
        <v>285817965</v>
      </c>
    </row>
    <row r="33" spans="2:5" ht="15.75" x14ac:dyDescent="0.25">
      <c r="B33" s="222" t="s">
        <v>430</v>
      </c>
      <c r="C33" s="223" t="s">
        <v>431</v>
      </c>
      <c r="D33" s="403">
        <f t="shared" si="1"/>
        <v>283779952</v>
      </c>
      <c r="E33" s="403">
        <f t="shared" si="1"/>
        <v>285817965</v>
      </c>
    </row>
    <row r="34" spans="2:5" ht="15.75" x14ac:dyDescent="0.25">
      <c r="B34" s="222" t="s">
        <v>432</v>
      </c>
      <c r="C34" s="223" t="s">
        <v>433</v>
      </c>
      <c r="D34" s="403">
        <f t="shared" si="1"/>
        <v>283779952</v>
      </c>
      <c r="E34" s="403">
        <f t="shared" si="1"/>
        <v>285817965</v>
      </c>
    </row>
    <row r="35" spans="2:5" ht="31.5" x14ac:dyDescent="0.25">
      <c r="B35" s="222" t="s">
        <v>434</v>
      </c>
      <c r="C35" s="225" t="s">
        <v>435</v>
      </c>
      <c r="D35" s="399">
        <v>283779952</v>
      </c>
      <c r="E35" s="399">
        <v>285817965</v>
      </c>
    </row>
    <row r="36" spans="2:5" ht="31.5" x14ac:dyDescent="0.25">
      <c r="B36" s="220" t="s">
        <v>436</v>
      </c>
      <c r="C36" s="136" t="s">
        <v>437</v>
      </c>
      <c r="D36" s="397">
        <f>SUM(D37)</f>
        <v>0</v>
      </c>
      <c r="E36" s="397">
        <f>SUM(E37)</f>
        <v>0</v>
      </c>
    </row>
    <row r="37" spans="2:5" ht="31.5" x14ac:dyDescent="0.25">
      <c r="B37" s="226" t="s">
        <v>438</v>
      </c>
      <c r="C37" s="227" t="s">
        <v>439</v>
      </c>
      <c r="D37" s="398">
        <f>SUM(D38,D41)</f>
        <v>0</v>
      </c>
      <c r="E37" s="398">
        <f>SUM(E38,E41)</f>
        <v>0</v>
      </c>
    </row>
    <row r="38" spans="2:5" ht="31.5" x14ac:dyDescent="0.25">
      <c r="B38" s="224" t="s">
        <v>440</v>
      </c>
      <c r="C38" s="157" t="s">
        <v>441</v>
      </c>
      <c r="D38" s="400">
        <f>SUM(D39)</f>
        <v>500000</v>
      </c>
      <c r="E38" s="400">
        <f>SUM(E39)</f>
        <v>500000</v>
      </c>
    </row>
    <row r="39" spans="2:5" ht="45.75" customHeight="1" x14ac:dyDescent="0.25">
      <c r="B39" s="222" t="s">
        <v>442</v>
      </c>
      <c r="C39" s="223" t="s">
        <v>443</v>
      </c>
      <c r="D39" s="402">
        <f>SUM(D40)</f>
        <v>500000</v>
      </c>
      <c r="E39" s="402">
        <f>SUM(E40)</f>
        <v>500000</v>
      </c>
    </row>
    <row r="40" spans="2:5" ht="63" x14ac:dyDescent="0.25">
      <c r="B40" s="222" t="s">
        <v>444</v>
      </c>
      <c r="C40" s="223" t="s">
        <v>445</v>
      </c>
      <c r="D40" s="404">
        <v>500000</v>
      </c>
      <c r="E40" s="404">
        <v>500000</v>
      </c>
    </row>
    <row r="41" spans="2:5" ht="31.5" x14ac:dyDescent="0.25">
      <c r="B41" s="224" t="s">
        <v>446</v>
      </c>
      <c r="C41" s="157" t="s">
        <v>447</v>
      </c>
      <c r="D41" s="400">
        <f>SUM(D42)</f>
        <v>-500000</v>
      </c>
      <c r="E41" s="400">
        <f>SUM(E42)</f>
        <v>-500000</v>
      </c>
    </row>
    <row r="42" spans="2:5" ht="47.25" x14ac:dyDescent="0.25">
      <c r="B42" s="222" t="s">
        <v>448</v>
      </c>
      <c r="C42" s="223" t="s">
        <v>449</v>
      </c>
      <c r="D42" s="402">
        <f>SUM(D43)</f>
        <v>-500000</v>
      </c>
      <c r="E42" s="402">
        <f>SUM(E43)</f>
        <v>-500000</v>
      </c>
    </row>
    <row r="43" spans="2:5" ht="47.25" x14ac:dyDescent="0.25">
      <c r="B43" s="222" t="s">
        <v>450</v>
      </c>
      <c r="C43" s="223" t="s">
        <v>451</v>
      </c>
      <c r="D43" s="404">
        <v>-500000</v>
      </c>
      <c r="E43" s="404">
        <v>-500000</v>
      </c>
    </row>
    <row r="44" spans="2:5" ht="15.75" x14ac:dyDescent="0.25">
      <c r="B44" s="228"/>
      <c r="C44" s="229" t="s">
        <v>452</v>
      </c>
      <c r="D44" s="405">
        <f>SUM(D15)</f>
        <v>0</v>
      </c>
      <c r="E44" s="405">
        <f>SUM(E15)</f>
        <v>0</v>
      </c>
    </row>
  </sheetData>
  <mergeCells count="8">
    <mergeCell ref="C7:E7"/>
    <mergeCell ref="C8:E8"/>
    <mergeCell ref="C1:E1"/>
    <mergeCell ref="C2:E2"/>
    <mergeCell ref="C3:E3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69" orientation="portrait" blackAndWhite="1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11"/>
  <sheetViews>
    <sheetView zoomScaleNormal="100" workbookViewId="0">
      <selection activeCell="D9" sqref="D9"/>
    </sheetView>
  </sheetViews>
  <sheetFormatPr defaultRowHeight="15" x14ac:dyDescent="0.25"/>
  <cols>
    <col min="2" max="2" width="10.85546875" customWidth="1"/>
    <col min="3" max="3" width="28.28515625" customWidth="1"/>
    <col min="4" max="4" width="83" customWidth="1"/>
  </cols>
  <sheetData>
    <row r="1" spans="2:5" x14ac:dyDescent="0.25">
      <c r="C1" s="611" t="s">
        <v>747</v>
      </c>
      <c r="D1" s="612"/>
    </row>
    <row r="2" spans="2:5" x14ac:dyDescent="0.25">
      <c r="C2" s="611" t="s">
        <v>748</v>
      </c>
      <c r="D2" s="612"/>
    </row>
    <row r="3" spans="2:5" x14ac:dyDescent="0.25">
      <c r="C3" s="613" t="s">
        <v>749</v>
      </c>
      <c r="D3" s="614"/>
    </row>
    <row r="4" spans="2:5" x14ac:dyDescent="0.25">
      <c r="C4" s="611" t="s">
        <v>750</v>
      </c>
      <c r="D4" s="612"/>
    </row>
    <row r="5" spans="2:5" x14ac:dyDescent="0.25">
      <c r="C5" s="611" t="s">
        <v>1010</v>
      </c>
      <c r="D5" s="612"/>
    </row>
    <row r="6" spans="2:5" x14ac:dyDescent="0.25">
      <c r="C6" s="607" t="s">
        <v>1011</v>
      </c>
      <c r="D6" s="610"/>
    </row>
    <row r="7" spans="2:5" x14ac:dyDescent="0.25">
      <c r="C7" s="607" t="s">
        <v>1130</v>
      </c>
      <c r="D7" s="610"/>
    </row>
    <row r="8" spans="2:5" x14ac:dyDescent="0.25">
      <c r="C8" s="438"/>
      <c r="D8" s="423" t="s">
        <v>1133</v>
      </c>
      <c r="E8" s="423"/>
    </row>
    <row r="9" spans="2:5" x14ac:dyDescent="0.25">
      <c r="D9" s="423"/>
      <c r="E9" s="423"/>
    </row>
    <row r="10" spans="2:5" ht="18.75" x14ac:dyDescent="0.25">
      <c r="C10" s="615" t="s">
        <v>865</v>
      </c>
      <c r="D10" s="606"/>
    </row>
    <row r="11" spans="2:5" ht="18.75" x14ac:dyDescent="0.25">
      <c r="C11" s="615" t="s">
        <v>751</v>
      </c>
      <c r="D11" s="606"/>
    </row>
    <row r="12" spans="2:5" ht="18.75" x14ac:dyDescent="0.25">
      <c r="C12" s="431"/>
    </row>
    <row r="13" spans="2:5" ht="77.25" customHeight="1" x14ac:dyDescent="0.25">
      <c r="B13" s="433" t="s">
        <v>752</v>
      </c>
      <c r="C13" s="10" t="s">
        <v>753</v>
      </c>
      <c r="D13" s="12" t="s">
        <v>754</v>
      </c>
    </row>
    <row r="14" spans="2:5" ht="15.75" x14ac:dyDescent="0.25">
      <c r="B14" s="434" t="s">
        <v>50</v>
      </c>
      <c r="C14" s="435"/>
      <c r="D14" s="46" t="s">
        <v>755</v>
      </c>
    </row>
    <row r="15" spans="2:5" ht="30.75" customHeight="1" x14ac:dyDescent="0.25">
      <c r="B15" s="436" t="s">
        <v>50</v>
      </c>
      <c r="C15" s="14" t="s">
        <v>756</v>
      </c>
      <c r="D15" s="13" t="s">
        <v>757</v>
      </c>
    </row>
    <row r="16" spans="2:5" ht="66.75" customHeight="1" x14ac:dyDescent="0.25">
      <c r="B16" s="8" t="s">
        <v>50</v>
      </c>
      <c r="C16" s="429" t="s">
        <v>758</v>
      </c>
      <c r="D16" s="63" t="s">
        <v>759</v>
      </c>
    </row>
    <row r="17" spans="2:4" ht="47.25" x14ac:dyDescent="0.25">
      <c r="B17" s="436" t="s">
        <v>50</v>
      </c>
      <c r="C17" s="14" t="s">
        <v>760</v>
      </c>
      <c r="D17" s="13" t="s">
        <v>761</v>
      </c>
    </row>
    <row r="18" spans="2:4" ht="31.5" x14ac:dyDescent="0.25">
      <c r="B18" s="436" t="s">
        <v>50</v>
      </c>
      <c r="C18" s="14" t="s">
        <v>762</v>
      </c>
      <c r="D18" s="13" t="s">
        <v>763</v>
      </c>
    </row>
    <row r="19" spans="2:4" ht="66.75" customHeight="1" x14ac:dyDescent="0.25">
      <c r="B19" s="436" t="s">
        <v>50</v>
      </c>
      <c r="C19" s="14" t="s">
        <v>943</v>
      </c>
      <c r="D19" s="63" t="s">
        <v>944</v>
      </c>
    </row>
    <row r="20" spans="2:4" ht="66.75" customHeight="1" x14ac:dyDescent="0.25">
      <c r="B20" s="436" t="s">
        <v>50</v>
      </c>
      <c r="C20" s="14" t="s">
        <v>983</v>
      </c>
      <c r="D20" s="63" t="s">
        <v>984</v>
      </c>
    </row>
    <row r="21" spans="2:4" ht="63" x14ac:dyDescent="0.25">
      <c r="B21" s="436" t="s">
        <v>50</v>
      </c>
      <c r="C21" s="14" t="s">
        <v>60</v>
      </c>
      <c r="D21" s="13" t="s">
        <v>61</v>
      </c>
    </row>
    <row r="22" spans="2:4" ht="47.25" x14ac:dyDescent="0.25">
      <c r="B22" s="436" t="s">
        <v>50</v>
      </c>
      <c r="C22" s="14" t="s">
        <v>764</v>
      </c>
      <c r="D22" s="13" t="s">
        <v>765</v>
      </c>
    </row>
    <row r="23" spans="2:4" ht="63" x14ac:dyDescent="0.25">
      <c r="B23" s="436" t="s">
        <v>50</v>
      </c>
      <c r="C23" s="14" t="s">
        <v>62</v>
      </c>
      <c r="D23" s="13" t="s">
        <v>63</v>
      </c>
    </row>
    <row r="24" spans="2:4" ht="31.5" x14ac:dyDescent="0.25">
      <c r="B24" s="436" t="s">
        <v>50</v>
      </c>
      <c r="C24" s="64" t="s">
        <v>766</v>
      </c>
      <c r="D24" s="13" t="s">
        <v>767</v>
      </c>
    </row>
    <row r="25" spans="2:4" ht="63" x14ac:dyDescent="0.25">
      <c r="B25" s="436" t="s">
        <v>50</v>
      </c>
      <c r="C25" s="439" t="s">
        <v>768</v>
      </c>
      <c r="D25" s="13" t="s">
        <v>769</v>
      </c>
    </row>
    <row r="26" spans="2:4" ht="112.5" customHeight="1" x14ac:dyDescent="0.25">
      <c r="B26" s="436" t="s">
        <v>50</v>
      </c>
      <c r="C26" s="14" t="s">
        <v>987</v>
      </c>
      <c r="D26" s="63" t="s">
        <v>988</v>
      </c>
    </row>
    <row r="27" spans="2:4" ht="81.75" customHeight="1" x14ac:dyDescent="0.25">
      <c r="B27" s="436" t="s">
        <v>50</v>
      </c>
      <c r="C27" s="14" t="s">
        <v>985</v>
      </c>
      <c r="D27" s="63" t="s">
        <v>986</v>
      </c>
    </row>
    <row r="28" spans="2:4" ht="47.25" x14ac:dyDescent="0.25">
      <c r="B28" s="436" t="s">
        <v>50</v>
      </c>
      <c r="C28" s="14" t="s">
        <v>770</v>
      </c>
      <c r="D28" s="13" t="s">
        <v>771</v>
      </c>
    </row>
    <row r="29" spans="2:4" ht="31.5" x14ac:dyDescent="0.25">
      <c r="B29" s="436" t="s">
        <v>50</v>
      </c>
      <c r="C29" s="14" t="s">
        <v>772</v>
      </c>
      <c r="D29" s="13" t="s">
        <v>773</v>
      </c>
    </row>
    <row r="30" spans="2:4" ht="63" x14ac:dyDescent="0.25">
      <c r="B30" s="436" t="s">
        <v>50</v>
      </c>
      <c r="C30" s="14" t="s">
        <v>774</v>
      </c>
      <c r="D30" s="13" t="s">
        <v>775</v>
      </c>
    </row>
    <row r="31" spans="2:4" ht="31.5" x14ac:dyDescent="0.25">
      <c r="B31" s="436" t="s">
        <v>50</v>
      </c>
      <c r="C31" s="14" t="s">
        <v>776</v>
      </c>
      <c r="D31" s="13" t="s">
        <v>777</v>
      </c>
    </row>
    <row r="32" spans="2:4" ht="63" x14ac:dyDescent="0.25">
      <c r="B32" s="436" t="s">
        <v>50</v>
      </c>
      <c r="C32" s="14" t="s">
        <v>778</v>
      </c>
      <c r="D32" s="13" t="s">
        <v>779</v>
      </c>
    </row>
    <row r="33" spans="2:4" ht="78.75" x14ac:dyDescent="0.25">
      <c r="B33" s="436" t="s">
        <v>50</v>
      </c>
      <c r="C33" s="14" t="s">
        <v>780</v>
      </c>
      <c r="D33" s="13" t="s">
        <v>781</v>
      </c>
    </row>
    <row r="34" spans="2:4" ht="78.75" x14ac:dyDescent="0.25">
      <c r="B34" s="436" t="s">
        <v>50</v>
      </c>
      <c r="C34" s="14" t="s">
        <v>782</v>
      </c>
      <c r="D34" s="13" t="s">
        <v>783</v>
      </c>
    </row>
    <row r="35" spans="2:4" ht="78.75" x14ac:dyDescent="0.25">
      <c r="B35" s="436" t="s">
        <v>50</v>
      </c>
      <c r="C35" s="14" t="s">
        <v>784</v>
      </c>
      <c r="D35" s="13" t="s">
        <v>785</v>
      </c>
    </row>
    <row r="36" spans="2:4" ht="47.25" x14ac:dyDescent="0.25">
      <c r="B36" s="436" t="s">
        <v>50</v>
      </c>
      <c r="C36" s="14" t="s">
        <v>786</v>
      </c>
      <c r="D36" s="13" t="s">
        <v>787</v>
      </c>
    </row>
    <row r="37" spans="2:4" ht="47.25" x14ac:dyDescent="0.25">
      <c r="B37" s="436" t="s">
        <v>50</v>
      </c>
      <c r="C37" s="14" t="s">
        <v>788</v>
      </c>
      <c r="D37" s="13" t="s">
        <v>789</v>
      </c>
    </row>
    <row r="38" spans="2:4" ht="31.5" x14ac:dyDescent="0.25">
      <c r="B38" s="436" t="s">
        <v>50</v>
      </c>
      <c r="C38" s="14" t="s">
        <v>790</v>
      </c>
      <c r="D38" s="13" t="s">
        <v>791</v>
      </c>
    </row>
    <row r="39" spans="2:4" ht="49.5" customHeight="1" x14ac:dyDescent="0.25">
      <c r="B39" s="436" t="s">
        <v>50</v>
      </c>
      <c r="C39" s="14" t="s">
        <v>946</v>
      </c>
      <c r="D39" s="63" t="s">
        <v>945</v>
      </c>
    </row>
    <row r="40" spans="2:4" ht="34.5" customHeight="1" x14ac:dyDescent="0.25">
      <c r="B40" s="436" t="s">
        <v>50</v>
      </c>
      <c r="C40" s="14" t="s">
        <v>733</v>
      </c>
      <c r="D40" s="63" t="s">
        <v>989</v>
      </c>
    </row>
    <row r="41" spans="2:4" ht="47.25" x14ac:dyDescent="0.25">
      <c r="B41" s="436" t="s">
        <v>50</v>
      </c>
      <c r="C41" s="14" t="s">
        <v>792</v>
      </c>
      <c r="D41" s="13" t="s">
        <v>793</v>
      </c>
    </row>
    <row r="42" spans="2:4" ht="81" customHeight="1" x14ac:dyDescent="0.25">
      <c r="B42" s="436" t="s">
        <v>50</v>
      </c>
      <c r="C42" s="14" t="s">
        <v>991</v>
      </c>
      <c r="D42" s="63" t="s">
        <v>992</v>
      </c>
    </row>
    <row r="43" spans="2:4" ht="66" customHeight="1" x14ac:dyDescent="0.25">
      <c r="B43" s="436" t="s">
        <v>50</v>
      </c>
      <c r="C43" s="14" t="s">
        <v>990</v>
      </c>
      <c r="D43" s="63" t="s">
        <v>993</v>
      </c>
    </row>
    <row r="44" spans="2:4" ht="63" x14ac:dyDescent="0.25">
      <c r="B44" s="436" t="s">
        <v>50</v>
      </c>
      <c r="C44" s="14" t="s">
        <v>794</v>
      </c>
      <c r="D44" s="13" t="s">
        <v>795</v>
      </c>
    </row>
    <row r="45" spans="2:4" ht="63" x14ac:dyDescent="0.25">
      <c r="B45" s="436" t="s">
        <v>50</v>
      </c>
      <c r="C45" s="439" t="s">
        <v>1090</v>
      </c>
      <c r="D45" s="13" t="s">
        <v>796</v>
      </c>
    </row>
    <row r="46" spans="2:4" ht="31.5" x14ac:dyDescent="0.25">
      <c r="B46" s="436" t="s">
        <v>50</v>
      </c>
      <c r="C46" s="439" t="s">
        <v>1051</v>
      </c>
      <c r="D46" s="13" t="s">
        <v>82</v>
      </c>
    </row>
    <row r="47" spans="2:4" ht="15.75" x14ac:dyDescent="0.25">
      <c r="B47" s="436" t="s">
        <v>50</v>
      </c>
      <c r="C47" s="440" t="s">
        <v>1052</v>
      </c>
      <c r="D47" s="13" t="s">
        <v>84</v>
      </c>
    </row>
    <row r="48" spans="2:4" ht="31.5" x14ac:dyDescent="0.25">
      <c r="B48" s="441" t="s">
        <v>56</v>
      </c>
      <c r="C48" s="442"/>
      <c r="D48" s="46" t="s">
        <v>55</v>
      </c>
    </row>
    <row r="49" spans="2:4" ht="31.5" x14ac:dyDescent="0.25">
      <c r="B49" s="436" t="s">
        <v>56</v>
      </c>
      <c r="C49" s="14" t="s">
        <v>78</v>
      </c>
      <c r="D49" s="13" t="s">
        <v>797</v>
      </c>
    </row>
    <row r="50" spans="2:4" ht="47.25" x14ac:dyDescent="0.25">
      <c r="B50" s="436" t="s">
        <v>56</v>
      </c>
      <c r="C50" s="14" t="s">
        <v>798</v>
      </c>
      <c r="D50" s="13" t="s">
        <v>799</v>
      </c>
    </row>
    <row r="51" spans="2:4" ht="31.5" x14ac:dyDescent="0.25">
      <c r="B51" s="436" t="s">
        <v>56</v>
      </c>
      <c r="C51" s="14" t="s">
        <v>1023</v>
      </c>
      <c r="D51" s="63" t="s">
        <v>67</v>
      </c>
    </row>
    <row r="52" spans="2:4" ht="31.5" x14ac:dyDescent="0.25">
      <c r="B52" s="436" t="s">
        <v>56</v>
      </c>
      <c r="C52" s="14" t="s">
        <v>1025</v>
      </c>
      <c r="D52" s="13" t="s">
        <v>800</v>
      </c>
    </row>
    <row r="53" spans="2:4" ht="31.5" x14ac:dyDescent="0.25">
      <c r="B53" s="436" t="s">
        <v>56</v>
      </c>
      <c r="C53" s="14" t="s">
        <v>1082</v>
      </c>
      <c r="D53" s="13" t="s">
        <v>492</v>
      </c>
    </row>
    <row r="54" spans="2:4" s="9" customFormat="1" ht="31.5" x14ac:dyDescent="0.25">
      <c r="B54" s="443" t="s">
        <v>56</v>
      </c>
      <c r="C54" s="444" t="s">
        <v>1027</v>
      </c>
      <c r="D54" s="58" t="s">
        <v>801</v>
      </c>
    </row>
    <row r="55" spans="2:4" s="9" customFormat="1" ht="47.25" x14ac:dyDescent="0.25">
      <c r="B55" s="443" t="s">
        <v>56</v>
      </c>
      <c r="C55" s="444" t="s">
        <v>1083</v>
      </c>
      <c r="D55" s="58" t="s">
        <v>889</v>
      </c>
    </row>
    <row r="56" spans="2:4" s="9" customFormat="1" ht="47.25" x14ac:dyDescent="0.25">
      <c r="B56" s="443" t="s">
        <v>56</v>
      </c>
      <c r="C56" s="444" t="s">
        <v>1028</v>
      </c>
      <c r="D56" s="58" t="s">
        <v>480</v>
      </c>
    </row>
    <row r="57" spans="2:4" s="9" customFormat="1" ht="47.25" x14ac:dyDescent="0.25">
      <c r="B57" s="443" t="s">
        <v>56</v>
      </c>
      <c r="C57" s="444" t="s">
        <v>1030</v>
      </c>
      <c r="D57" s="58" t="s">
        <v>964</v>
      </c>
    </row>
    <row r="58" spans="2:4" s="9" customFormat="1" ht="32.25" customHeight="1" x14ac:dyDescent="0.25">
      <c r="B58" s="443" t="s">
        <v>56</v>
      </c>
      <c r="C58" s="444" t="s">
        <v>1032</v>
      </c>
      <c r="D58" s="82" t="s">
        <v>966</v>
      </c>
    </row>
    <row r="59" spans="2:4" ht="15.75" x14ac:dyDescent="0.25">
      <c r="B59" s="436" t="s">
        <v>56</v>
      </c>
      <c r="C59" s="14" t="s">
        <v>1034</v>
      </c>
      <c r="D59" s="13" t="s">
        <v>802</v>
      </c>
    </row>
    <row r="60" spans="2:4" ht="49.5" customHeight="1" x14ac:dyDescent="0.25">
      <c r="B60" s="436" t="s">
        <v>56</v>
      </c>
      <c r="C60" s="47" t="s">
        <v>1041</v>
      </c>
      <c r="D60" s="218" t="s">
        <v>890</v>
      </c>
    </row>
    <row r="61" spans="2:4" ht="47.25" x14ac:dyDescent="0.25">
      <c r="B61" s="436" t="s">
        <v>56</v>
      </c>
      <c r="C61" s="14" t="s">
        <v>1037</v>
      </c>
      <c r="D61" s="13" t="s">
        <v>803</v>
      </c>
    </row>
    <row r="62" spans="2:4" ht="31.5" x14ac:dyDescent="0.25">
      <c r="B62" s="436" t="s">
        <v>56</v>
      </c>
      <c r="C62" s="14" t="s">
        <v>1084</v>
      </c>
      <c r="D62" s="13" t="s">
        <v>804</v>
      </c>
    </row>
    <row r="63" spans="2:4" ht="47.25" x14ac:dyDescent="0.25">
      <c r="B63" s="436" t="s">
        <v>56</v>
      </c>
      <c r="C63" s="14" t="s">
        <v>1085</v>
      </c>
      <c r="D63" s="13" t="s">
        <v>805</v>
      </c>
    </row>
    <row r="64" spans="2:4" ht="15.75" x14ac:dyDescent="0.25">
      <c r="B64" s="436" t="s">
        <v>56</v>
      </c>
      <c r="C64" s="14" t="s">
        <v>1043</v>
      </c>
      <c r="D64" s="13" t="s">
        <v>960</v>
      </c>
    </row>
    <row r="65" spans="2:4" ht="15.75" x14ac:dyDescent="0.25">
      <c r="B65" s="436" t="s">
        <v>56</v>
      </c>
      <c r="C65" s="14" t="s">
        <v>1045</v>
      </c>
      <c r="D65" s="13" t="s">
        <v>68</v>
      </c>
    </row>
    <row r="66" spans="2:4" s="603" customFormat="1" ht="63" x14ac:dyDescent="0.25">
      <c r="B66" s="436" t="s">
        <v>56</v>
      </c>
      <c r="C66" s="14" t="s">
        <v>1129</v>
      </c>
      <c r="D66" s="218" t="s">
        <v>1121</v>
      </c>
    </row>
    <row r="67" spans="2:4" ht="47.25" x14ac:dyDescent="0.25">
      <c r="B67" s="436" t="s">
        <v>56</v>
      </c>
      <c r="C67" s="14" t="s">
        <v>1087</v>
      </c>
      <c r="D67" s="13" t="s">
        <v>259</v>
      </c>
    </row>
    <row r="68" spans="2:4" ht="47.25" x14ac:dyDescent="0.25">
      <c r="B68" s="436" t="s">
        <v>56</v>
      </c>
      <c r="C68" s="14" t="s">
        <v>1049</v>
      </c>
      <c r="D68" s="49" t="s">
        <v>486</v>
      </c>
    </row>
    <row r="69" spans="2:4" ht="31.5" x14ac:dyDescent="0.25">
      <c r="B69" s="436" t="s">
        <v>56</v>
      </c>
      <c r="C69" s="14" t="s">
        <v>1086</v>
      </c>
      <c r="D69" s="223" t="s">
        <v>957</v>
      </c>
    </row>
    <row r="70" spans="2:4" ht="31.5" x14ac:dyDescent="0.25">
      <c r="B70" s="436" t="s">
        <v>56</v>
      </c>
      <c r="C70" s="439" t="s">
        <v>1051</v>
      </c>
      <c r="D70" s="496" t="s">
        <v>82</v>
      </c>
    </row>
    <row r="71" spans="2:4" ht="15.75" x14ac:dyDescent="0.25">
      <c r="B71" s="436" t="s">
        <v>56</v>
      </c>
      <c r="C71" s="440" t="s">
        <v>1052</v>
      </c>
      <c r="D71" s="13" t="s">
        <v>84</v>
      </c>
    </row>
    <row r="72" spans="2:4" ht="47.25" x14ac:dyDescent="0.25">
      <c r="B72" s="436" t="s">
        <v>56</v>
      </c>
      <c r="C72" s="14" t="s">
        <v>1055</v>
      </c>
      <c r="D72" s="13" t="s">
        <v>927</v>
      </c>
    </row>
    <row r="73" spans="2:4" ht="31.5" x14ac:dyDescent="0.25">
      <c r="B73" s="436" t="s">
        <v>56</v>
      </c>
      <c r="C73" s="14" t="s">
        <v>1088</v>
      </c>
      <c r="D73" s="13" t="s">
        <v>806</v>
      </c>
    </row>
    <row r="74" spans="2:4" ht="31.5" x14ac:dyDescent="0.25">
      <c r="B74" s="436" t="s">
        <v>56</v>
      </c>
      <c r="C74" s="14" t="s">
        <v>1089</v>
      </c>
      <c r="D74" s="13" t="s">
        <v>807</v>
      </c>
    </row>
    <row r="75" spans="2:4" ht="49.5" customHeight="1" x14ac:dyDescent="0.25">
      <c r="B75" s="436" t="s">
        <v>56</v>
      </c>
      <c r="C75" s="14" t="s">
        <v>1057</v>
      </c>
      <c r="D75" s="63" t="s">
        <v>897</v>
      </c>
    </row>
    <row r="76" spans="2:4" ht="15.75" x14ac:dyDescent="0.25">
      <c r="B76" s="441" t="s">
        <v>54</v>
      </c>
      <c r="C76" s="442"/>
      <c r="D76" s="46" t="s">
        <v>53</v>
      </c>
    </row>
    <row r="77" spans="2:4" ht="15.75" x14ac:dyDescent="0.25">
      <c r="B77" s="441" t="s">
        <v>52</v>
      </c>
      <c r="C77" s="442"/>
      <c r="D77" s="46" t="s">
        <v>51</v>
      </c>
    </row>
    <row r="78" spans="2:4" ht="31.5" x14ac:dyDescent="0.25">
      <c r="B78" s="441" t="s">
        <v>59</v>
      </c>
      <c r="C78" s="442"/>
      <c r="D78" s="46" t="s">
        <v>58</v>
      </c>
    </row>
    <row r="79" spans="2:4" ht="47.25" x14ac:dyDescent="0.25">
      <c r="B79" s="441" t="s">
        <v>808</v>
      </c>
      <c r="C79" s="442"/>
      <c r="D79" s="46" t="s">
        <v>809</v>
      </c>
    </row>
    <row r="80" spans="2:4" ht="78.75" x14ac:dyDescent="0.25">
      <c r="B80" s="436" t="s">
        <v>808</v>
      </c>
      <c r="C80" s="14" t="s">
        <v>810</v>
      </c>
      <c r="D80" s="13" t="s">
        <v>811</v>
      </c>
    </row>
    <row r="81" spans="2:4" ht="47.25" x14ac:dyDescent="0.25">
      <c r="B81" s="436" t="s">
        <v>808</v>
      </c>
      <c r="C81" s="14" t="s">
        <v>812</v>
      </c>
      <c r="D81" s="13" t="s">
        <v>813</v>
      </c>
    </row>
    <row r="82" spans="2:4" ht="31.5" x14ac:dyDescent="0.25">
      <c r="B82" s="436" t="s">
        <v>808</v>
      </c>
      <c r="C82" s="14" t="s">
        <v>814</v>
      </c>
      <c r="D82" s="13" t="s">
        <v>815</v>
      </c>
    </row>
    <row r="83" spans="2:4" ht="47.25" x14ac:dyDescent="0.25">
      <c r="B83" s="436" t="s">
        <v>808</v>
      </c>
      <c r="C83" s="64" t="s">
        <v>816</v>
      </c>
      <c r="D83" s="13" t="s">
        <v>817</v>
      </c>
    </row>
    <row r="84" spans="2:4" ht="31.5" x14ac:dyDescent="0.25">
      <c r="B84" s="436" t="s">
        <v>808</v>
      </c>
      <c r="C84" s="14" t="s">
        <v>69</v>
      </c>
      <c r="D84" s="13" t="s">
        <v>818</v>
      </c>
    </row>
    <row r="85" spans="2:4" ht="31.5" x14ac:dyDescent="0.25">
      <c r="B85" s="436" t="s">
        <v>808</v>
      </c>
      <c r="C85" s="439" t="s">
        <v>79</v>
      </c>
      <c r="D85" s="13" t="s">
        <v>819</v>
      </c>
    </row>
    <row r="86" spans="2:4" ht="15.75" x14ac:dyDescent="0.25">
      <c r="B86" s="436" t="s">
        <v>808</v>
      </c>
      <c r="C86" s="445" t="s">
        <v>488</v>
      </c>
      <c r="D86" s="13" t="s">
        <v>820</v>
      </c>
    </row>
    <row r="87" spans="2:4" ht="31.5" x14ac:dyDescent="0.25">
      <c r="B87" s="436" t="s">
        <v>808</v>
      </c>
      <c r="C87" s="14" t="s">
        <v>821</v>
      </c>
      <c r="D87" s="13" t="s">
        <v>822</v>
      </c>
    </row>
    <row r="88" spans="2:4" ht="31.5" x14ac:dyDescent="0.25">
      <c r="B88" s="436" t="s">
        <v>808</v>
      </c>
      <c r="C88" s="14" t="s">
        <v>823</v>
      </c>
      <c r="D88" s="13" t="s">
        <v>824</v>
      </c>
    </row>
    <row r="89" spans="2:4" ht="63" x14ac:dyDescent="0.25">
      <c r="B89" s="436" t="s">
        <v>808</v>
      </c>
      <c r="C89" s="14" t="s">
        <v>825</v>
      </c>
      <c r="D89" s="13" t="s">
        <v>826</v>
      </c>
    </row>
    <row r="90" spans="2:4" ht="47.25" x14ac:dyDescent="0.25">
      <c r="B90" s="436" t="s">
        <v>808</v>
      </c>
      <c r="C90" s="14" t="s">
        <v>827</v>
      </c>
      <c r="D90" s="13" t="s">
        <v>828</v>
      </c>
    </row>
    <row r="91" spans="2:4" ht="47.25" x14ac:dyDescent="0.25">
      <c r="B91" s="436" t="s">
        <v>808</v>
      </c>
      <c r="C91" s="14" t="s">
        <v>829</v>
      </c>
      <c r="D91" s="13" t="s">
        <v>830</v>
      </c>
    </row>
    <row r="92" spans="2:4" ht="78.75" x14ac:dyDescent="0.25">
      <c r="B92" s="436" t="s">
        <v>808</v>
      </c>
      <c r="C92" s="439" t="s">
        <v>831</v>
      </c>
      <c r="D92" s="13" t="s">
        <v>832</v>
      </c>
    </row>
    <row r="93" spans="2:4" ht="31.5" x14ac:dyDescent="0.25">
      <c r="B93" s="436" t="s">
        <v>808</v>
      </c>
      <c r="C93" s="14" t="s">
        <v>64</v>
      </c>
      <c r="D93" s="13" t="s">
        <v>65</v>
      </c>
    </row>
    <row r="94" spans="2:4" ht="15.75" x14ac:dyDescent="0.25">
      <c r="B94" s="436" t="s">
        <v>808</v>
      </c>
      <c r="C94" s="14" t="s">
        <v>833</v>
      </c>
      <c r="D94" s="13" t="s">
        <v>834</v>
      </c>
    </row>
    <row r="95" spans="2:4" ht="15.75" x14ac:dyDescent="0.25">
      <c r="B95" s="436" t="s">
        <v>808</v>
      </c>
      <c r="C95" s="14" t="s">
        <v>835</v>
      </c>
      <c r="D95" s="13" t="s">
        <v>836</v>
      </c>
    </row>
    <row r="96" spans="2:4" ht="15.75" x14ac:dyDescent="0.25">
      <c r="B96" s="436" t="s">
        <v>808</v>
      </c>
      <c r="C96" s="14" t="s">
        <v>66</v>
      </c>
      <c r="D96" s="13" t="s">
        <v>837</v>
      </c>
    </row>
    <row r="97" spans="2:4" ht="47.25" x14ac:dyDescent="0.25">
      <c r="B97" s="436" t="s">
        <v>808</v>
      </c>
      <c r="C97" s="13" t="s">
        <v>838</v>
      </c>
      <c r="D97" s="13" t="s">
        <v>839</v>
      </c>
    </row>
    <row r="98" spans="2:4" ht="31.5" x14ac:dyDescent="0.25">
      <c r="B98" s="436" t="s">
        <v>808</v>
      </c>
      <c r="C98" s="13" t="s">
        <v>840</v>
      </c>
      <c r="D98" s="13" t="s">
        <v>841</v>
      </c>
    </row>
    <row r="99" spans="2:4" ht="31.5" x14ac:dyDescent="0.25">
      <c r="B99" s="436" t="s">
        <v>808</v>
      </c>
      <c r="C99" s="13" t="s">
        <v>842</v>
      </c>
      <c r="D99" s="13" t="s">
        <v>843</v>
      </c>
    </row>
    <row r="100" spans="2:4" ht="47.25" x14ac:dyDescent="0.25">
      <c r="B100" s="436" t="s">
        <v>808</v>
      </c>
      <c r="C100" s="437" t="s">
        <v>844</v>
      </c>
      <c r="D100" s="13" t="s">
        <v>845</v>
      </c>
    </row>
    <row r="101" spans="2:4" ht="47.25" x14ac:dyDescent="0.25">
      <c r="B101" s="436" t="s">
        <v>808</v>
      </c>
      <c r="C101" s="437" t="s">
        <v>846</v>
      </c>
      <c r="D101" s="13" t="s">
        <v>847</v>
      </c>
    </row>
    <row r="102" spans="2:4" ht="47.25" x14ac:dyDescent="0.25">
      <c r="B102" s="436" t="s">
        <v>808</v>
      </c>
      <c r="C102" s="437" t="s">
        <v>848</v>
      </c>
      <c r="D102" s="13" t="s">
        <v>849</v>
      </c>
    </row>
    <row r="103" spans="2:4" ht="47.25" x14ac:dyDescent="0.25">
      <c r="B103" s="436" t="s">
        <v>808</v>
      </c>
      <c r="C103" s="446" t="s">
        <v>850</v>
      </c>
      <c r="D103" s="49" t="s">
        <v>851</v>
      </c>
    </row>
    <row r="104" spans="2:4" ht="63" x14ac:dyDescent="0.25">
      <c r="B104" s="436" t="s">
        <v>808</v>
      </c>
      <c r="C104" s="437" t="s">
        <v>852</v>
      </c>
      <c r="D104" s="13" t="s">
        <v>853</v>
      </c>
    </row>
    <row r="105" spans="2:4" ht="47.25" x14ac:dyDescent="0.25">
      <c r="B105" s="436" t="s">
        <v>808</v>
      </c>
      <c r="C105" s="446" t="s">
        <v>854</v>
      </c>
      <c r="D105" s="49" t="s">
        <v>855</v>
      </c>
    </row>
    <row r="106" spans="2:4" ht="31.5" x14ac:dyDescent="0.25">
      <c r="B106" s="436" t="s">
        <v>808</v>
      </c>
      <c r="C106" s="437" t="s">
        <v>856</v>
      </c>
      <c r="D106" s="13" t="s">
        <v>857</v>
      </c>
    </row>
    <row r="107" spans="2:4" ht="31.5" x14ac:dyDescent="0.25">
      <c r="B107" s="436" t="s">
        <v>808</v>
      </c>
      <c r="C107" s="437" t="s">
        <v>858</v>
      </c>
      <c r="D107" s="13" t="s">
        <v>859</v>
      </c>
    </row>
    <row r="109" spans="2:4" s="4" customFormat="1" ht="57" customHeight="1" x14ac:dyDescent="0.25">
      <c r="B109" s="616" t="s">
        <v>860</v>
      </c>
      <c r="C109" s="616"/>
      <c r="D109" s="616"/>
    </row>
    <row r="110" spans="2:4" s="4" customFormat="1" ht="45.75" customHeight="1" x14ac:dyDescent="0.25">
      <c r="B110" s="616" t="s">
        <v>861</v>
      </c>
      <c r="C110" s="616"/>
      <c r="D110" s="616"/>
    </row>
    <row r="111" spans="2:4" s="4" customFormat="1" x14ac:dyDescent="0.25"/>
  </sheetData>
  <mergeCells count="11">
    <mergeCell ref="C7:D7"/>
    <mergeCell ref="C10:D10"/>
    <mergeCell ref="C11:D11"/>
    <mergeCell ref="B109:D109"/>
    <mergeCell ref="B110:D110"/>
    <mergeCell ref="C6:D6"/>
    <mergeCell ref="C1:D1"/>
    <mergeCell ref="C2:D2"/>
    <mergeCell ref="C3:D3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66" orientation="portrait" blackAndWhite="1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32"/>
  <sheetViews>
    <sheetView zoomScaleNormal="100" workbookViewId="0">
      <selection activeCell="B9" sqref="B9"/>
    </sheetView>
  </sheetViews>
  <sheetFormatPr defaultRowHeight="15" x14ac:dyDescent="0.25"/>
  <cols>
    <col min="1" max="1" width="23.28515625" customWidth="1"/>
    <col min="2" max="2" width="86.7109375" customWidth="1"/>
    <col min="3" max="3" width="13.28515625" customWidth="1"/>
    <col min="4" max="4" width="10.28515625" customWidth="1"/>
  </cols>
  <sheetData>
    <row r="1" spans="1:9" x14ac:dyDescent="0.25">
      <c r="B1" s="608" t="s">
        <v>867</v>
      </c>
      <c r="C1" s="609"/>
    </row>
    <row r="2" spans="1:9" x14ac:dyDescent="0.25">
      <c r="B2" s="608" t="s">
        <v>276</v>
      </c>
      <c r="C2" s="609"/>
    </row>
    <row r="3" spans="1:9" x14ac:dyDescent="0.25">
      <c r="B3" s="608" t="s">
        <v>277</v>
      </c>
      <c r="C3" s="609"/>
    </row>
    <row r="4" spans="1:9" x14ac:dyDescent="0.25">
      <c r="B4" s="608" t="s">
        <v>278</v>
      </c>
      <c r="C4" s="609"/>
    </row>
    <row r="5" spans="1:9" x14ac:dyDescent="0.25">
      <c r="B5" s="608" t="s">
        <v>1013</v>
      </c>
      <c r="C5" s="609"/>
    </row>
    <row r="6" spans="1:9" x14ac:dyDescent="0.25">
      <c r="B6" s="605" t="s">
        <v>1014</v>
      </c>
      <c r="C6" s="606"/>
    </row>
    <row r="7" spans="1:9" x14ac:dyDescent="0.25">
      <c r="B7" s="605" t="s">
        <v>1099</v>
      </c>
      <c r="C7" s="606"/>
    </row>
    <row r="8" spans="1:9" x14ac:dyDescent="0.25">
      <c r="B8" s="607" t="s">
        <v>1134</v>
      </c>
      <c r="C8" s="607"/>
    </row>
    <row r="9" spans="1:9" x14ac:dyDescent="0.25">
      <c r="I9" s="4"/>
    </row>
    <row r="10" spans="1:9" ht="15.75" x14ac:dyDescent="0.25">
      <c r="A10" s="617" t="s">
        <v>862</v>
      </c>
      <c r="B10" s="617"/>
      <c r="C10" s="617"/>
      <c r="I10" s="4"/>
    </row>
    <row r="11" spans="1:9" ht="15.75" x14ac:dyDescent="0.25">
      <c r="A11" s="618" t="s">
        <v>1012</v>
      </c>
      <c r="B11" s="618"/>
      <c r="C11" s="618"/>
    </row>
    <row r="12" spans="1:9" x14ac:dyDescent="0.25">
      <c r="C12" s="4" t="s">
        <v>642</v>
      </c>
    </row>
    <row r="13" spans="1:9" ht="48.75" customHeight="1" x14ac:dyDescent="0.25">
      <c r="A13" s="177" t="s">
        <v>279</v>
      </c>
      <c r="B13" s="11" t="s">
        <v>280</v>
      </c>
      <c r="C13" s="406" t="s">
        <v>863</v>
      </c>
    </row>
    <row r="14" spans="1:9" ht="22.5" customHeight="1" x14ac:dyDescent="0.25">
      <c r="A14" s="503" t="s">
        <v>281</v>
      </c>
      <c r="B14" s="46" t="s">
        <v>282</v>
      </c>
      <c r="C14" s="509">
        <f>SUM(C15,C20,C26,C37,C40,C53,C61,C70,C75)</f>
        <v>85545402</v>
      </c>
    </row>
    <row r="15" spans="1:9" ht="18.75" customHeight="1" x14ac:dyDescent="0.25">
      <c r="A15" s="178" t="s">
        <v>283</v>
      </c>
      <c r="B15" s="179" t="s">
        <v>284</v>
      </c>
      <c r="C15" s="510">
        <f>SUM(C16)</f>
        <v>62997017</v>
      </c>
    </row>
    <row r="16" spans="1:9" ht="17.25" customHeight="1" x14ac:dyDescent="0.25">
      <c r="A16" s="180" t="s">
        <v>285</v>
      </c>
      <c r="B16" s="181" t="s">
        <v>286</v>
      </c>
      <c r="C16" s="511">
        <f>SUM(C17:C19)</f>
        <v>62997017</v>
      </c>
    </row>
    <row r="17" spans="1:3" ht="66" x14ac:dyDescent="0.25">
      <c r="A17" s="182" t="s">
        <v>287</v>
      </c>
      <c r="B17" s="49" t="s">
        <v>288</v>
      </c>
      <c r="C17" s="512">
        <v>62121835</v>
      </c>
    </row>
    <row r="18" spans="1:3" ht="81" customHeight="1" x14ac:dyDescent="0.25">
      <c r="A18" s="62" t="s">
        <v>289</v>
      </c>
      <c r="B18" s="63" t="s">
        <v>290</v>
      </c>
      <c r="C18" s="512">
        <v>385724</v>
      </c>
    </row>
    <row r="19" spans="1:3" ht="36" customHeight="1" x14ac:dyDescent="0.25">
      <c r="A19" s="62" t="s">
        <v>291</v>
      </c>
      <c r="B19" s="63" t="s">
        <v>292</v>
      </c>
      <c r="C19" s="512">
        <v>489458</v>
      </c>
    </row>
    <row r="20" spans="1:3" ht="33" customHeight="1" x14ac:dyDescent="0.25">
      <c r="A20" s="183" t="s">
        <v>293</v>
      </c>
      <c r="B20" s="184" t="s">
        <v>294</v>
      </c>
      <c r="C20" s="510">
        <f>SUM(C21)</f>
        <v>5978441</v>
      </c>
    </row>
    <row r="21" spans="1:3" ht="33" customHeight="1" x14ac:dyDescent="0.25">
      <c r="A21" s="185" t="s">
        <v>295</v>
      </c>
      <c r="B21" s="478" t="s">
        <v>296</v>
      </c>
      <c r="C21" s="511">
        <f>SUM(C22:C25)</f>
        <v>5978441</v>
      </c>
    </row>
    <row r="22" spans="1:3" ht="48.75" customHeight="1" x14ac:dyDescent="0.25">
      <c r="A22" s="62" t="s">
        <v>297</v>
      </c>
      <c r="B22" s="63" t="s">
        <v>298</v>
      </c>
      <c r="C22" s="512">
        <v>2167939</v>
      </c>
    </row>
    <row r="23" spans="1:3" ht="63" x14ac:dyDescent="0.25">
      <c r="A23" s="62" t="s">
        <v>299</v>
      </c>
      <c r="B23" s="63" t="s">
        <v>300</v>
      </c>
      <c r="C23" s="512">
        <v>15190</v>
      </c>
    </row>
    <row r="24" spans="1:3" ht="48" customHeight="1" x14ac:dyDescent="0.25">
      <c r="A24" s="62" t="s">
        <v>301</v>
      </c>
      <c r="B24" s="63" t="s">
        <v>302</v>
      </c>
      <c r="C24" s="512">
        <v>4198445</v>
      </c>
    </row>
    <row r="25" spans="1:3" ht="48.75" customHeight="1" x14ac:dyDescent="0.25">
      <c r="A25" s="62" t="s">
        <v>303</v>
      </c>
      <c r="B25" s="63" t="s">
        <v>304</v>
      </c>
      <c r="C25" s="512">
        <v>-403133</v>
      </c>
    </row>
    <row r="26" spans="1:3" ht="16.5" customHeight="1" x14ac:dyDescent="0.25">
      <c r="A26" s="183" t="s">
        <v>305</v>
      </c>
      <c r="B26" s="179" t="s">
        <v>306</v>
      </c>
      <c r="C26" s="510">
        <f>SUM(C27+C33+C35)</f>
        <v>2859837</v>
      </c>
    </row>
    <row r="27" spans="1:3" ht="16.5" customHeight="1" x14ac:dyDescent="0.25">
      <c r="A27" s="187" t="s">
        <v>617</v>
      </c>
      <c r="B27" s="181" t="s">
        <v>616</v>
      </c>
      <c r="C27" s="511">
        <f>SUM(C28+C30)</f>
        <v>105195</v>
      </c>
    </row>
    <row r="28" spans="1:3" ht="31.5" customHeight="1" x14ac:dyDescent="0.25">
      <c r="A28" s="477" t="s">
        <v>618</v>
      </c>
      <c r="B28" s="67" t="s">
        <v>621</v>
      </c>
      <c r="C28" s="515">
        <f>SUM(C29)</f>
        <v>44031</v>
      </c>
    </row>
    <row r="29" spans="1:3" ht="31.5" customHeight="1" x14ac:dyDescent="0.25">
      <c r="A29" s="310" t="s">
        <v>928</v>
      </c>
      <c r="B29" s="82" t="s">
        <v>621</v>
      </c>
      <c r="C29" s="516">
        <v>44031</v>
      </c>
    </row>
    <row r="30" spans="1:3" ht="31.5" x14ac:dyDescent="0.25">
      <c r="A30" s="477" t="s">
        <v>619</v>
      </c>
      <c r="B30" s="67" t="s">
        <v>622</v>
      </c>
      <c r="C30" s="515">
        <f>SUM(C31)</f>
        <v>61164</v>
      </c>
    </row>
    <row r="31" spans="1:3" ht="48.75" customHeight="1" x14ac:dyDescent="0.25">
      <c r="A31" s="310" t="s">
        <v>929</v>
      </c>
      <c r="B31" s="82" t="s">
        <v>930</v>
      </c>
      <c r="C31" s="516">
        <v>61164</v>
      </c>
    </row>
    <row r="32" spans="1:3" ht="23.25" hidden="1" customHeight="1" x14ac:dyDescent="0.25">
      <c r="A32" s="310" t="s">
        <v>620</v>
      </c>
      <c r="B32" s="58" t="s">
        <v>623</v>
      </c>
      <c r="C32" s="516"/>
    </row>
    <row r="33" spans="1:3" ht="17.25" customHeight="1" x14ac:dyDescent="0.25">
      <c r="A33" s="187" t="s">
        <v>307</v>
      </c>
      <c r="B33" s="181" t="s">
        <v>308</v>
      </c>
      <c r="C33" s="511">
        <f>SUM(C34)</f>
        <v>2021939</v>
      </c>
    </row>
    <row r="34" spans="1:3" ht="18.75" customHeight="1" x14ac:dyDescent="0.25">
      <c r="A34" s="14" t="s">
        <v>309</v>
      </c>
      <c r="B34" s="188" t="s">
        <v>308</v>
      </c>
      <c r="C34" s="512">
        <v>2021939</v>
      </c>
    </row>
    <row r="35" spans="1:3" ht="16.5" customHeight="1" x14ac:dyDescent="0.25">
      <c r="A35" s="187" t="s">
        <v>310</v>
      </c>
      <c r="B35" s="181" t="s">
        <v>311</v>
      </c>
      <c r="C35" s="511">
        <f>SUM(C36)</f>
        <v>732703</v>
      </c>
    </row>
    <row r="36" spans="1:3" ht="17.25" customHeight="1" x14ac:dyDescent="0.25">
      <c r="A36" s="14" t="s">
        <v>312</v>
      </c>
      <c r="B36" s="188" t="s">
        <v>311</v>
      </c>
      <c r="C36" s="512">
        <v>732703</v>
      </c>
    </row>
    <row r="37" spans="1:3" ht="19.5" customHeight="1" x14ac:dyDescent="0.25">
      <c r="A37" s="183" t="s">
        <v>313</v>
      </c>
      <c r="B37" s="179" t="s">
        <v>314</v>
      </c>
      <c r="C37" s="510">
        <f>SUM(C38 )</f>
        <v>1038618</v>
      </c>
    </row>
    <row r="38" spans="1:3" ht="31.5" x14ac:dyDescent="0.25">
      <c r="A38" s="189" t="s">
        <v>315</v>
      </c>
      <c r="B38" s="181" t="s">
        <v>316</v>
      </c>
      <c r="C38" s="511">
        <f>SUM(C39)</f>
        <v>1038618</v>
      </c>
    </row>
    <row r="39" spans="1:3" ht="31.5" x14ac:dyDescent="0.25">
      <c r="A39" s="14" t="s">
        <v>317</v>
      </c>
      <c r="B39" s="13" t="s">
        <v>318</v>
      </c>
      <c r="C39" s="512">
        <v>1038618</v>
      </c>
    </row>
    <row r="40" spans="1:3" ht="31.5" x14ac:dyDescent="0.25">
      <c r="A40" s="183" t="s">
        <v>319</v>
      </c>
      <c r="B40" s="136" t="s">
        <v>320</v>
      </c>
      <c r="C40" s="510">
        <f>SUM(C41,C45)</f>
        <v>5986327</v>
      </c>
    </row>
    <row r="41" spans="1:3" ht="22.5" hidden="1" customHeight="1" x14ac:dyDescent="0.25">
      <c r="A41" s="187" t="s">
        <v>321</v>
      </c>
      <c r="B41" s="181" t="s">
        <v>322</v>
      </c>
      <c r="C41" s="511">
        <f>SUM(C42)</f>
        <v>0</v>
      </c>
    </row>
    <row r="42" spans="1:3" ht="31.5" hidden="1" x14ac:dyDescent="0.25">
      <c r="A42" s="190" t="s">
        <v>78</v>
      </c>
      <c r="B42" s="191" t="s">
        <v>323</v>
      </c>
      <c r="C42" s="517"/>
    </row>
    <row r="43" spans="1:3" ht="31.5" hidden="1" x14ac:dyDescent="0.25">
      <c r="A43" s="14" t="s">
        <v>78</v>
      </c>
      <c r="B43" s="13" t="s">
        <v>324</v>
      </c>
      <c r="C43" s="512"/>
    </row>
    <row r="44" spans="1:3" ht="63" hidden="1" x14ac:dyDescent="0.25">
      <c r="A44" s="14" t="s">
        <v>325</v>
      </c>
      <c r="B44" s="13" t="s">
        <v>326</v>
      </c>
      <c r="C44" s="512"/>
    </row>
    <row r="45" spans="1:3" ht="78.75" x14ac:dyDescent="0.25">
      <c r="A45" s="187" t="s">
        <v>327</v>
      </c>
      <c r="B45" s="181" t="s">
        <v>328</v>
      </c>
      <c r="C45" s="511">
        <f>SUM(C46,C49,C51 )</f>
        <v>5986327</v>
      </c>
    </row>
    <row r="46" spans="1:3" ht="47.25" customHeight="1" x14ac:dyDescent="0.25">
      <c r="A46" s="190" t="s">
        <v>329</v>
      </c>
      <c r="B46" s="191" t="s">
        <v>330</v>
      </c>
      <c r="C46" s="517">
        <f>SUM(C47:C48)</f>
        <v>5366591</v>
      </c>
    </row>
    <row r="47" spans="1:3" ht="78" customHeight="1" x14ac:dyDescent="0.25">
      <c r="A47" s="14" t="s">
        <v>943</v>
      </c>
      <c r="B47" s="13" t="s">
        <v>944</v>
      </c>
      <c r="C47" s="512">
        <v>5005335</v>
      </c>
    </row>
    <row r="48" spans="1:3" ht="61.5" customHeight="1" x14ac:dyDescent="0.25">
      <c r="A48" s="14" t="s">
        <v>331</v>
      </c>
      <c r="B48" s="13" t="s">
        <v>332</v>
      </c>
      <c r="C48" s="512">
        <v>361256</v>
      </c>
    </row>
    <row r="49" spans="1:3" ht="62.25" customHeight="1" x14ac:dyDescent="0.25">
      <c r="A49" s="190" t="s">
        <v>333</v>
      </c>
      <c r="B49" s="191" t="s">
        <v>334</v>
      </c>
      <c r="C49" s="517">
        <f>SUM(C50)</f>
        <v>549896</v>
      </c>
    </row>
    <row r="50" spans="1:3" ht="63" customHeight="1" x14ac:dyDescent="0.25">
      <c r="A50" s="192" t="s">
        <v>60</v>
      </c>
      <c r="B50" s="49" t="s">
        <v>61</v>
      </c>
      <c r="C50" s="512">
        <v>549896</v>
      </c>
    </row>
    <row r="51" spans="1:3" ht="31.5" x14ac:dyDescent="0.25">
      <c r="A51" s="190" t="s">
        <v>892</v>
      </c>
      <c r="B51" s="191" t="s">
        <v>893</v>
      </c>
      <c r="C51" s="517">
        <f>SUM(C52)</f>
        <v>69840</v>
      </c>
    </row>
    <row r="52" spans="1:3" ht="31.5" x14ac:dyDescent="0.25">
      <c r="A52" s="14" t="s">
        <v>766</v>
      </c>
      <c r="B52" s="13" t="s">
        <v>894</v>
      </c>
      <c r="C52" s="512">
        <v>69840</v>
      </c>
    </row>
    <row r="53" spans="1:3" ht="21" customHeight="1" x14ac:dyDescent="0.25">
      <c r="A53" s="183" t="s">
        <v>335</v>
      </c>
      <c r="B53" s="179" t="s">
        <v>336</v>
      </c>
      <c r="C53" s="510">
        <f>SUM(C54)</f>
        <v>13695</v>
      </c>
    </row>
    <row r="54" spans="1:3" ht="17.25" customHeight="1" x14ac:dyDescent="0.25">
      <c r="A54" s="193" t="s">
        <v>337</v>
      </c>
      <c r="B54" s="194" t="s">
        <v>338</v>
      </c>
      <c r="C54" s="514">
        <f>SUM(C55:C58)</f>
        <v>13695</v>
      </c>
    </row>
    <row r="55" spans="1:3" ht="32.25" customHeight="1" x14ac:dyDescent="0.25">
      <c r="A55" s="64" t="s">
        <v>339</v>
      </c>
      <c r="B55" s="195" t="s">
        <v>340</v>
      </c>
      <c r="C55" s="518">
        <v>10725</v>
      </c>
    </row>
    <row r="56" spans="1:3" ht="30" hidden="1" customHeight="1" x14ac:dyDescent="0.25">
      <c r="A56" s="64" t="s">
        <v>341</v>
      </c>
      <c r="B56" s="196" t="s">
        <v>342</v>
      </c>
      <c r="C56" s="520"/>
    </row>
    <row r="57" spans="1:3" ht="16.5" hidden="1" customHeight="1" x14ac:dyDescent="0.25">
      <c r="A57" s="197" t="s">
        <v>343</v>
      </c>
      <c r="B57" s="196" t="s">
        <v>344</v>
      </c>
      <c r="C57" s="520"/>
    </row>
    <row r="58" spans="1:3" ht="14.25" customHeight="1" x14ac:dyDescent="0.25">
      <c r="A58" s="498" t="s">
        <v>345</v>
      </c>
      <c r="B58" s="498" t="s">
        <v>346</v>
      </c>
      <c r="C58" s="519">
        <f>SUM(C59:C60)</f>
        <v>2970</v>
      </c>
    </row>
    <row r="59" spans="1:3" ht="14.25" customHeight="1" x14ac:dyDescent="0.25">
      <c r="A59" s="197" t="s">
        <v>975</v>
      </c>
      <c r="B59" s="197" t="s">
        <v>977</v>
      </c>
      <c r="C59" s="516">
        <v>2970</v>
      </c>
    </row>
    <row r="60" spans="1:3" ht="14.25" hidden="1" customHeight="1" x14ac:dyDescent="0.25">
      <c r="A60" s="197" t="s">
        <v>976</v>
      </c>
      <c r="B60" s="499" t="s">
        <v>978</v>
      </c>
      <c r="C60" s="516"/>
    </row>
    <row r="61" spans="1:3" ht="31.5" x14ac:dyDescent="0.25">
      <c r="A61" s="183" t="s">
        <v>347</v>
      </c>
      <c r="B61" s="179" t="s">
        <v>348</v>
      </c>
      <c r="C61" s="510">
        <f>SUM(C62,C65)</f>
        <v>5767732</v>
      </c>
    </row>
    <row r="62" spans="1:3" ht="15.75" x14ac:dyDescent="0.25">
      <c r="A62" s="198" t="s">
        <v>349</v>
      </c>
      <c r="B62" s="181" t="s">
        <v>350</v>
      </c>
      <c r="C62" s="511">
        <f>SUM(C63)</f>
        <v>5600044</v>
      </c>
    </row>
    <row r="63" spans="1:3" ht="14.25" customHeight="1" x14ac:dyDescent="0.25">
      <c r="A63" s="190" t="s">
        <v>351</v>
      </c>
      <c r="B63" s="191" t="s">
        <v>352</v>
      </c>
      <c r="C63" s="517">
        <f>SUM(C64)</f>
        <v>5600044</v>
      </c>
    </row>
    <row r="64" spans="1:3" ht="31.5" x14ac:dyDescent="0.25">
      <c r="A64" s="14" t="s">
        <v>69</v>
      </c>
      <c r="B64" s="13" t="s">
        <v>353</v>
      </c>
      <c r="C64" s="512">
        <v>5600044</v>
      </c>
    </row>
    <row r="65" spans="1:3" ht="18.75" customHeight="1" x14ac:dyDescent="0.25">
      <c r="A65" s="198" t="s">
        <v>354</v>
      </c>
      <c r="B65" s="181" t="s">
        <v>355</v>
      </c>
      <c r="C65" s="511">
        <f>SUM(C66+C68)</f>
        <v>167688</v>
      </c>
    </row>
    <row r="66" spans="1:3" ht="30.75" customHeight="1" x14ac:dyDescent="0.25">
      <c r="A66" s="190" t="s">
        <v>356</v>
      </c>
      <c r="B66" s="191" t="s">
        <v>357</v>
      </c>
      <c r="C66" s="517">
        <f>SUM(C67)</f>
        <v>164863</v>
      </c>
    </row>
    <row r="67" spans="1:3" ht="33" customHeight="1" x14ac:dyDescent="0.25">
      <c r="A67" s="14" t="s">
        <v>79</v>
      </c>
      <c r="B67" s="13" t="s">
        <v>358</v>
      </c>
      <c r="C67" s="512">
        <v>164863</v>
      </c>
    </row>
    <row r="68" spans="1:3" ht="20.25" customHeight="1" x14ac:dyDescent="0.25">
      <c r="A68" s="190" t="s">
        <v>493</v>
      </c>
      <c r="B68" s="191" t="s">
        <v>494</v>
      </c>
      <c r="C68" s="517">
        <f>SUM(C69)</f>
        <v>2825</v>
      </c>
    </row>
    <row r="69" spans="1:3" ht="18" customHeight="1" x14ac:dyDescent="0.25">
      <c r="A69" s="14" t="s">
        <v>488</v>
      </c>
      <c r="B69" s="13" t="s">
        <v>495</v>
      </c>
      <c r="C69" s="512">
        <v>2825</v>
      </c>
    </row>
    <row r="70" spans="1:3" ht="20.25" customHeight="1" x14ac:dyDescent="0.25">
      <c r="A70" s="183" t="s">
        <v>359</v>
      </c>
      <c r="B70" s="179" t="s">
        <v>360</v>
      </c>
      <c r="C70" s="510">
        <f>SUM(C71 )</f>
        <v>583000</v>
      </c>
    </row>
    <row r="71" spans="1:3" ht="31.5" x14ac:dyDescent="0.25">
      <c r="A71" s="187" t="s">
        <v>361</v>
      </c>
      <c r="B71" s="181" t="s">
        <v>931</v>
      </c>
      <c r="C71" s="511">
        <f>SUM(C72)</f>
        <v>583000</v>
      </c>
    </row>
    <row r="72" spans="1:3" ht="31.5" x14ac:dyDescent="0.25">
      <c r="A72" s="199" t="s">
        <v>362</v>
      </c>
      <c r="B72" s="200" t="s">
        <v>363</v>
      </c>
      <c r="C72" s="521">
        <f>SUM(C73:C74)</f>
        <v>583000</v>
      </c>
    </row>
    <row r="73" spans="1:3" ht="47.25" x14ac:dyDescent="0.25">
      <c r="A73" s="192" t="s">
        <v>946</v>
      </c>
      <c r="B73" s="49" t="s">
        <v>945</v>
      </c>
      <c r="C73" s="512">
        <v>523000</v>
      </c>
    </row>
    <row r="74" spans="1:3" ht="31.5" x14ac:dyDescent="0.25">
      <c r="A74" s="192" t="s">
        <v>364</v>
      </c>
      <c r="B74" s="49" t="s">
        <v>365</v>
      </c>
      <c r="C74" s="512">
        <v>60000</v>
      </c>
    </row>
    <row r="75" spans="1:3" ht="21" customHeight="1" x14ac:dyDescent="0.25">
      <c r="A75" s="183" t="s">
        <v>366</v>
      </c>
      <c r="B75" s="201" t="s">
        <v>367</v>
      </c>
      <c r="C75" s="510">
        <f>SUM(C76+C78+C79+C81+C82)</f>
        <v>320735</v>
      </c>
    </row>
    <row r="76" spans="1:3" ht="95.25" customHeight="1" x14ac:dyDescent="0.25">
      <c r="A76" s="202" t="s">
        <v>368</v>
      </c>
      <c r="B76" s="181" t="s">
        <v>369</v>
      </c>
      <c r="C76" s="511">
        <f>SUM(C77)</f>
        <v>2000</v>
      </c>
    </row>
    <row r="77" spans="1:3" ht="20.25" customHeight="1" x14ac:dyDescent="0.25">
      <c r="A77" s="14" t="s">
        <v>947</v>
      </c>
      <c r="B77" s="13" t="s">
        <v>948</v>
      </c>
      <c r="C77" s="512">
        <v>2000</v>
      </c>
    </row>
    <row r="78" spans="1:3" ht="51" customHeight="1" x14ac:dyDescent="0.25">
      <c r="A78" s="202" t="s">
        <v>1015</v>
      </c>
      <c r="B78" s="181" t="s">
        <v>1016</v>
      </c>
      <c r="C78" s="511">
        <v>500</v>
      </c>
    </row>
    <row r="79" spans="1:3" ht="35.25" customHeight="1" x14ac:dyDescent="0.25">
      <c r="A79" s="202" t="s">
        <v>1017</v>
      </c>
      <c r="B79" s="181" t="s">
        <v>1018</v>
      </c>
      <c r="C79" s="511">
        <f>SUM(C80)</f>
        <v>32500</v>
      </c>
    </row>
    <row r="80" spans="1:3" ht="34.5" customHeight="1" x14ac:dyDescent="0.25">
      <c r="A80" s="14" t="s">
        <v>1019</v>
      </c>
      <c r="B80" s="63" t="s">
        <v>1020</v>
      </c>
      <c r="C80" s="512">
        <v>32500</v>
      </c>
    </row>
    <row r="81" spans="1:3" ht="49.5" customHeight="1" x14ac:dyDescent="0.25">
      <c r="A81" s="187" t="s">
        <v>370</v>
      </c>
      <c r="B81" s="181" t="s">
        <v>371</v>
      </c>
      <c r="C81" s="511">
        <v>74009</v>
      </c>
    </row>
    <row r="82" spans="1:3" ht="31.5" x14ac:dyDescent="0.25">
      <c r="A82" s="187" t="s">
        <v>372</v>
      </c>
      <c r="B82" s="181" t="s">
        <v>373</v>
      </c>
      <c r="C82" s="511">
        <f>SUM(C83)</f>
        <v>211726</v>
      </c>
    </row>
    <row r="83" spans="1:3" ht="31.5" x14ac:dyDescent="0.25">
      <c r="A83" s="192" t="s">
        <v>64</v>
      </c>
      <c r="B83" s="49" t="s">
        <v>65</v>
      </c>
      <c r="C83" s="512">
        <v>211726</v>
      </c>
    </row>
    <row r="84" spans="1:3" ht="23.25" customHeight="1" x14ac:dyDescent="0.25">
      <c r="A84" s="442" t="s">
        <v>66</v>
      </c>
      <c r="B84" s="229" t="s">
        <v>374</v>
      </c>
      <c r="C84" s="522">
        <f>SUM(C85,C120,C129,C125)</f>
        <v>255700200</v>
      </c>
    </row>
    <row r="85" spans="1:3" ht="31.5" x14ac:dyDescent="0.25">
      <c r="A85" s="183" t="s">
        <v>375</v>
      </c>
      <c r="B85" s="179" t="s">
        <v>658</v>
      </c>
      <c r="C85" s="510">
        <f>SUM(C86+C91+C102+C113)</f>
        <v>254961388</v>
      </c>
    </row>
    <row r="86" spans="1:3" ht="21" customHeight="1" x14ac:dyDescent="0.25">
      <c r="A86" s="187" t="s">
        <v>1021</v>
      </c>
      <c r="B86" s="181" t="s">
        <v>982</v>
      </c>
      <c r="C86" s="511">
        <f>SUM(C87+C89)</f>
        <v>42523133</v>
      </c>
    </row>
    <row r="87" spans="1:3" ht="17.25" customHeight="1" x14ac:dyDescent="0.25">
      <c r="A87" s="190" t="s">
        <v>1022</v>
      </c>
      <c r="B87" s="191" t="s">
        <v>376</v>
      </c>
      <c r="C87" s="517">
        <f>SUM(C88)</f>
        <v>41087740</v>
      </c>
    </row>
    <row r="88" spans="1:3" ht="31.5" x14ac:dyDescent="0.25">
      <c r="A88" s="14" t="s">
        <v>1023</v>
      </c>
      <c r="B88" s="13" t="s">
        <v>67</v>
      </c>
      <c r="C88" s="512">
        <v>41087740</v>
      </c>
    </row>
    <row r="89" spans="1:3" ht="24.75" customHeight="1" x14ac:dyDescent="0.25">
      <c r="A89" s="190" t="s">
        <v>1024</v>
      </c>
      <c r="B89" s="191" t="s">
        <v>932</v>
      </c>
      <c r="C89" s="517">
        <f>SUM(C90)</f>
        <v>1435393</v>
      </c>
    </row>
    <row r="90" spans="1:3" ht="31.5" x14ac:dyDescent="0.25">
      <c r="A90" s="14" t="s">
        <v>1025</v>
      </c>
      <c r="B90" s="13" t="s">
        <v>800</v>
      </c>
      <c r="C90" s="512">
        <v>1435393</v>
      </c>
    </row>
    <row r="91" spans="1:3" ht="31.5" x14ac:dyDescent="0.25">
      <c r="A91" s="187" t="s">
        <v>1026</v>
      </c>
      <c r="B91" s="181" t="s">
        <v>458</v>
      </c>
      <c r="C91" s="511">
        <f>SUM(C96+C98+C94+C92+C100)</f>
        <v>15911037</v>
      </c>
    </row>
    <row r="92" spans="1:3" ht="66" hidden="1" customHeight="1" x14ac:dyDescent="0.25">
      <c r="A92" s="190" t="s">
        <v>1123</v>
      </c>
      <c r="B92" s="474" t="s">
        <v>1125</v>
      </c>
      <c r="C92" s="523">
        <f>SUM(C93)</f>
        <v>0</v>
      </c>
    </row>
    <row r="93" spans="1:3" ht="66.75" hidden="1" customHeight="1" x14ac:dyDescent="0.25">
      <c r="A93" s="14" t="s">
        <v>1124</v>
      </c>
      <c r="B93" s="218" t="s">
        <v>1126</v>
      </c>
      <c r="C93" s="512"/>
    </row>
    <row r="94" spans="1:3" ht="47.25" customHeight="1" x14ac:dyDescent="0.25">
      <c r="A94" s="190" t="s">
        <v>1029</v>
      </c>
      <c r="B94" s="230" t="s">
        <v>965</v>
      </c>
      <c r="C94" s="523">
        <f>SUM(C95)</f>
        <v>459716</v>
      </c>
    </row>
    <row r="95" spans="1:3" ht="48" customHeight="1" x14ac:dyDescent="0.25">
      <c r="A95" s="14" t="s">
        <v>1030</v>
      </c>
      <c r="B95" s="63" t="s">
        <v>964</v>
      </c>
      <c r="C95" s="512">
        <v>459716</v>
      </c>
    </row>
    <row r="96" spans="1:3" ht="32.25" customHeight="1" x14ac:dyDescent="0.25">
      <c r="A96" s="190" t="s">
        <v>1031</v>
      </c>
      <c r="B96" s="230" t="s">
        <v>967</v>
      </c>
      <c r="C96" s="523">
        <f>SUM(C97)</f>
        <v>417012</v>
      </c>
    </row>
    <row r="97" spans="1:3" ht="33" customHeight="1" x14ac:dyDescent="0.25">
      <c r="A97" s="14" t="s">
        <v>1032</v>
      </c>
      <c r="B97" s="63" t="s">
        <v>966</v>
      </c>
      <c r="C97" s="512">
        <v>417012</v>
      </c>
    </row>
    <row r="98" spans="1:3" ht="49.5" customHeight="1" x14ac:dyDescent="0.25">
      <c r="A98" s="190" t="s">
        <v>1107</v>
      </c>
      <c r="B98" s="230" t="s">
        <v>1109</v>
      </c>
      <c r="C98" s="523">
        <f>SUM(C99)</f>
        <v>12905471</v>
      </c>
    </row>
    <row r="99" spans="1:3" ht="49.5" customHeight="1" x14ac:dyDescent="0.25">
      <c r="A99" s="14" t="s">
        <v>1108</v>
      </c>
      <c r="B99" s="63" t="s">
        <v>1110</v>
      </c>
      <c r="C99" s="512">
        <v>12905471</v>
      </c>
    </row>
    <row r="100" spans="1:3" ht="21" customHeight="1" x14ac:dyDescent="0.25">
      <c r="A100" s="190" t="s">
        <v>1033</v>
      </c>
      <c r="B100" s="191" t="s">
        <v>457</v>
      </c>
      <c r="C100" s="517">
        <f>SUM(C101)</f>
        <v>2128838</v>
      </c>
    </row>
    <row r="101" spans="1:3" ht="21" customHeight="1" x14ac:dyDescent="0.25">
      <c r="A101" s="14" t="s">
        <v>1034</v>
      </c>
      <c r="B101" s="13" t="s">
        <v>459</v>
      </c>
      <c r="C101" s="512">
        <v>2128838</v>
      </c>
    </row>
    <row r="102" spans="1:3" ht="31.5" x14ac:dyDescent="0.25">
      <c r="A102" s="187" t="s">
        <v>1035</v>
      </c>
      <c r="B102" s="181" t="s">
        <v>377</v>
      </c>
      <c r="C102" s="511">
        <f>SUM(C109,C107,C103,C105,C111)</f>
        <v>177572894</v>
      </c>
    </row>
    <row r="103" spans="1:3" ht="47.25" x14ac:dyDescent="0.25">
      <c r="A103" s="190" t="s">
        <v>1036</v>
      </c>
      <c r="B103" s="191" t="s">
        <v>381</v>
      </c>
      <c r="C103" s="517">
        <f>SUM(C104)</f>
        <v>41675</v>
      </c>
    </row>
    <row r="104" spans="1:3" ht="47.25" x14ac:dyDescent="0.25">
      <c r="A104" s="14" t="s">
        <v>1037</v>
      </c>
      <c r="B104" s="13" t="s">
        <v>382</v>
      </c>
      <c r="C104" s="512">
        <v>41675</v>
      </c>
    </row>
    <row r="105" spans="1:3" ht="47.25" x14ac:dyDescent="0.25">
      <c r="A105" s="190" t="s">
        <v>1038</v>
      </c>
      <c r="B105" s="191" t="s">
        <v>387</v>
      </c>
      <c r="C105" s="517">
        <f>SUM(C106)</f>
        <v>3746786</v>
      </c>
    </row>
    <row r="106" spans="1:3" ht="33" customHeight="1" x14ac:dyDescent="0.25">
      <c r="A106" s="14" t="s">
        <v>1039</v>
      </c>
      <c r="B106" s="13" t="s">
        <v>388</v>
      </c>
      <c r="C106" s="512">
        <v>3746786</v>
      </c>
    </row>
    <row r="107" spans="1:3" s="43" customFormat="1" ht="46.5" hidden="1" customHeight="1" x14ac:dyDescent="0.25">
      <c r="A107" s="472" t="s">
        <v>1040</v>
      </c>
      <c r="B107" s="206" t="s">
        <v>998</v>
      </c>
      <c r="C107" s="517">
        <f>SUM(C108)</f>
        <v>0</v>
      </c>
    </row>
    <row r="108" spans="1:3" ht="48.75" hidden="1" customHeight="1" x14ac:dyDescent="0.25">
      <c r="A108" s="47" t="s">
        <v>1041</v>
      </c>
      <c r="B108" s="48" t="s">
        <v>997</v>
      </c>
      <c r="C108" s="512"/>
    </row>
    <row r="109" spans="1:3" ht="16.5" customHeight="1" x14ac:dyDescent="0.25">
      <c r="A109" s="205" t="s">
        <v>1042</v>
      </c>
      <c r="B109" s="495" t="s">
        <v>962</v>
      </c>
      <c r="C109" s="517">
        <f>SUM(C110)</f>
        <v>1269004</v>
      </c>
    </row>
    <row r="110" spans="1:3" ht="18" customHeight="1" x14ac:dyDescent="0.25">
      <c r="A110" s="47" t="s">
        <v>1043</v>
      </c>
      <c r="B110" s="48" t="s">
        <v>961</v>
      </c>
      <c r="C110" s="512">
        <v>1269004</v>
      </c>
    </row>
    <row r="111" spans="1:3" ht="15.75" customHeight="1" x14ac:dyDescent="0.25">
      <c r="A111" s="207" t="s">
        <v>1044</v>
      </c>
      <c r="B111" s="208" t="s">
        <v>389</v>
      </c>
      <c r="C111" s="517">
        <f>SUM(C112)</f>
        <v>172515429</v>
      </c>
    </row>
    <row r="112" spans="1:3" ht="20.25" customHeight="1" x14ac:dyDescent="0.25">
      <c r="A112" s="14" t="s">
        <v>1045</v>
      </c>
      <c r="B112" s="13" t="s">
        <v>68</v>
      </c>
      <c r="C112" s="512">
        <v>172515429</v>
      </c>
    </row>
    <row r="113" spans="1:3" ht="17.25" customHeight="1" x14ac:dyDescent="0.25">
      <c r="A113" s="209" t="s">
        <v>1046</v>
      </c>
      <c r="B113" s="210" t="s">
        <v>390</v>
      </c>
      <c r="C113" s="511">
        <f>SUM(C118+C114+C116)</f>
        <v>18954324</v>
      </c>
    </row>
    <row r="114" spans="1:3" ht="48.75" customHeight="1" x14ac:dyDescent="0.25">
      <c r="A114" s="211" t="s">
        <v>1047</v>
      </c>
      <c r="B114" s="211" t="s">
        <v>663</v>
      </c>
      <c r="C114" s="524">
        <f>SUM(C115)</f>
        <v>60000</v>
      </c>
    </row>
    <row r="115" spans="1:3" ht="48.75" customHeight="1" x14ac:dyDescent="0.25">
      <c r="A115" s="48" t="s">
        <v>1049</v>
      </c>
      <c r="B115" s="218" t="s">
        <v>486</v>
      </c>
      <c r="C115" s="512">
        <v>60000</v>
      </c>
    </row>
    <row r="116" spans="1:3" ht="63.75" customHeight="1" x14ac:dyDescent="0.25">
      <c r="A116" s="211" t="s">
        <v>1119</v>
      </c>
      <c r="B116" s="211" t="s">
        <v>1122</v>
      </c>
      <c r="C116" s="521">
        <f>SUM(C117)</f>
        <v>18794324</v>
      </c>
    </row>
    <row r="117" spans="1:3" ht="66.75" customHeight="1" x14ac:dyDescent="0.25">
      <c r="A117" s="48" t="s">
        <v>1120</v>
      </c>
      <c r="B117" s="218" t="s">
        <v>1121</v>
      </c>
      <c r="C117" s="512">
        <v>18794324</v>
      </c>
    </row>
    <row r="118" spans="1:3" ht="50.25" customHeight="1" x14ac:dyDescent="0.25">
      <c r="A118" s="211" t="s">
        <v>895</v>
      </c>
      <c r="B118" s="211" t="s">
        <v>394</v>
      </c>
      <c r="C118" s="521">
        <f>SUM(C119)</f>
        <v>100000</v>
      </c>
    </row>
    <row r="119" spans="1:3" ht="48.75" customHeight="1" x14ac:dyDescent="0.25">
      <c r="A119" s="48" t="s">
        <v>891</v>
      </c>
      <c r="B119" s="218" t="s">
        <v>259</v>
      </c>
      <c r="C119" s="512">
        <v>100000</v>
      </c>
    </row>
    <row r="120" spans="1:3" s="9" customFormat="1" ht="17.25" customHeight="1" x14ac:dyDescent="0.25">
      <c r="A120" s="212" t="s">
        <v>1048</v>
      </c>
      <c r="B120" s="179" t="s">
        <v>657</v>
      </c>
      <c r="C120" s="510">
        <f>SUM(C121)</f>
        <v>988944</v>
      </c>
    </row>
    <row r="121" spans="1:3" s="9" customFormat="1" ht="17.25" customHeight="1" x14ac:dyDescent="0.25">
      <c r="A121" s="409" t="s">
        <v>1050</v>
      </c>
      <c r="B121" s="410" t="s">
        <v>84</v>
      </c>
      <c r="C121" s="517">
        <f>SUM(C122:C124)</f>
        <v>988944</v>
      </c>
    </row>
    <row r="122" spans="1:3" s="9" customFormat="1" ht="62.25" customHeight="1" x14ac:dyDescent="0.25">
      <c r="A122" s="213" t="s">
        <v>1105</v>
      </c>
      <c r="B122" s="13" t="s">
        <v>796</v>
      </c>
      <c r="C122" s="516">
        <v>68944</v>
      </c>
    </row>
    <row r="123" spans="1:3" s="9" customFormat="1" ht="32.25" customHeight="1" x14ac:dyDescent="0.25">
      <c r="A123" s="213" t="s">
        <v>1051</v>
      </c>
      <c r="B123" s="63" t="s">
        <v>82</v>
      </c>
      <c r="C123" s="516">
        <v>170000</v>
      </c>
    </row>
    <row r="124" spans="1:3" s="9" customFormat="1" ht="17.25" customHeight="1" x14ac:dyDescent="0.25">
      <c r="A124" s="213" t="s">
        <v>1052</v>
      </c>
      <c r="B124" s="214" t="s">
        <v>84</v>
      </c>
      <c r="C124" s="516">
        <v>750000</v>
      </c>
    </row>
    <row r="125" spans="1:3" s="9" customFormat="1" ht="83.25" customHeight="1" x14ac:dyDescent="0.25">
      <c r="A125" s="212" t="s">
        <v>649</v>
      </c>
      <c r="B125" s="201" t="s">
        <v>650</v>
      </c>
      <c r="C125" s="510">
        <f>SUM(C126)</f>
        <v>397500</v>
      </c>
    </row>
    <row r="126" spans="1:3" s="9" customFormat="1" ht="63.75" customHeight="1" x14ac:dyDescent="0.25">
      <c r="A126" s="202" t="s">
        <v>1053</v>
      </c>
      <c r="B126" s="411" t="s">
        <v>652</v>
      </c>
      <c r="C126" s="511">
        <f>SUM(C127)</f>
        <v>397500</v>
      </c>
    </row>
    <row r="127" spans="1:3" s="9" customFormat="1" ht="48" customHeight="1" x14ac:dyDescent="0.25">
      <c r="A127" s="409" t="s">
        <v>1054</v>
      </c>
      <c r="B127" s="412" t="s">
        <v>654</v>
      </c>
      <c r="C127" s="517">
        <f>SUM(C128)</f>
        <v>397500</v>
      </c>
    </row>
    <row r="128" spans="1:3" s="9" customFormat="1" ht="48" customHeight="1" x14ac:dyDescent="0.25">
      <c r="A128" s="213" t="s">
        <v>1055</v>
      </c>
      <c r="B128" s="407" t="s">
        <v>896</v>
      </c>
      <c r="C128" s="516">
        <v>397500</v>
      </c>
    </row>
    <row r="129" spans="1:3" s="9" customFormat="1" ht="47.25" x14ac:dyDescent="0.25">
      <c r="A129" s="212" t="s">
        <v>391</v>
      </c>
      <c r="B129" s="179" t="s">
        <v>656</v>
      </c>
      <c r="C129" s="510">
        <f>SUM(C131)</f>
        <v>-647632</v>
      </c>
    </row>
    <row r="130" spans="1:3" s="9" customFormat="1" ht="47.25" x14ac:dyDescent="0.25">
      <c r="A130" s="409" t="s">
        <v>1056</v>
      </c>
      <c r="B130" s="208" t="s">
        <v>261</v>
      </c>
      <c r="C130" s="517">
        <f>SUM(C131)</f>
        <v>-647632</v>
      </c>
    </row>
    <row r="131" spans="1:3" s="9" customFormat="1" ht="39" customHeight="1" x14ac:dyDescent="0.25">
      <c r="A131" s="213" t="s">
        <v>1057</v>
      </c>
      <c r="B131" s="214" t="s">
        <v>897</v>
      </c>
      <c r="C131" s="516">
        <v>-647632</v>
      </c>
    </row>
    <row r="132" spans="1:3" ht="15.75" x14ac:dyDescent="0.25">
      <c r="A132" s="217"/>
      <c r="B132" s="46" t="s">
        <v>392</v>
      </c>
      <c r="C132" s="522">
        <f>SUM(C84,C14)</f>
        <v>341245602</v>
      </c>
    </row>
  </sheetData>
  <mergeCells count="10">
    <mergeCell ref="B6:C6"/>
    <mergeCell ref="B8:C8"/>
    <mergeCell ref="A10:C10"/>
    <mergeCell ref="A11:C11"/>
    <mergeCell ref="B1:C1"/>
    <mergeCell ref="B2:C2"/>
    <mergeCell ref="B3:C3"/>
    <mergeCell ref="B4:C4"/>
    <mergeCell ref="B5:C5"/>
    <mergeCell ref="B7:C7"/>
  </mergeCells>
  <pageMargins left="0.70866141732283472" right="0.70866141732283472" top="0.74803149606299213" bottom="0.74803149606299213" header="0.31496062992125984" footer="0.31496062992125984"/>
  <pageSetup paperSize="9" scale="70" orientation="portrait" blackAndWhite="1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7"/>
  <sheetViews>
    <sheetView zoomScaleNormal="100" workbookViewId="0">
      <selection activeCell="B9" sqref="B9"/>
    </sheetView>
  </sheetViews>
  <sheetFormatPr defaultRowHeight="15" x14ac:dyDescent="0.25"/>
  <cols>
    <col min="1" max="1" width="23.28515625" customWidth="1"/>
    <col min="2" max="2" width="86.7109375" customWidth="1"/>
    <col min="3" max="3" width="13.42578125" customWidth="1"/>
    <col min="4" max="4" width="13.85546875" customWidth="1"/>
  </cols>
  <sheetData>
    <row r="1" spans="1:10" x14ac:dyDescent="0.25">
      <c r="B1" s="608" t="s">
        <v>868</v>
      </c>
      <c r="C1" s="608"/>
      <c r="D1" s="609"/>
    </row>
    <row r="2" spans="1:10" x14ac:dyDescent="0.25">
      <c r="B2" s="608" t="s">
        <v>276</v>
      </c>
      <c r="C2" s="608"/>
      <c r="D2" s="609"/>
    </row>
    <row r="3" spans="1:10" x14ac:dyDescent="0.25">
      <c r="B3" s="608" t="s">
        <v>277</v>
      </c>
      <c r="C3" s="608"/>
      <c r="D3" s="609"/>
    </row>
    <row r="4" spans="1:10" x14ac:dyDescent="0.25">
      <c r="B4" s="608" t="s">
        <v>278</v>
      </c>
      <c r="C4" s="608"/>
      <c r="D4" s="609"/>
    </row>
    <row r="5" spans="1:10" x14ac:dyDescent="0.25">
      <c r="B5" s="608" t="s">
        <v>1058</v>
      </c>
      <c r="C5" s="608"/>
      <c r="D5" s="609"/>
    </row>
    <row r="6" spans="1:10" x14ac:dyDescent="0.25">
      <c r="B6" s="605" t="s">
        <v>1059</v>
      </c>
      <c r="C6" s="605"/>
      <c r="D6" s="606"/>
    </row>
    <row r="7" spans="1:10" x14ac:dyDescent="0.25">
      <c r="B7" s="605" t="s">
        <v>1127</v>
      </c>
      <c r="C7" s="605"/>
      <c r="D7" s="606"/>
    </row>
    <row r="8" spans="1:10" x14ac:dyDescent="0.25">
      <c r="B8" s="607" t="s">
        <v>1134</v>
      </c>
      <c r="C8" s="607"/>
      <c r="D8" s="607"/>
    </row>
    <row r="9" spans="1:10" x14ac:dyDescent="0.25">
      <c r="J9" s="4"/>
    </row>
    <row r="10" spans="1:10" ht="15.75" x14ac:dyDescent="0.25">
      <c r="A10" s="617" t="s">
        <v>864</v>
      </c>
      <c r="B10" s="617"/>
      <c r="C10" s="617"/>
      <c r="D10" s="617"/>
      <c r="J10" s="4"/>
    </row>
    <row r="11" spans="1:10" ht="15.75" x14ac:dyDescent="0.25">
      <c r="A11" s="618" t="s">
        <v>1060</v>
      </c>
      <c r="B11" s="618"/>
      <c r="C11" s="618"/>
      <c r="D11" s="618"/>
    </row>
    <row r="12" spans="1:10" ht="15.75" x14ac:dyDescent="0.25">
      <c r="A12" s="425"/>
      <c r="B12" s="425"/>
      <c r="C12" s="425"/>
      <c r="D12" s="425"/>
    </row>
    <row r="13" spans="1:10" x14ac:dyDescent="0.25">
      <c r="D13" s="4" t="s">
        <v>642</v>
      </c>
    </row>
    <row r="14" spans="1:10" ht="48.75" customHeight="1" x14ac:dyDescent="0.25">
      <c r="A14" s="177" t="s">
        <v>279</v>
      </c>
      <c r="B14" s="11" t="s">
        <v>280</v>
      </c>
      <c r="C14" s="10" t="s">
        <v>949</v>
      </c>
      <c r="D14" s="10" t="s">
        <v>1061</v>
      </c>
    </row>
    <row r="15" spans="1:10" ht="22.5" customHeight="1" x14ac:dyDescent="0.25">
      <c r="A15" s="503" t="s">
        <v>281</v>
      </c>
      <c r="B15" s="46" t="s">
        <v>282</v>
      </c>
      <c r="C15" s="509">
        <f>SUM(C16,C21,C27,C38,C41,C52,C58,C67,C72)</f>
        <v>89988509</v>
      </c>
      <c r="D15" s="509">
        <f>SUM(D16,D21,D27,D38,D41,D52,D58,D67,D72)</f>
        <v>90406232</v>
      </c>
    </row>
    <row r="16" spans="1:10" ht="18.75" customHeight="1" x14ac:dyDescent="0.25">
      <c r="A16" s="178" t="s">
        <v>283</v>
      </c>
      <c r="B16" s="179" t="s">
        <v>284</v>
      </c>
      <c r="C16" s="510">
        <f>SUM(C17)</f>
        <v>67857867</v>
      </c>
      <c r="D16" s="510">
        <f>SUM(D17)</f>
        <v>69335666</v>
      </c>
    </row>
    <row r="17" spans="1:4" ht="17.25" customHeight="1" x14ac:dyDescent="0.25">
      <c r="A17" s="180" t="s">
        <v>285</v>
      </c>
      <c r="B17" s="181" t="s">
        <v>286</v>
      </c>
      <c r="C17" s="511">
        <f>SUM(C18:C20)</f>
        <v>67857867</v>
      </c>
      <c r="D17" s="511">
        <f>SUM(D18:D20)</f>
        <v>69335666</v>
      </c>
    </row>
    <row r="18" spans="1:4" ht="66" x14ac:dyDescent="0.25">
      <c r="A18" s="182" t="s">
        <v>287</v>
      </c>
      <c r="B18" s="49" t="s">
        <v>288</v>
      </c>
      <c r="C18" s="512">
        <v>66928391</v>
      </c>
      <c r="D18" s="512">
        <v>68396565</v>
      </c>
    </row>
    <row r="19" spans="1:4" ht="81.75" customHeight="1" x14ac:dyDescent="0.25">
      <c r="A19" s="62" t="s">
        <v>289</v>
      </c>
      <c r="B19" s="63" t="s">
        <v>290</v>
      </c>
      <c r="C19" s="512">
        <v>417480</v>
      </c>
      <c r="D19" s="512">
        <v>427536</v>
      </c>
    </row>
    <row r="20" spans="1:4" ht="36.75" customHeight="1" x14ac:dyDescent="0.25">
      <c r="A20" s="62" t="s">
        <v>291</v>
      </c>
      <c r="B20" s="63" t="s">
        <v>292</v>
      </c>
      <c r="C20" s="512">
        <v>511996</v>
      </c>
      <c r="D20" s="512">
        <v>511565</v>
      </c>
    </row>
    <row r="21" spans="1:4" ht="31.5" x14ac:dyDescent="0.25">
      <c r="A21" s="183" t="s">
        <v>293</v>
      </c>
      <c r="B21" s="184" t="s">
        <v>294</v>
      </c>
      <c r="C21" s="513">
        <f>SUM(C22)</f>
        <v>6275623</v>
      </c>
      <c r="D21" s="513">
        <f>SUM(D22)</f>
        <v>6711890</v>
      </c>
    </row>
    <row r="22" spans="1:4" ht="31.5" x14ac:dyDescent="0.25">
      <c r="A22" s="185" t="s">
        <v>295</v>
      </c>
      <c r="B22" s="186" t="s">
        <v>296</v>
      </c>
      <c r="C22" s="514">
        <f>SUM(C23:C26)</f>
        <v>6275623</v>
      </c>
      <c r="D22" s="514">
        <f>SUM(D23:D26)</f>
        <v>6711890</v>
      </c>
    </row>
    <row r="23" spans="1:4" ht="52.5" customHeight="1" x14ac:dyDescent="0.25">
      <c r="A23" s="62" t="s">
        <v>297</v>
      </c>
      <c r="B23" s="63" t="s">
        <v>298</v>
      </c>
      <c r="C23" s="512">
        <v>2274112</v>
      </c>
      <c r="D23" s="512">
        <v>2427410</v>
      </c>
    </row>
    <row r="24" spans="1:4" ht="63" x14ac:dyDescent="0.25">
      <c r="A24" s="62" t="s">
        <v>299</v>
      </c>
      <c r="B24" s="63" t="s">
        <v>300</v>
      </c>
      <c r="C24" s="512">
        <v>15015</v>
      </c>
      <c r="D24" s="512">
        <v>15539</v>
      </c>
    </row>
    <row r="25" spans="1:4" ht="51.75" customHeight="1" x14ac:dyDescent="0.25">
      <c r="A25" s="62" t="s">
        <v>301</v>
      </c>
      <c r="B25" s="63" t="s">
        <v>302</v>
      </c>
      <c r="C25" s="512">
        <v>4409531</v>
      </c>
      <c r="D25" s="512">
        <v>4708511</v>
      </c>
    </row>
    <row r="26" spans="1:4" ht="48" customHeight="1" x14ac:dyDescent="0.25">
      <c r="A26" s="62" t="s">
        <v>303</v>
      </c>
      <c r="B26" s="63" t="s">
        <v>304</v>
      </c>
      <c r="C26" s="512">
        <v>-423035</v>
      </c>
      <c r="D26" s="512">
        <v>-439570</v>
      </c>
    </row>
    <row r="27" spans="1:4" ht="31.5" x14ac:dyDescent="0.25">
      <c r="A27" s="183" t="s">
        <v>305</v>
      </c>
      <c r="B27" s="179" t="s">
        <v>306</v>
      </c>
      <c r="C27" s="510">
        <f>SUM(C28+C34+C36)</f>
        <v>2503737</v>
      </c>
      <c r="D27" s="510">
        <f>SUM(D28+D34+D36)</f>
        <v>1007394</v>
      </c>
    </row>
    <row r="28" spans="1:4" ht="31.5" x14ac:dyDescent="0.25">
      <c r="A28" s="187" t="s">
        <v>617</v>
      </c>
      <c r="B28" s="181" t="s">
        <v>616</v>
      </c>
      <c r="C28" s="511">
        <f>SUM(C29+C31)</f>
        <v>108772</v>
      </c>
      <c r="D28" s="511">
        <f>SUM(D29+D31)</f>
        <v>112470</v>
      </c>
    </row>
    <row r="29" spans="1:4" ht="31.5" x14ac:dyDescent="0.25">
      <c r="A29" s="477" t="s">
        <v>618</v>
      </c>
      <c r="B29" s="67" t="s">
        <v>621</v>
      </c>
      <c r="C29" s="515">
        <f>SUM(C30)</f>
        <v>45528</v>
      </c>
      <c r="D29" s="515">
        <f>SUM(D30)</f>
        <v>47076</v>
      </c>
    </row>
    <row r="30" spans="1:4" ht="31.5" x14ac:dyDescent="0.25">
      <c r="A30" s="310" t="s">
        <v>928</v>
      </c>
      <c r="B30" s="82" t="s">
        <v>621</v>
      </c>
      <c r="C30" s="516">
        <v>45528</v>
      </c>
      <c r="D30" s="516">
        <v>47076</v>
      </c>
    </row>
    <row r="31" spans="1:4" ht="31.5" x14ac:dyDescent="0.25">
      <c r="A31" s="477" t="s">
        <v>619</v>
      </c>
      <c r="B31" s="67" t="s">
        <v>622</v>
      </c>
      <c r="C31" s="517">
        <f>SUM(C32)</f>
        <v>63244</v>
      </c>
      <c r="D31" s="517">
        <f>SUM(D32)</f>
        <v>65394</v>
      </c>
    </row>
    <row r="32" spans="1:4" ht="47.25" x14ac:dyDescent="0.25">
      <c r="A32" s="310" t="s">
        <v>929</v>
      </c>
      <c r="B32" s="82" t="s">
        <v>930</v>
      </c>
      <c r="C32" s="516">
        <v>63244</v>
      </c>
      <c r="D32" s="516">
        <v>65394</v>
      </c>
    </row>
    <row r="33" spans="1:4" ht="0.75" customHeight="1" x14ac:dyDescent="0.25">
      <c r="A33" s="310" t="s">
        <v>620</v>
      </c>
      <c r="B33" s="58" t="s">
        <v>623</v>
      </c>
      <c r="C33" s="516"/>
      <c r="D33" s="516"/>
    </row>
    <row r="34" spans="1:4" ht="31.5" x14ac:dyDescent="0.25">
      <c r="A34" s="187" t="s">
        <v>307</v>
      </c>
      <c r="B34" s="181" t="s">
        <v>308</v>
      </c>
      <c r="C34" s="511">
        <f>SUM(C35)</f>
        <v>2021939</v>
      </c>
      <c r="D34" s="511">
        <f>SUM(D35)</f>
        <v>505485</v>
      </c>
    </row>
    <row r="35" spans="1:4" ht="24.75" customHeight="1" x14ac:dyDescent="0.25">
      <c r="A35" s="14" t="s">
        <v>309</v>
      </c>
      <c r="B35" s="188" t="s">
        <v>308</v>
      </c>
      <c r="C35" s="512">
        <v>2021939</v>
      </c>
      <c r="D35" s="512">
        <v>505485</v>
      </c>
    </row>
    <row r="36" spans="1:4" ht="31.5" x14ac:dyDescent="0.25">
      <c r="A36" s="187" t="s">
        <v>310</v>
      </c>
      <c r="B36" s="181" t="s">
        <v>311</v>
      </c>
      <c r="C36" s="511">
        <f>SUM(C37)</f>
        <v>373026</v>
      </c>
      <c r="D36" s="511">
        <f>SUM(D37)</f>
        <v>389439</v>
      </c>
    </row>
    <row r="37" spans="1:4" ht="31.5" x14ac:dyDescent="0.25">
      <c r="A37" s="14" t="s">
        <v>312</v>
      </c>
      <c r="B37" s="188" t="s">
        <v>311</v>
      </c>
      <c r="C37" s="512">
        <v>373026</v>
      </c>
      <c r="D37" s="512">
        <v>389439</v>
      </c>
    </row>
    <row r="38" spans="1:4" ht="31.5" x14ac:dyDescent="0.25">
      <c r="A38" s="183" t="s">
        <v>313</v>
      </c>
      <c r="B38" s="179" t="s">
        <v>314</v>
      </c>
      <c r="C38" s="510">
        <f>SUM(C39 )</f>
        <v>1038618</v>
      </c>
      <c r="D38" s="510">
        <f>SUM(D39 )</f>
        <v>1038618</v>
      </c>
    </row>
    <row r="39" spans="1:4" ht="31.5" x14ac:dyDescent="0.25">
      <c r="A39" s="189" t="s">
        <v>315</v>
      </c>
      <c r="B39" s="181" t="s">
        <v>316</v>
      </c>
      <c r="C39" s="511">
        <f>SUM(C40)</f>
        <v>1038618</v>
      </c>
      <c r="D39" s="511">
        <f>SUM(D40)</f>
        <v>1038618</v>
      </c>
    </row>
    <row r="40" spans="1:4" ht="31.5" x14ac:dyDescent="0.25">
      <c r="A40" s="14" t="s">
        <v>317</v>
      </c>
      <c r="B40" s="13" t="s">
        <v>318</v>
      </c>
      <c r="C40" s="512">
        <v>1038618</v>
      </c>
      <c r="D40" s="512">
        <v>1038618</v>
      </c>
    </row>
    <row r="41" spans="1:4" ht="31.5" x14ac:dyDescent="0.25">
      <c r="A41" s="183" t="s">
        <v>319</v>
      </c>
      <c r="B41" s="136" t="s">
        <v>320</v>
      </c>
      <c r="C41" s="510">
        <f>SUM(C42,C44)</f>
        <v>5986327</v>
      </c>
      <c r="D41" s="510">
        <f>SUM(D42,D44)</f>
        <v>5986327</v>
      </c>
    </row>
    <row r="42" spans="1:4" ht="31.5" hidden="1" x14ac:dyDescent="0.25">
      <c r="A42" s="187" t="s">
        <v>321</v>
      </c>
      <c r="B42" s="181" t="s">
        <v>322</v>
      </c>
      <c r="C42" s="511">
        <f>SUM(C43)</f>
        <v>0</v>
      </c>
      <c r="D42" s="511">
        <f>SUM(D43)</f>
        <v>0</v>
      </c>
    </row>
    <row r="43" spans="1:4" ht="31.5" hidden="1" x14ac:dyDescent="0.25">
      <c r="A43" s="190" t="s">
        <v>78</v>
      </c>
      <c r="B43" s="191" t="s">
        <v>323</v>
      </c>
      <c r="C43" s="517"/>
      <c r="D43" s="517"/>
    </row>
    <row r="44" spans="1:4" ht="78.75" x14ac:dyDescent="0.25">
      <c r="A44" s="187" t="s">
        <v>327</v>
      </c>
      <c r="B44" s="181" t="s">
        <v>328</v>
      </c>
      <c r="C44" s="511">
        <f>SUM(C45,C48,C50 )</f>
        <v>5986327</v>
      </c>
      <c r="D44" s="511">
        <f>SUM(D45,D48,D50 )</f>
        <v>5986327</v>
      </c>
    </row>
    <row r="45" spans="1:4" ht="63" x14ac:dyDescent="0.25">
      <c r="A45" s="190" t="s">
        <v>329</v>
      </c>
      <c r="B45" s="191" t="s">
        <v>330</v>
      </c>
      <c r="C45" s="517">
        <f>SUM(C46:C47)</f>
        <v>5366591</v>
      </c>
      <c r="D45" s="517">
        <f>SUM(D46:D47)</f>
        <v>5366591</v>
      </c>
    </row>
    <row r="46" spans="1:4" ht="78.75" x14ac:dyDescent="0.25">
      <c r="A46" s="14" t="s">
        <v>943</v>
      </c>
      <c r="B46" s="13" t="s">
        <v>944</v>
      </c>
      <c r="C46" s="512">
        <v>5005335</v>
      </c>
      <c r="D46" s="512">
        <v>5005335</v>
      </c>
    </row>
    <row r="47" spans="1:4" ht="63" x14ac:dyDescent="0.25">
      <c r="A47" s="14" t="s">
        <v>331</v>
      </c>
      <c r="B47" s="13" t="s">
        <v>332</v>
      </c>
      <c r="C47" s="512">
        <v>361256</v>
      </c>
      <c r="D47" s="512">
        <v>361256</v>
      </c>
    </row>
    <row r="48" spans="1:4" ht="63" x14ac:dyDescent="0.25">
      <c r="A48" s="190" t="s">
        <v>333</v>
      </c>
      <c r="B48" s="191" t="s">
        <v>334</v>
      </c>
      <c r="C48" s="517">
        <f>SUM(C49)</f>
        <v>549896</v>
      </c>
      <c r="D48" s="517">
        <f>SUM(D49)</f>
        <v>549896</v>
      </c>
    </row>
    <row r="49" spans="1:4" ht="63" x14ac:dyDescent="0.25">
      <c r="A49" s="192" t="s">
        <v>60</v>
      </c>
      <c r="B49" s="49" t="s">
        <v>61</v>
      </c>
      <c r="C49" s="512">
        <v>549896</v>
      </c>
      <c r="D49" s="512">
        <v>549896</v>
      </c>
    </row>
    <row r="50" spans="1:4" ht="31.5" x14ac:dyDescent="0.25">
      <c r="A50" s="190" t="s">
        <v>892</v>
      </c>
      <c r="B50" s="191" t="s">
        <v>893</v>
      </c>
      <c r="C50" s="517">
        <f>SUM(C51)</f>
        <v>69840</v>
      </c>
      <c r="D50" s="517">
        <f>SUM(D51)</f>
        <v>69840</v>
      </c>
    </row>
    <row r="51" spans="1:4" ht="31.5" x14ac:dyDescent="0.25">
      <c r="A51" s="14" t="s">
        <v>766</v>
      </c>
      <c r="B51" s="13" t="s">
        <v>894</v>
      </c>
      <c r="C51" s="512">
        <v>69840</v>
      </c>
      <c r="D51" s="512">
        <v>69840</v>
      </c>
    </row>
    <row r="52" spans="1:4" ht="31.5" x14ac:dyDescent="0.25">
      <c r="A52" s="183" t="s">
        <v>335</v>
      </c>
      <c r="B52" s="179" t="s">
        <v>336</v>
      </c>
      <c r="C52" s="510">
        <f>SUM(C53)</f>
        <v>13695</v>
      </c>
      <c r="D52" s="510">
        <f>SUM(D53)</f>
        <v>13695</v>
      </c>
    </row>
    <row r="53" spans="1:4" ht="31.5" x14ac:dyDescent="0.25">
      <c r="A53" s="193" t="s">
        <v>337</v>
      </c>
      <c r="B53" s="194" t="s">
        <v>338</v>
      </c>
      <c r="C53" s="514">
        <f>SUM(C54+C55)</f>
        <v>13695</v>
      </c>
      <c r="D53" s="514">
        <f>SUM(D54+D55)</f>
        <v>13695</v>
      </c>
    </row>
    <row r="54" spans="1:4" ht="31.5" x14ac:dyDescent="0.25">
      <c r="A54" s="64" t="s">
        <v>339</v>
      </c>
      <c r="B54" s="195" t="s">
        <v>340</v>
      </c>
      <c r="C54" s="518">
        <v>10725</v>
      </c>
      <c r="D54" s="518">
        <v>10725</v>
      </c>
    </row>
    <row r="55" spans="1:4" ht="15.75" x14ac:dyDescent="0.25">
      <c r="A55" s="498" t="s">
        <v>345</v>
      </c>
      <c r="B55" s="498" t="s">
        <v>346</v>
      </c>
      <c r="C55" s="519">
        <f>SUM(C56:C57)</f>
        <v>2970</v>
      </c>
      <c r="D55" s="519">
        <f>SUM(D56:D57)</f>
        <v>2970</v>
      </c>
    </row>
    <row r="56" spans="1:4" ht="15.75" x14ac:dyDescent="0.25">
      <c r="A56" s="197" t="s">
        <v>975</v>
      </c>
      <c r="B56" s="197" t="s">
        <v>977</v>
      </c>
      <c r="C56" s="516">
        <v>2970</v>
      </c>
      <c r="D56" s="520">
        <v>2970</v>
      </c>
    </row>
    <row r="57" spans="1:4" ht="15.75" hidden="1" x14ac:dyDescent="0.25">
      <c r="A57" s="197" t="s">
        <v>976</v>
      </c>
      <c r="B57" s="499" t="s">
        <v>978</v>
      </c>
      <c r="C57" s="516"/>
      <c r="D57" s="520"/>
    </row>
    <row r="58" spans="1:4" ht="31.5" x14ac:dyDescent="0.25">
      <c r="A58" s="183" t="s">
        <v>347</v>
      </c>
      <c r="B58" s="179" t="s">
        <v>348</v>
      </c>
      <c r="C58" s="510">
        <f>SUM(C59,C62)</f>
        <v>5731907</v>
      </c>
      <c r="D58" s="510">
        <f>SUM(D59,D62)</f>
        <v>5731907</v>
      </c>
    </row>
    <row r="59" spans="1:4" ht="15.75" x14ac:dyDescent="0.25">
      <c r="A59" s="198" t="s">
        <v>349</v>
      </c>
      <c r="B59" s="181" t="s">
        <v>350</v>
      </c>
      <c r="C59" s="511">
        <f>SUM(C60)</f>
        <v>5567044</v>
      </c>
      <c r="D59" s="511">
        <f>SUM(D60)</f>
        <v>5567044</v>
      </c>
    </row>
    <row r="60" spans="1:4" ht="31.5" x14ac:dyDescent="0.25">
      <c r="A60" s="190" t="s">
        <v>351</v>
      </c>
      <c r="B60" s="191" t="s">
        <v>352</v>
      </c>
      <c r="C60" s="517">
        <f>SUM(C61)</f>
        <v>5567044</v>
      </c>
      <c r="D60" s="517">
        <f>SUM(D61)</f>
        <v>5567044</v>
      </c>
    </row>
    <row r="61" spans="1:4" ht="31.5" x14ac:dyDescent="0.25">
      <c r="A61" s="14" t="s">
        <v>69</v>
      </c>
      <c r="B61" s="13" t="s">
        <v>353</v>
      </c>
      <c r="C61" s="512">
        <v>5567044</v>
      </c>
      <c r="D61" s="512">
        <v>5567044</v>
      </c>
    </row>
    <row r="62" spans="1:4" ht="15.75" x14ac:dyDescent="0.25">
      <c r="A62" s="198" t="s">
        <v>354</v>
      </c>
      <c r="B62" s="181" t="s">
        <v>355</v>
      </c>
      <c r="C62" s="511">
        <f>SUM(C63+C65)</f>
        <v>164863</v>
      </c>
      <c r="D62" s="511">
        <f>SUM(D63+D65)</f>
        <v>164863</v>
      </c>
    </row>
    <row r="63" spans="1:4" ht="31.5" x14ac:dyDescent="0.25">
      <c r="A63" s="190" t="s">
        <v>356</v>
      </c>
      <c r="B63" s="191" t="s">
        <v>357</v>
      </c>
      <c r="C63" s="517">
        <f>SUM(C64)</f>
        <v>164863</v>
      </c>
      <c r="D63" s="517">
        <f>SUM(D64)</f>
        <v>164863</v>
      </c>
    </row>
    <row r="64" spans="1:4" ht="31.5" x14ac:dyDescent="0.25">
      <c r="A64" s="14" t="s">
        <v>79</v>
      </c>
      <c r="B64" s="13" t="s">
        <v>358</v>
      </c>
      <c r="C64" s="512">
        <v>164863</v>
      </c>
      <c r="D64" s="512">
        <v>164863</v>
      </c>
    </row>
    <row r="65" spans="1:4" ht="31.5" hidden="1" x14ac:dyDescent="0.25">
      <c r="A65" s="190" t="s">
        <v>493</v>
      </c>
      <c r="B65" s="191" t="s">
        <v>494</v>
      </c>
      <c r="C65" s="517">
        <f>SUM(C66)</f>
        <v>0</v>
      </c>
      <c r="D65" s="517">
        <f>SUM(D66)</f>
        <v>0</v>
      </c>
    </row>
    <row r="66" spans="1:4" ht="31.5" hidden="1" x14ac:dyDescent="0.25">
      <c r="A66" s="14" t="s">
        <v>488</v>
      </c>
      <c r="B66" s="13" t="s">
        <v>495</v>
      </c>
      <c r="C66" s="512"/>
      <c r="D66" s="512"/>
    </row>
    <row r="67" spans="1:4" ht="31.5" x14ac:dyDescent="0.25">
      <c r="A67" s="183" t="s">
        <v>359</v>
      </c>
      <c r="B67" s="179" t="s">
        <v>360</v>
      </c>
      <c r="C67" s="510">
        <f>SUM(C68 )</f>
        <v>260000</v>
      </c>
      <c r="D67" s="510">
        <f>SUM(D68 )</f>
        <v>260000</v>
      </c>
    </row>
    <row r="68" spans="1:4" ht="31.5" x14ac:dyDescent="0.25">
      <c r="A68" s="187" t="s">
        <v>361</v>
      </c>
      <c r="B68" s="181" t="s">
        <v>941</v>
      </c>
      <c r="C68" s="511">
        <f>SUM(C69)</f>
        <v>260000</v>
      </c>
      <c r="D68" s="511">
        <f>SUM(D69)</f>
        <v>260000</v>
      </c>
    </row>
    <row r="69" spans="1:4" ht="31.5" x14ac:dyDescent="0.25">
      <c r="A69" s="199" t="s">
        <v>362</v>
      </c>
      <c r="B69" s="200" t="s">
        <v>363</v>
      </c>
      <c r="C69" s="521">
        <f>SUM(C70:C71)</f>
        <v>260000</v>
      </c>
      <c r="D69" s="521">
        <f>SUM(D70:D71)</f>
        <v>260000</v>
      </c>
    </row>
    <row r="70" spans="1:4" ht="47.25" x14ac:dyDescent="0.25">
      <c r="A70" s="192" t="s">
        <v>946</v>
      </c>
      <c r="B70" s="49" t="s">
        <v>945</v>
      </c>
      <c r="C70" s="512">
        <v>200000</v>
      </c>
      <c r="D70" s="512">
        <v>200000</v>
      </c>
    </row>
    <row r="71" spans="1:4" ht="31.5" x14ac:dyDescent="0.25">
      <c r="A71" s="192" t="s">
        <v>364</v>
      </c>
      <c r="B71" s="49" t="s">
        <v>365</v>
      </c>
      <c r="C71" s="512">
        <v>60000</v>
      </c>
      <c r="D71" s="512">
        <v>60000</v>
      </c>
    </row>
    <row r="72" spans="1:4" ht="31.5" x14ac:dyDescent="0.25">
      <c r="A72" s="183" t="s">
        <v>366</v>
      </c>
      <c r="B72" s="201" t="s">
        <v>367</v>
      </c>
      <c r="C72" s="510">
        <f>SUM(C73+C75+C76+C78+C79)</f>
        <v>320735</v>
      </c>
      <c r="D72" s="510">
        <f>SUM(D73+D75+D76+D78+D79)</f>
        <v>320735</v>
      </c>
    </row>
    <row r="73" spans="1:4" ht="94.5" x14ac:dyDescent="0.25">
      <c r="A73" s="202" t="s">
        <v>368</v>
      </c>
      <c r="B73" s="181" t="s">
        <v>369</v>
      </c>
      <c r="C73" s="511">
        <f>SUM(C74:C74)</f>
        <v>2000</v>
      </c>
      <c r="D73" s="511">
        <f>SUM(D74:D74)</f>
        <v>2000</v>
      </c>
    </row>
    <row r="74" spans="1:4" ht="31.5" x14ac:dyDescent="0.25">
      <c r="A74" s="14" t="s">
        <v>947</v>
      </c>
      <c r="B74" s="13" t="s">
        <v>948</v>
      </c>
      <c r="C74" s="512">
        <v>2000</v>
      </c>
      <c r="D74" s="512">
        <v>2000</v>
      </c>
    </row>
    <row r="75" spans="1:4" ht="47.25" x14ac:dyDescent="0.25">
      <c r="A75" s="202" t="s">
        <v>1015</v>
      </c>
      <c r="B75" s="181" t="s">
        <v>1016</v>
      </c>
      <c r="C75" s="511">
        <v>500</v>
      </c>
      <c r="D75" s="511">
        <v>500</v>
      </c>
    </row>
    <row r="76" spans="1:4" ht="31.5" x14ac:dyDescent="0.25">
      <c r="A76" s="202" t="s">
        <v>1017</v>
      </c>
      <c r="B76" s="181" t="s">
        <v>1018</v>
      </c>
      <c r="C76" s="511">
        <f>SUM(C77)</f>
        <v>32500</v>
      </c>
      <c r="D76" s="511">
        <f>SUM(D77)</f>
        <v>32500</v>
      </c>
    </row>
    <row r="77" spans="1:4" ht="32.25" customHeight="1" x14ac:dyDescent="0.25">
      <c r="A77" s="14" t="s">
        <v>1019</v>
      </c>
      <c r="B77" s="63" t="s">
        <v>1020</v>
      </c>
      <c r="C77" s="512">
        <v>32500</v>
      </c>
      <c r="D77" s="512">
        <v>32500</v>
      </c>
    </row>
    <row r="78" spans="1:4" ht="47.25" x14ac:dyDescent="0.25">
      <c r="A78" s="203" t="s">
        <v>370</v>
      </c>
      <c r="B78" s="181" t="s">
        <v>371</v>
      </c>
      <c r="C78" s="511">
        <v>74009</v>
      </c>
      <c r="D78" s="511">
        <v>74009</v>
      </c>
    </row>
    <row r="79" spans="1:4" ht="31.5" x14ac:dyDescent="0.25">
      <c r="A79" s="187" t="s">
        <v>372</v>
      </c>
      <c r="B79" s="181" t="s">
        <v>373</v>
      </c>
      <c r="C79" s="511">
        <f>SUM(C80)</f>
        <v>211726</v>
      </c>
      <c r="D79" s="511">
        <f>SUM(D80)</f>
        <v>211726</v>
      </c>
    </row>
    <row r="80" spans="1:4" ht="31.5" x14ac:dyDescent="0.25">
      <c r="A80" s="192" t="s">
        <v>64</v>
      </c>
      <c r="B80" s="49" t="s">
        <v>65</v>
      </c>
      <c r="C80" s="512">
        <v>211726</v>
      </c>
      <c r="D80" s="512">
        <v>211726</v>
      </c>
    </row>
    <row r="81" spans="1:4" ht="31.5" x14ac:dyDescent="0.25">
      <c r="A81" s="442" t="s">
        <v>66</v>
      </c>
      <c r="B81" s="229" t="s">
        <v>374</v>
      </c>
      <c r="C81" s="522">
        <f>SUM(C82,C117,C125,C121)</f>
        <v>191942443</v>
      </c>
      <c r="D81" s="522">
        <f>SUM(D82,D117,D125,D121)</f>
        <v>193562733</v>
      </c>
    </row>
    <row r="82" spans="1:4" ht="31.5" x14ac:dyDescent="0.25">
      <c r="A82" s="183" t="s">
        <v>375</v>
      </c>
      <c r="B82" s="179" t="s">
        <v>658</v>
      </c>
      <c r="C82" s="510">
        <f>SUM(C83+C86+C97+C112)</f>
        <v>191772443</v>
      </c>
      <c r="D82" s="510">
        <f>SUM(D83+D86+D97+D112)</f>
        <v>193392733</v>
      </c>
    </row>
    <row r="83" spans="1:4" ht="19.5" customHeight="1" x14ac:dyDescent="0.25">
      <c r="A83" s="203" t="s">
        <v>1021</v>
      </c>
      <c r="B83" s="181" t="s">
        <v>982</v>
      </c>
      <c r="C83" s="511">
        <f>SUM(C84)</f>
        <v>33403126</v>
      </c>
      <c r="D83" s="511">
        <f>SUM(D84)</f>
        <v>35348969</v>
      </c>
    </row>
    <row r="84" spans="1:4" ht="31.5" x14ac:dyDescent="0.25">
      <c r="A84" s="190" t="s">
        <v>1022</v>
      </c>
      <c r="B84" s="191" t="s">
        <v>376</v>
      </c>
      <c r="C84" s="517">
        <f>SUM(C85)</f>
        <v>33403126</v>
      </c>
      <c r="D84" s="517">
        <f>SUM(D85)</f>
        <v>35348969</v>
      </c>
    </row>
    <row r="85" spans="1:4" ht="31.5" x14ac:dyDescent="0.25">
      <c r="A85" s="14" t="s">
        <v>1023</v>
      </c>
      <c r="B85" s="13" t="s">
        <v>67</v>
      </c>
      <c r="C85" s="512">
        <v>33403126</v>
      </c>
      <c r="D85" s="512">
        <v>35348969</v>
      </c>
    </row>
    <row r="86" spans="1:4" ht="31.5" hidden="1" x14ac:dyDescent="0.25">
      <c r="A86" s="187" t="s">
        <v>455</v>
      </c>
      <c r="B86" s="181" t="s">
        <v>458</v>
      </c>
      <c r="C86" s="511">
        <f>SUM(C87+C89+C91+C93+C95)</f>
        <v>0</v>
      </c>
      <c r="D86" s="511">
        <f>SUM(D87+D89+D91+D93+D95)</f>
        <v>0</v>
      </c>
    </row>
    <row r="87" spans="1:4" ht="31.5" hidden="1" x14ac:dyDescent="0.25">
      <c r="A87" s="190" t="s">
        <v>489</v>
      </c>
      <c r="B87" s="230" t="s">
        <v>491</v>
      </c>
      <c r="C87" s="523">
        <f>SUM(C88)</f>
        <v>0</v>
      </c>
      <c r="D87" s="523">
        <f>SUM(D88)</f>
        <v>0</v>
      </c>
    </row>
    <row r="88" spans="1:4" ht="31.5" hidden="1" x14ac:dyDescent="0.25">
      <c r="A88" s="14" t="s">
        <v>490</v>
      </c>
      <c r="B88" s="63" t="s">
        <v>492</v>
      </c>
      <c r="C88" s="512"/>
      <c r="D88" s="512"/>
    </row>
    <row r="89" spans="1:4" ht="31.5" hidden="1" x14ac:dyDescent="0.25">
      <c r="A89" s="190" t="s">
        <v>475</v>
      </c>
      <c r="B89" s="230" t="s">
        <v>476</v>
      </c>
      <c r="C89" s="523">
        <f>SUM(C90)</f>
        <v>0</v>
      </c>
      <c r="D89" s="523">
        <f>SUM(D90)</f>
        <v>0</v>
      </c>
    </row>
    <row r="90" spans="1:4" ht="31.5" hidden="1" x14ac:dyDescent="0.25">
      <c r="A90" s="14" t="s">
        <v>256</v>
      </c>
      <c r="B90" s="63" t="s">
        <v>477</v>
      </c>
      <c r="C90" s="512"/>
      <c r="D90" s="512"/>
    </row>
    <row r="91" spans="1:4" ht="31.5" hidden="1" x14ac:dyDescent="0.25">
      <c r="A91" s="190" t="s">
        <v>482</v>
      </c>
      <c r="B91" s="230" t="s">
        <v>484</v>
      </c>
      <c r="C91" s="523">
        <f>SUM(C92)</f>
        <v>0</v>
      </c>
      <c r="D91" s="523">
        <f>SUM(D92)</f>
        <v>0</v>
      </c>
    </row>
    <row r="92" spans="1:4" ht="31.5" hidden="1" x14ac:dyDescent="0.25">
      <c r="A92" s="14" t="s">
        <v>483</v>
      </c>
      <c r="B92" s="63" t="s">
        <v>485</v>
      </c>
      <c r="C92" s="512"/>
      <c r="D92" s="512"/>
    </row>
    <row r="93" spans="1:4" ht="47.25" hidden="1" x14ac:dyDescent="0.25">
      <c r="A93" s="190" t="s">
        <v>478</v>
      </c>
      <c r="B93" s="230" t="s">
        <v>481</v>
      </c>
      <c r="C93" s="523">
        <f>SUM(C94)</f>
        <v>0</v>
      </c>
      <c r="D93" s="523">
        <f>SUM(D94)</f>
        <v>0</v>
      </c>
    </row>
    <row r="94" spans="1:4" ht="47.25" hidden="1" x14ac:dyDescent="0.25">
      <c r="A94" s="14" t="s">
        <v>479</v>
      </c>
      <c r="B94" s="63" t="s">
        <v>480</v>
      </c>
      <c r="C94" s="512"/>
      <c r="D94" s="512"/>
    </row>
    <row r="95" spans="1:4" ht="31.5" hidden="1" x14ac:dyDescent="0.25">
      <c r="A95" s="190" t="s">
        <v>456</v>
      </c>
      <c r="B95" s="191" t="s">
        <v>457</v>
      </c>
      <c r="C95" s="517">
        <f>SUM(C96)</f>
        <v>0</v>
      </c>
      <c r="D95" s="517">
        <f>SUM(D96)</f>
        <v>0</v>
      </c>
    </row>
    <row r="96" spans="1:4" ht="31.5" hidden="1" x14ac:dyDescent="0.25">
      <c r="A96" s="14" t="s">
        <v>257</v>
      </c>
      <c r="B96" s="13" t="s">
        <v>459</v>
      </c>
      <c r="C96" s="512"/>
      <c r="D96" s="512"/>
    </row>
    <row r="97" spans="1:4" ht="31.5" x14ac:dyDescent="0.25">
      <c r="A97" s="187" t="s">
        <v>1035</v>
      </c>
      <c r="B97" s="181" t="s">
        <v>377</v>
      </c>
      <c r="C97" s="511">
        <f>SUM(C106,C108,C98,C100,C102,C104,C110)</f>
        <v>158309317</v>
      </c>
      <c r="D97" s="511">
        <f>SUM(D106,D108,D98,D100,D102,D104,D110)</f>
        <v>157983764</v>
      </c>
    </row>
    <row r="98" spans="1:4" s="43" customFormat="1" ht="47.25" hidden="1" x14ac:dyDescent="0.25">
      <c r="A98" s="472" t="s">
        <v>378</v>
      </c>
      <c r="B98" s="206" t="s">
        <v>379</v>
      </c>
      <c r="C98" s="517">
        <f>SUM(C99)</f>
        <v>0</v>
      </c>
      <c r="D98" s="517">
        <f>SUM(D99)</f>
        <v>0</v>
      </c>
    </row>
    <row r="99" spans="1:4" ht="47.25" hidden="1" x14ac:dyDescent="0.25">
      <c r="A99" s="47" t="s">
        <v>71</v>
      </c>
      <c r="B99" s="48" t="s">
        <v>380</v>
      </c>
      <c r="C99" s="512"/>
      <c r="D99" s="512"/>
    </row>
    <row r="100" spans="1:4" ht="47.25" x14ac:dyDescent="0.25">
      <c r="A100" s="190" t="s">
        <v>1036</v>
      </c>
      <c r="B100" s="191" t="s">
        <v>381</v>
      </c>
      <c r="C100" s="517">
        <f>SUM(C101)</f>
        <v>41675</v>
      </c>
      <c r="D100" s="517">
        <f>SUM(D101)</f>
        <v>41675</v>
      </c>
    </row>
    <row r="101" spans="1:4" ht="47.25" x14ac:dyDescent="0.25">
      <c r="A101" s="14" t="s">
        <v>1037</v>
      </c>
      <c r="B101" s="13" t="s">
        <v>382</v>
      </c>
      <c r="C101" s="512">
        <v>41675</v>
      </c>
      <c r="D101" s="512">
        <v>41675</v>
      </c>
    </row>
    <row r="102" spans="1:4" ht="31.5" hidden="1" x14ac:dyDescent="0.25">
      <c r="A102" s="190" t="s">
        <v>383</v>
      </c>
      <c r="B102" s="191" t="s">
        <v>384</v>
      </c>
      <c r="C102" s="517">
        <f>SUM(C103)</f>
        <v>0</v>
      </c>
      <c r="D102" s="517">
        <f>SUM(D103)</f>
        <v>0</v>
      </c>
    </row>
    <row r="103" spans="1:4" ht="31.5" hidden="1" x14ac:dyDescent="0.25">
      <c r="A103" s="14" t="s">
        <v>385</v>
      </c>
      <c r="B103" s="13" t="s">
        <v>386</v>
      </c>
      <c r="C103" s="512"/>
      <c r="D103" s="512"/>
    </row>
    <row r="104" spans="1:4" ht="47.25" x14ac:dyDescent="0.25">
      <c r="A104" s="190" t="s">
        <v>1038</v>
      </c>
      <c r="B104" s="191" t="s">
        <v>387</v>
      </c>
      <c r="C104" s="517">
        <f>SUM(C105)</f>
        <v>3746786</v>
      </c>
      <c r="D104" s="517">
        <f>SUM(D105)</f>
        <v>3746786</v>
      </c>
    </row>
    <row r="105" spans="1:4" ht="40.5" customHeight="1" x14ac:dyDescent="0.25">
      <c r="A105" s="14" t="s">
        <v>1039</v>
      </c>
      <c r="B105" s="13" t="s">
        <v>388</v>
      </c>
      <c r="C105" s="512">
        <v>3746786</v>
      </c>
      <c r="D105" s="512">
        <v>3746786</v>
      </c>
    </row>
    <row r="106" spans="1:4" ht="31.5" hidden="1" x14ac:dyDescent="0.25">
      <c r="A106" s="205" t="s">
        <v>715</v>
      </c>
      <c r="B106" s="206" t="s">
        <v>717</v>
      </c>
      <c r="C106" s="517">
        <f>SUM(C107)</f>
        <v>0</v>
      </c>
      <c r="D106" s="517">
        <f>SUM(D107)</f>
        <v>0</v>
      </c>
    </row>
    <row r="107" spans="1:4" ht="31.5" hidden="1" x14ac:dyDescent="0.25">
      <c r="A107" s="47" t="s">
        <v>716</v>
      </c>
      <c r="B107" s="48" t="s">
        <v>718</v>
      </c>
      <c r="C107" s="512"/>
      <c r="D107" s="512"/>
    </row>
    <row r="108" spans="1:4" ht="18" customHeight="1" x14ac:dyDescent="0.25">
      <c r="A108" s="205" t="s">
        <v>1042</v>
      </c>
      <c r="B108" s="495" t="s">
        <v>962</v>
      </c>
      <c r="C108" s="517">
        <f>SUM(C109)</f>
        <v>912730</v>
      </c>
      <c r="D108" s="517">
        <f>SUM(D109)</f>
        <v>850047</v>
      </c>
    </row>
    <row r="109" spans="1:4" ht="17.25" customHeight="1" x14ac:dyDescent="0.25">
      <c r="A109" s="47" t="s">
        <v>1043</v>
      </c>
      <c r="B109" s="48" t="s">
        <v>961</v>
      </c>
      <c r="C109" s="512">
        <v>912730</v>
      </c>
      <c r="D109" s="512">
        <v>850047</v>
      </c>
    </row>
    <row r="110" spans="1:4" ht="18" customHeight="1" x14ac:dyDescent="0.25">
      <c r="A110" s="207" t="s">
        <v>1044</v>
      </c>
      <c r="B110" s="208" t="s">
        <v>389</v>
      </c>
      <c r="C110" s="517">
        <f>SUM(C111)</f>
        <v>153608126</v>
      </c>
      <c r="D110" s="517">
        <f>SUM(D111)</f>
        <v>153345256</v>
      </c>
    </row>
    <row r="111" spans="1:4" ht="20.25" customHeight="1" x14ac:dyDescent="0.25">
      <c r="A111" s="14" t="s">
        <v>1045</v>
      </c>
      <c r="B111" s="13" t="s">
        <v>68</v>
      </c>
      <c r="C111" s="512">
        <v>153608126</v>
      </c>
      <c r="D111" s="512">
        <v>153345256</v>
      </c>
    </row>
    <row r="112" spans="1:4" ht="18" customHeight="1" x14ac:dyDescent="0.25">
      <c r="A112" s="473" t="s">
        <v>1046</v>
      </c>
      <c r="B112" s="411" t="s">
        <v>390</v>
      </c>
      <c r="C112" s="511">
        <f>SUM(C113+C115)</f>
        <v>60000</v>
      </c>
      <c r="D112" s="511">
        <f>SUM(D113+D115)</f>
        <v>60000</v>
      </c>
    </row>
    <row r="113" spans="1:4" ht="47.25" hidden="1" x14ac:dyDescent="0.25">
      <c r="A113" s="474" t="s">
        <v>393</v>
      </c>
      <c r="B113" s="211" t="s">
        <v>394</v>
      </c>
      <c r="C113" s="521">
        <f>SUM(C114)</f>
        <v>0</v>
      </c>
      <c r="D113" s="521">
        <f>SUM(D114)</f>
        <v>0</v>
      </c>
    </row>
    <row r="114" spans="1:4" ht="47.25" hidden="1" x14ac:dyDescent="0.25">
      <c r="A114" s="218" t="s">
        <v>258</v>
      </c>
      <c r="B114" s="218" t="s">
        <v>259</v>
      </c>
      <c r="C114" s="512"/>
      <c r="D114" s="512"/>
    </row>
    <row r="115" spans="1:4" ht="47.25" x14ac:dyDescent="0.25">
      <c r="A115" s="474" t="s">
        <v>1047</v>
      </c>
      <c r="B115" s="211" t="s">
        <v>663</v>
      </c>
      <c r="C115" s="524">
        <f>SUM(C116)</f>
        <v>60000</v>
      </c>
      <c r="D115" s="524">
        <f>SUM(D116)</f>
        <v>60000</v>
      </c>
    </row>
    <row r="116" spans="1:4" ht="47.25" x14ac:dyDescent="0.25">
      <c r="A116" s="218" t="s">
        <v>1049</v>
      </c>
      <c r="B116" s="218" t="s">
        <v>486</v>
      </c>
      <c r="C116" s="512">
        <v>60000</v>
      </c>
      <c r="D116" s="512">
        <v>60000</v>
      </c>
    </row>
    <row r="117" spans="1:4" s="9" customFormat="1" ht="18" customHeight="1" x14ac:dyDescent="0.25">
      <c r="A117" s="212" t="s">
        <v>1048</v>
      </c>
      <c r="B117" s="179" t="s">
        <v>657</v>
      </c>
      <c r="C117" s="525">
        <f>SUM(C118)</f>
        <v>170000</v>
      </c>
      <c r="D117" s="525">
        <f>SUM(D118)</f>
        <v>170000</v>
      </c>
    </row>
    <row r="118" spans="1:4" s="9" customFormat="1" ht="19.5" customHeight="1" x14ac:dyDescent="0.25">
      <c r="A118" s="409" t="s">
        <v>1050</v>
      </c>
      <c r="B118" s="410" t="s">
        <v>84</v>
      </c>
      <c r="C118" s="526">
        <f>SUM(C119:C120)</f>
        <v>170000</v>
      </c>
      <c r="D118" s="526">
        <f>SUM(D119:D120)</f>
        <v>170000</v>
      </c>
    </row>
    <row r="119" spans="1:4" s="9" customFormat="1" ht="31.5" x14ac:dyDescent="0.25">
      <c r="A119" s="213" t="s">
        <v>1051</v>
      </c>
      <c r="B119" s="63" t="s">
        <v>82</v>
      </c>
      <c r="C119" s="527">
        <v>170000</v>
      </c>
      <c r="D119" s="527">
        <v>170000</v>
      </c>
    </row>
    <row r="120" spans="1:4" s="9" customFormat="1" ht="31.5" hidden="1" x14ac:dyDescent="0.25">
      <c r="A120" s="213" t="s">
        <v>83</v>
      </c>
      <c r="B120" s="214" t="s">
        <v>84</v>
      </c>
      <c r="C120" s="516"/>
      <c r="D120" s="516"/>
    </row>
    <row r="121" spans="1:4" s="9" customFormat="1" ht="78.75" hidden="1" x14ac:dyDescent="0.25">
      <c r="A121" s="212" t="s">
        <v>649</v>
      </c>
      <c r="B121" s="201" t="s">
        <v>650</v>
      </c>
      <c r="C121" s="510">
        <f t="shared" ref="C121:D123" si="0">SUM(C122)</f>
        <v>0</v>
      </c>
      <c r="D121" s="510">
        <f t="shared" si="0"/>
        <v>0</v>
      </c>
    </row>
    <row r="122" spans="1:4" s="9" customFormat="1" ht="63" hidden="1" x14ac:dyDescent="0.25">
      <c r="A122" s="202" t="s">
        <v>651</v>
      </c>
      <c r="B122" s="411" t="s">
        <v>652</v>
      </c>
      <c r="C122" s="511">
        <f t="shared" si="0"/>
        <v>0</v>
      </c>
      <c r="D122" s="511">
        <f t="shared" si="0"/>
        <v>0</v>
      </c>
    </row>
    <row r="123" spans="1:4" s="9" customFormat="1" ht="47.25" hidden="1" x14ac:dyDescent="0.25">
      <c r="A123" s="409" t="s">
        <v>653</v>
      </c>
      <c r="B123" s="412" t="s">
        <v>654</v>
      </c>
      <c r="C123" s="517">
        <f t="shared" si="0"/>
        <v>0</v>
      </c>
      <c r="D123" s="517">
        <f t="shared" si="0"/>
        <v>0</v>
      </c>
    </row>
    <row r="124" spans="1:4" s="9" customFormat="1" ht="47.25" hidden="1" x14ac:dyDescent="0.25">
      <c r="A124" s="213" t="s">
        <v>487</v>
      </c>
      <c r="B124" s="407" t="s">
        <v>655</v>
      </c>
      <c r="C124" s="516"/>
      <c r="D124" s="516"/>
    </row>
    <row r="125" spans="1:4" s="9" customFormat="1" ht="47.25" hidden="1" x14ac:dyDescent="0.25">
      <c r="A125" s="212" t="s">
        <v>391</v>
      </c>
      <c r="B125" s="179" t="s">
        <v>656</v>
      </c>
      <c r="C125" s="510">
        <f>SUM(C126)</f>
        <v>0</v>
      </c>
      <c r="D125" s="510">
        <f>SUM(D126)</f>
        <v>0</v>
      </c>
    </row>
    <row r="126" spans="1:4" s="9" customFormat="1" ht="31.5" hidden="1" x14ac:dyDescent="0.25">
      <c r="A126" s="215" t="s">
        <v>260</v>
      </c>
      <c r="B126" s="216" t="s">
        <v>261</v>
      </c>
      <c r="C126" s="528"/>
      <c r="D126" s="528"/>
    </row>
    <row r="127" spans="1:4" ht="15.75" x14ac:dyDescent="0.25">
      <c r="A127" s="217"/>
      <c r="B127" s="46" t="s">
        <v>392</v>
      </c>
      <c r="C127" s="522">
        <f>SUM(C81,C15)</f>
        <v>281930952</v>
      </c>
      <c r="D127" s="522">
        <f>SUM(D81,D15)</f>
        <v>283968965</v>
      </c>
    </row>
  </sheetData>
  <mergeCells count="10">
    <mergeCell ref="B7:D7"/>
    <mergeCell ref="B8:D8"/>
    <mergeCell ref="A10:D10"/>
    <mergeCell ref="A11:D11"/>
    <mergeCell ref="B1:D1"/>
    <mergeCell ref="B2:D2"/>
    <mergeCell ref="B3:D3"/>
    <mergeCell ref="B4:D4"/>
    <mergeCell ref="B5:D5"/>
    <mergeCell ref="B6:D6"/>
  </mergeCells>
  <pageMargins left="0.70866141732283472" right="0.70866141732283472" top="0.74803149606299213" bottom="0.74803149606299213" header="0.31496062992125984" footer="0.31496062992125984"/>
  <pageSetup paperSize="9" scale="63" orientation="portrait" blackAndWhite="1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27"/>
  <sheetViews>
    <sheetView topLeftCell="A554" zoomScale="95" zoomScaleNormal="95" workbookViewId="0">
      <selection activeCell="A562" sqref="A562"/>
    </sheetView>
  </sheetViews>
  <sheetFormatPr defaultRowHeight="15" x14ac:dyDescent="0.25"/>
  <cols>
    <col min="1" max="1" width="79.5703125" customWidth="1"/>
    <col min="2" max="3" width="4.85546875" customWidth="1"/>
    <col min="4" max="4" width="5.42578125" customWidth="1"/>
    <col min="5" max="5" width="3.85546875" customWidth="1"/>
    <col min="6" max="6" width="7.140625" customWidth="1"/>
    <col min="7" max="7" width="5.85546875" customWidth="1"/>
    <col min="8" max="8" width="14.42578125" style="585" customWidth="1"/>
    <col min="9" max="9" width="11" customWidth="1"/>
  </cols>
  <sheetData>
    <row r="1" spans="1:8" x14ac:dyDescent="0.25">
      <c r="C1" s="447" t="s">
        <v>869</v>
      </c>
      <c r="D1" s="447"/>
      <c r="E1" s="447"/>
      <c r="F1" s="1"/>
    </row>
    <row r="2" spans="1:8" x14ac:dyDescent="0.25">
      <c r="C2" s="447" t="s">
        <v>7</v>
      </c>
      <c r="D2" s="447"/>
      <c r="E2" s="447"/>
    </row>
    <row r="3" spans="1:8" x14ac:dyDescent="0.25">
      <c r="C3" s="447" t="s">
        <v>6</v>
      </c>
      <c r="D3" s="447"/>
      <c r="E3" s="447"/>
    </row>
    <row r="4" spans="1:8" x14ac:dyDescent="0.25">
      <c r="C4" s="447" t="s">
        <v>104</v>
      </c>
      <c r="D4" s="447"/>
      <c r="E4" s="447"/>
    </row>
    <row r="5" spans="1:8" x14ac:dyDescent="0.25">
      <c r="C5" s="447" t="s">
        <v>1063</v>
      </c>
      <c r="D5" s="447"/>
      <c r="E5" s="447"/>
    </row>
    <row r="6" spans="1:8" x14ac:dyDescent="0.25">
      <c r="C6" s="447" t="s">
        <v>1064</v>
      </c>
      <c r="D6" s="447"/>
      <c r="E6" s="447"/>
    </row>
    <row r="7" spans="1:8" x14ac:dyDescent="0.25">
      <c r="C7" s="4" t="s">
        <v>1093</v>
      </c>
      <c r="D7" s="4"/>
      <c r="E7" s="4"/>
    </row>
    <row r="8" spans="1:8" x14ac:dyDescent="0.25">
      <c r="C8" s="447" t="s">
        <v>1135</v>
      </c>
      <c r="D8" s="447"/>
      <c r="E8" s="447"/>
    </row>
    <row r="9" spans="1:8" x14ac:dyDescent="0.25">
      <c r="C9" s="447"/>
      <c r="D9" s="447"/>
      <c r="E9" s="447"/>
    </row>
    <row r="10" spans="1:8" ht="18.75" customHeight="1" x14ac:dyDescent="0.25">
      <c r="A10" s="619" t="s">
        <v>1062</v>
      </c>
      <c r="B10" s="619"/>
      <c r="C10" s="619"/>
      <c r="D10" s="619"/>
      <c r="E10" s="619"/>
      <c r="F10" s="619"/>
      <c r="G10" s="619"/>
    </row>
    <row r="11" spans="1:8" ht="18.75" customHeight="1" x14ac:dyDescent="0.25">
      <c r="A11" s="619"/>
      <c r="B11" s="619"/>
      <c r="C11" s="619"/>
      <c r="D11" s="619"/>
      <c r="E11" s="619"/>
      <c r="F11" s="619"/>
      <c r="G11" s="619"/>
    </row>
    <row r="12" spans="1:8" ht="63" customHeight="1" x14ac:dyDescent="0.25">
      <c r="A12" s="619"/>
      <c r="B12" s="619"/>
      <c r="C12" s="619"/>
      <c r="D12" s="619"/>
      <c r="E12" s="619"/>
      <c r="F12" s="619"/>
      <c r="G12" s="619"/>
    </row>
    <row r="13" spans="1:8" ht="15.75" x14ac:dyDescent="0.25">
      <c r="B13" s="425"/>
      <c r="H13" s="585" t="s">
        <v>642</v>
      </c>
    </row>
    <row r="14" spans="1:8" ht="45.75" customHeight="1" x14ac:dyDescent="0.25">
      <c r="A14" s="50" t="s">
        <v>0</v>
      </c>
      <c r="B14" s="50" t="s">
        <v>1</v>
      </c>
      <c r="C14" s="50" t="s">
        <v>2</v>
      </c>
      <c r="D14" s="620" t="s">
        <v>3</v>
      </c>
      <c r="E14" s="621"/>
      <c r="F14" s="622"/>
      <c r="G14" s="50" t="s">
        <v>4</v>
      </c>
      <c r="H14" s="534" t="s">
        <v>5</v>
      </c>
    </row>
    <row r="15" spans="1:8" ht="15.75" x14ac:dyDescent="0.25">
      <c r="A15" s="83" t="s">
        <v>8</v>
      </c>
      <c r="B15" s="38"/>
      <c r="C15" s="38"/>
      <c r="D15" s="236"/>
      <c r="E15" s="237"/>
      <c r="F15" s="238"/>
      <c r="G15" s="38"/>
      <c r="H15" s="529">
        <f>SUM(H16,H171,H184,H245,H288,H431,H495,H607,H614,H489)</f>
        <v>345030045</v>
      </c>
    </row>
    <row r="16" spans="1:8" ht="15.75" x14ac:dyDescent="0.25">
      <c r="A16" s="84" t="s">
        <v>9</v>
      </c>
      <c r="B16" s="16" t="s">
        <v>10</v>
      </c>
      <c r="C16" s="16"/>
      <c r="D16" s="239"/>
      <c r="E16" s="240"/>
      <c r="F16" s="241"/>
      <c r="G16" s="16"/>
      <c r="H16" s="586">
        <f>SUM(H17,H22,H36,H81,H103,H108,H98,H76)</f>
        <v>33086795</v>
      </c>
    </row>
    <row r="17" spans="1:8" ht="31.5" x14ac:dyDescent="0.25">
      <c r="A17" s="41" t="s">
        <v>11</v>
      </c>
      <c r="B17" s="23" t="s">
        <v>10</v>
      </c>
      <c r="C17" s="23" t="s">
        <v>12</v>
      </c>
      <c r="D17" s="242"/>
      <c r="E17" s="243"/>
      <c r="F17" s="244"/>
      <c r="G17" s="23"/>
      <c r="H17" s="539">
        <f>SUM(H18)</f>
        <v>1372907</v>
      </c>
    </row>
    <row r="18" spans="1:8" ht="18.75" customHeight="1" x14ac:dyDescent="0.25">
      <c r="A18" s="27" t="s">
        <v>115</v>
      </c>
      <c r="B18" s="28" t="s">
        <v>10</v>
      </c>
      <c r="C18" s="28" t="s">
        <v>12</v>
      </c>
      <c r="D18" s="245" t="s">
        <v>498</v>
      </c>
      <c r="E18" s="246" t="s">
        <v>496</v>
      </c>
      <c r="F18" s="247" t="s">
        <v>497</v>
      </c>
      <c r="G18" s="28"/>
      <c r="H18" s="532">
        <f>SUM(H19)</f>
        <v>1372907</v>
      </c>
    </row>
    <row r="19" spans="1:8" ht="17.25" customHeight="1" x14ac:dyDescent="0.25">
      <c r="A19" s="85" t="s">
        <v>116</v>
      </c>
      <c r="B19" s="2" t="s">
        <v>10</v>
      </c>
      <c r="C19" s="2" t="s">
        <v>12</v>
      </c>
      <c r="D19" s="248" t="s">
        <v>200</v>
      </c>
      <c r="E19" s="249" t="s">
        <v>496</v>
      </c>
      <c r="F19" s="250" t="s">
        <v>497</v>
      </c>
      <c r="G19" s="2"/>
      <c r="H19" s="533">
        <f>SUM(H20)</f>
        <v>1372907</v>
      </c>
    </row>
    <row r="20" spans="1:8" ht="32.25" customHeight="1" x14ac:dyDescent="0.25">
      <c r="A20" s="3" t="s">
        <v>85</v>
      </c>
      <c r="B20" s="2" t="s">
        <v>10</v>
      </c>
      <c r="C20" s="2" t="s">
        <v>12</v>
      </c>
      <c r="D20" s="248" t="s">
        <v>200</v>
      </c>
      <c r="E20" s="249" t="s">
        <v>496</v>
      </c>
      <c r="F20" s="250" t="s">
        <v>501</v>
      </c>
      <c r="G20" s="2"/>
      <c r="H20" s="533">
        <f>SUM(H21)</f>
        <v>1372907</v>
      </c>
    </row>
    <row r="21" spans="1:8" ht="48" customHeight="1" x14ac:dyDescent="0.25">
      <c r="A21" s="86" t="s">
        <v>86</v>
      </c>
      <c r="B21" s="2" t="s">
        <v>10</v>
      </c>
      <c r="C21" s="2" t="s">
        <v>12</v>
      </c>
      <c r="D21" s="248" t="s">
        <v>200</v>
      </c>
      <c r="E21" s="249" t="s">
        <v>496</v>
      </c>
      <c r="F21" s="250" t="s">
        <v>501</v>
      </c>
      <c r="G21" s="2" t="s">
        <v>13</v>
      </c>
      <c r="H21" s="534">
        <f>SUM(прил9!I21)</f>
        <v>1372907</v>
      </c>
    </row>
    <row r="22" spans="1:8" ht="47.25" x14ac:dyDescent="0.25">
      <c r="A22" s="41" t="s">
        <v>14</v>
      </c>
      <c r="B22" s="23" t="s">
        <v>10</v>
      </c>
      <c r="C22" s="23" t="s">
        <v>15</v>
      </c>
      <c r="D22" s="242"/>
      <c r="E22" s="243"/>
      <c r="F22" s="244"/>
      <c r="G22" s="23"/>
      <c r="H22" s="539">
        <f>SUM(H23,H28,H32)</f>
        <v>1014332</v>
      </c>
    </row>
    <row r="23" spans="1:8" ht="35.25" customHeight="1" x14ac:dyDescent="0.25">
      <c r="A23" s="76" t="s">
        <v>117</v>
      </c>
      <c r="B23" s="28" t="s">
        <v>10</v>
      </c>
      <c r="C23" s="28" t="s">
        <v>15</v>
      </c>
      <c r="D23" s="257" t="s">
        <v>499</v>
      </c>
      <c r="E23" s="258" t="s">
        <v>496</v>
      </c>
      <c r="F23" s="259" t="s">
        <v>497</v>
      </c>
      <c r="G23" s="28"/>
      <c r="H23" s="532">
        <f>SUM(H24)</f>
        <v>60000</v>
      </c>
    </row>
    <row r="24" spans="1:8" ht="48.75" customHeight="1" x14ac:dyDescent="0.25">
      <c r="A24" s="77" t="s">
        <v>118</v>
      </c>
      <c r="B24" s="2" t="s">
        <v>10</v>
      </c>
      <c r="C24" s="2" t="s">
        <v>15</v>
      </c>
      <c r="D24" s="260" t="s">
        <v>500</v>
      </c>
      <c r="E24" s="261" t="s">
        <v>496</v>
      </c>
      <c r="F24" s="262" t="s">
        <v>497</v>
      </c>
      <c r="G24" s="44"/>
      <c r="H24" s="533">
        <f>SUM(H25)</f>
        <v>60000</v>
      </c>
    </row>
    <row r="25" spans="1:8" ht="49.5" customHeight="1" x14ac:dyDescent="0.25">
      <c r="A25" s="77" t="s">
        <v>503</v>
      </c>
      <c r="B25" s="2" t="s">
        <v>10</v>
      </c>
      <c r="C25" s="2" t="s">
        <v>15</v>
      </c>
      <c r="D25" s="260" t="s">
        <v>500</v>
      </c>
      <c r="E25" s="261" t="s">
        <v>10</v>
      </c>
      <c r="F25" s="262" t="s">
        <v>497</v>
      </c>
      <c r="G25" s="44"/>
      <c r="H25" s="533">
        <f>SUM(H26)</f>
        <v>60000</v>
      </c>
    </row>
    <row r="26" spans="1:8" ht="18.75" customHeight="1" x14ac:dyDescent="0.25">
      <c r="A26" s="77" t="s">
        <v>119</v>
      </c>
      <c r="B26" s="2" t="s">
        <v>10</v>
      </c>
      <c r="C26" s="2" t="s">
        <v>15</v>
      </c>
      <c r="D26" s="260" t="s">
        <v>500</v>
      </c>
      <c r="E26" s="261" t="s">
        <v>10</v>
      </c>
      <c r="F26" s="262" t="s">
        <v>502</v>
      </c>
      <c r="G26" s="44"/>
      <c r="H26" s="533">
        <f>SUM(H27)</f>
        <v>60000</v>
      </c>
    </row>
    <row r="27" spans="1:8" ht="34.5" customHeight="1" x14ac:dyDescent="0.25">
      <c r="A27" s="87" t="s">
        <v>682</v>
      </c>
      <c r="B27" s="2" t="s">
        <v>10</v>
      </c>
      <c r="C27" s="2" t="s">
        <v>15</v>
      </c>
      <c r="D27" s="260" t="s">
        <v>500</v>
      </c>
      <c r="E27" s="261" t="s">
        <v>10</v>
      </c>
      <c r="F27" s="262" t="s">
        <v>502</v>
      </c>
      <c r="G27" s="2" t="s">
        <v>16</v>
      </c>
      <c r="H27" s="535">
        <f>SUM(прил9!I379)</f>
        <v>60000</v>
      </c>
    </row>
    <row r="28" spans="1:8" ht="31.5" x14ac:dyDescent="0.25">
      <c r="A28" s="27" t="s">
        <v>120</v>
      </c>
      <c r="B28" s="28" t="s">
        <v>10</v>
      </c>
      <c r="C28" s="28" t="s">
        <v>15</v>
      </c>
      <c r="D28" s="245" t="s">
        <v>235</v>
      </c>
      <c r="E28" s="246" t="s">
        <v>496</v>
      </c>
      <c r="F28" s="247" t="s">
        <v>497</v>
      </c>
      <c r="G28" s="28"/>
      <c r="H28" s="532">
        <f>SUM(H29)</f>
        <v>456459</v>
      </c>
    </row>
    <row r="29" spans="1:8" ht="18.75" customHeight="1" x14ac:dyDescent="0.25">
      <c r="A29" s="3" t="s">
        <v>121</v>
      </c>
      <c r="B29" s="2" t="s">
        <v>10</v>
      </c>
      <c r="C29" s="2" t="s">
        <v>15</v>
      </c>
      <c r="D29" s="248" t="s">
        <v>236</v>
      </c>
      <c r="E29" s="249" t="s">
        <v>496</v>
      </c>
      <c r="F29" s="250" t="s">
        <v>497</v>
      </c>
      <c r="G29" s="2"/>
      <c r="H29" s="533">
        <f>SUM(H30)</f>
        <v>456459</v>
      </c>
    </row>
    <row r="30" spans="1:8" ht="31.5" x14ac:dyDescent="0.25">
      <c r="A30" s="3" t="s">
        <v>85</v>
      </c>
      <c r="B30" s="2" t="s">
        <v>10</v>
      </c>
      <c r="C30" s="2" t="s">
        <v>15</v>
      </c>
      <c r="D30" s="248" t="s">
        <v>236</v>
      </c>
      <c r="E30" s="249" t="s">
        <v>496</v>
      </c>
      <c r="F30" s="250" t="s">
        <v>501</v>
      </c>
      <c r="G30" s="2"/>
      <c r="H30" s="533">
        <f>SUM(H31)</f>
        <v>456459</v>
      </c>
    </row>
    <row r="31" spans="1:8" ht="48" customHeight="1" x14ac:dyDescent="0.25">
      <c r="A31" s="86" t="s">
        <v>86</v>
      </c>
      <c r="B31" s="2" t="s">
        <v>10</v>
      </c>
      <c r="C31" s="2" t="s">
        <v>15</v>
      </c>
      <c r="D31" s="248" t="s">
        <v>236</v>
      </c>
      <c r="E31" s="249" t="s">
        <v>496</v>
      </c>
      <c r="F31" s="250" t="s">
        <v>501</v>
      </c>
      <c r="G31" s="2" t="s">
        <v>13</v>
      </c>
      <c r="H31" s="534">
        <f>SUM(прил9!I383)</f>
        <v>456459</v>
      </c>
    </row>
    <row r="32" spans="1:8" ht="33.75" customHeight="1" x14ac:dyDescent="0.25">
      <c r="A32" s="27" t="s">
        <v>122</v>
      </c>
      <c r="B32" s="28" t="s">
        <v>10</v>
      </c>
      <c r="C32" s="28" t="s">
        <v>15</v>
      </c>
      <c r="D32" s="245" t="s">
        <v>237</v>
      </c>
      <c r="E32" s="246" t="s">
        <v>496</v>
      </c>
      <c r="F32" s="247" t="s">
        <v>497</v>
      </c>
      <c r="G32" s="28"/>
      <c r="H32" s="532">
        <f>SUM(H33)</f>
        <v>497873</v>
      </c>
    </row>
    <row r="33" spans="1:8" ht="16.5" customHeight="1" x14ac:dyDescent="0.25">
      <c r="A33" s="3" t="s">
        <v>123</v>
      </c>
      <c r="B33" s="2" t="s">
        <v>10</v>
      </c>
      <c r="C33" s="2" t="s">
        <v>15</v>
      </c>
      <c r="D33" s="248" t="s">
        <v>238</v>
      </c>
      <c r="E33" s="249" t="s">
        <v>496</v>
      </c>
      <c r="F33" s="250" t="s">
        <v>497</v>
      </c>
      <c r="G33" s="2"/>
      <c r="H33" s="533">
        <f>SUM(H34)</f>
        <v>497873</v>
      </c>
    </row>
    <row r="34" spans="1:8" ht="33.75" customHeight="1" x14ac:dyDescent="0.25">
      <c r="A34" s="3" t="s">
        <v>85</v>
      </c>
      <c r="B34" s="2" t="s">
        <v>10</v>
      </c>
      <c r="C34" s="2" t="s">
        <v>15</v>
      </c>
      <c r="D34" s="248" t="s">
        <v>238</v>
      </c>
      <c r="E34" s="249" t="s">
        <v>496</v>
      </c>
      <c r="F34" s="250" t="s">
        <v>501</v>
      </c>
      <c r="G34" s="2"/>
      <c r="H34" s="533">
        <f>SUM(H35)</f>
        <v>497873</v>
      </c>
    </row>
    <row r="35" spans="1:8" ht="47.25" customHeight="1" x14ac:dyDescent="0.25">
      <c r="A35" s="86" t="s">
        <v>86</v>
      </c>
      <c r="B35" s="2" t="s">
        <v>10</v>
      </c>
      <c r="C35" s="2" t="s">
        <v>15</v>
      </c>
      <c r="D35" s="248" t="s">
        <v>238</v>
      </c>
      <c r="E35" s="249" t="s">
        <v>496</v>
      </c>
      <c r="F35" s="250" t="s">
        <v>501</v>
      </c>
      <c r="G35" s="2" t="s">
        <v>13</v>
      </c>
      <c r="H35" s="534">
        <f>SUM(прил9!I387)</f>
        <v>497873</v>
      </c>
    </row>
    <row r="36" spans="1:8" ht="48.75" customHeight="1" x14ac:dyDescent="0.25">
      <c r="A36" s="88" t="s">
        <v>19</v>
      </c>
      <c r="B36" s="23" t="s">
        <v>10</v>
      </c>
      <c r="C36" s="23" t="s">
        <v>20</v>
      </c>
      <c r="D36" s="242"/>
      <c r="E36" s="243"/>
      <c r="F36" s="244"/>
      <c r="G36" s="23"/>
      <c r="H36" s="539">
        <f>SUM(H37,H49,H54,H59,H66,H71+H44)</f>
        <v>15405750</v>
      </c>
    </row>
    <row r="37" spans="1:8" ht="36.75" customHeight="1" x14ac:dyDescent="0.25">
      <c r="A37" s="76" t="s">
        <v>124</v>
      </c>
      <c r="B37" s="28" t="s">
        <v>10</v>
      </c>
      <c r="C37" s="28" t="s">
        <v>20</v>
      </c>
      <c r="D37" s="251" t="s">
        <v>199</v>
      </c>
      <c r="E37" s="252" t="s">
        <v>496</v>
      </c>
      <c r="F37" s="253" t="s">
        <v>497</v>
      </c>
      <c r="G37" s="28"/>
      <c r="H37" s="532">
        <f>SUM(H38)</f>
        <v>884600</v>
      </c>
    </row>
    <row r="38" spans="1:8" ht="66.75" customHeight="1" x14ac:dyDescent="0.25">
      <c r="A38" s="77" t="s">
        <v>125</v>
      </c>
      <c r="B38" s="2" t="s">
        <v>10</v>
      </c>
      <c r="C38" s="2" t="s">
        <v>20</v>
      </c>
      <c r="D38" s="263" t="s">
        <v>232</v>
      </c>
      <c r="E38" s="264" t="s">
        <v>496</v>
      </c>
      <c r="F38" s="265" t="s">
        <v>497</v>
      </c>
      <c r="G38" s="2"/>
      <c r="H38" s="533">
        <f>SUM(H39)</f>
        <v>884600</v>
      </c>
    </row>
    <row r="39" spans="1:8" ht="33.75" customHeight="1" x14ac:dyDescent="0.25">
      <c r="A39" s="77" t="s">
        <v>504</v>
      </c>
      <c r="B39" s="2" t="s">
        <v>10</v>
      </c>
      <c r="C39" s="2" t="s">
        <v>20</v>
      </c>
      <c r="D39" s="263" t="s">
        <v>232</v>
      </c>
      <c r="E39" s="264" t="s">
        <v>10</v>
      </c>
      <c r="F39" s="265" t="s">
        <v>497</v>
      </c>
      <c r="G39" s="2"/>
      <c r="H39" s="533">
        <f>SUM(H40+H42)</f>
        <v>884600</v>
      </c>
    </row>
    <row r="40" spans="1:8" ht="47.25" customHeight="1" x14ac:dyDescent="0.25">
      <c r="A40" s="86" t="s">
        <v>87</v>
      </c>
      <c r="B40" s="2" t="s">
        <v>10</v>
      </c>
      <c r="C40" s="2" t="s">
        <v>20</v>
      </c>
      <c r="D40" s="266" t="s">
        <v>232</v>
      </c>
      <c r="E40" s="267" t="s">
        <v>10</v>
      </c>
      <c r="F40" s="268" t="s">
        <v>505</v>
      </c>
      <c r="G40" s="2"/>
      <c r="H40" s="533">
        <f>SUM(H41)</f>
        <v>876600</v>
      </c>
    </row>
    <row r="41" spans="1:8" ht="49.5" customHeight="1" x14ac:dyDescent="0.25">
      <c r="A41" s="86" t="s">
        <v>86</v>
      </c>
      <c r="B41" s="2" t="s">
        <v>10</v>
      </c>
      <c r="C41" s="2" t="s">
        <v>20</v>
      </c>
      <c r="D41" s="266" t="s">
        <v>232</v>
      </c>
      <c r="E41" s="267" t="s">
        <v>10</v>
      </c>
      <c r="F41" s="268" t="s">
        <v>505</v>
      </c>
      <c r="G41" s="2" t="s">
        <v>13</v>
      </c>
      <c r="H41" s="534">
        <f>SUM(прил9!I27)</f>
        <v>876600</v>
      </c>
    </row>
    <row r="42" spans="1:8" ht="31.5" customHeight="1" x14ac:dyDescent="0.25">
      <c r="A42" s="81" t="s">
        <v>114</v>
      </c>
      <c r="B42" s="2" t="s">
        <v>10</v>
      </c>
      <c r="C42" s="2" t="s">
        <v>20</v>
      </c>
      <c r="D42" s="263" t="s">
        <v>232</v>
      </c>
      <c r="E42" s="264" t="s">
        <v>10</v>
      </c>
      <c r="F42" s="265" t="s">
        <v>506</v>
      </c>
      <c r="G42" s="2"/>
      <c r="H42" s="533">
        <f>SUM(H43)</f>
        <v>8000</v>
      </c>
    </row>
    <row r="43" spans="1:8" ht="30.75" customHeight="1" x14ac:dyDescent="0.25">
      <c r="A43" s="91" t="s">
        <v>682</v>
      </c>
      <c r="B43" s="2" t="s">
        <v>10</v>
      </c>
      <c r="C43" s="2" t="s">
        <v>20</v>
      </c>
      <c r="D43" s="263" t="s">
        <v>232</v>
      </c>
      <c r="E43" s="264" t="s">
        <v>10</v>
      </c>
      <c r="F43" s="265" t="s">
        <v>506</v>
      </c>
      <c r="G43" s="2" t="s">
        <v>16</v>
      </c>
      <c r="H43" s="534">
        <f>SUM(прил9!I29)</f>
        <v>8000</v>
      </c>
    </row>
    <row r="44" spans="1:8" ht="49.5" customHeight="1" x14ac:dyDescent="0.25">
      <c r="A44" s="27" t="s">
        <v>138</v>
      </c>
      <c r="B44" s="28" t="s">
        <v>10</v>
      </c>
      <c r="C44" s="28" t="s">
        <v>20</v>
      </c>
      <c r="D44" s="257" t="s">
        <v>522</v>
      </c>
      <c r="E44" s="258" t="s">
        <v>496</v>
      </c>
      <c r="F44" s="259" t="s">
        <v>497</v>
      </c>
      <c r="G44" s="28"/>
      <c r="H44" s="532">
        <f>SUM(H45)</f>
        <v>211250</v>
      </c>
    </row>
    <row r="45" spans="1:8" ht="66" customHeight="1" x14ac:dyDescent="0.25">
      <c r="A45" s="55" t="s">
        <v>139</v>
      </c>
      <c r="B45" s="2" t="s">
        <v>10</v>
      </c>
      <c r="C45" s="2" t="s">
        <v>20</v>
      </c>
      <c r="D45" s="260" t="s">
        <v>625</v>
      </c>
      <c r="E45" s="261" t="s">
        <v>496</v>
      </c>
      <c r="F45" s="262" t="s">
        <v>497</v>
      </c>
      <c r="G45" s="44"/>
      <c r="H45" s="533">
        <f>SUM(H46)</f>
        <v>211250</v>
      </c>
    </row>
    <row r="46" spans="1:8" ht="48.75" customHeight="1" x14ac:dyDescent="0.25">
      <c r="A46" s="77" t="s">
        <v>523</v>
      </c>
      <c r="B46" s="2" t="s">
        <v>10</v>
      </c>
      <c r="C46" s="2" t="s">
        <v>20</v>
      </c>
      <c r="D46" s="260" t="s">
        <v>625</v>
      </c>
      <c r="E46" s="261" t="s">
        <v>10</v>
      </c>
      <c r="F46" s="262" t="s">
        <v>497</v>
      </c>
      <c r="G46" s="44"/>
      <c r="H46" s="533">
        <f>SUM(+H47)</f>
        <v>211250</v>
      </c>
    </row>
    <row r="47" spans="1:8" ht="17.25" customHeight="1" x14ac:dyDescent="0.25">
      <c r="A47" s="77" t="s">
        <v>627</v>
      </c>
      <c r="B47" s="2" t="s">
        <v>10</v>
      </c>
      <c r="C47" s="2" t="s">
        <v>20</v>
      </c>
      <c r="D47" s="260" t="s">
        <v>211</v>
      </c>
      <c r="E47" s="261" t="s">
        <v>10</v>
      </c>
      <c r="F47" s="262" t="s">
        <v>626</v>
      </c>
      <c r="G47" s="44"/>
      <c r="H47" s="533">
        <f>SUM(H48)</f>
        <v>211250</v>
      </c>
    </row>
    <row r="48" spans="1:8" ht="30.75" customHeight="1" x14ac:dyDescent="0.25">
      <c r="A48" s="87" t="s">
        <v>682</v>
      </c>
      <c r="B48" s="2" t="s">
        <v>10</v>
      </c>
      <c r="C48" s="2" t="s">
        <v>20</v>
      </c>
      <c r="D48" s="260" t="s">
        <v>211</v>
      </c>
      <c r="E48" s="261" t="s">
        <v>10</v>
      </c>
      <c r="F48" s="262" t="s">
        <v>626</v>
      </c>
      <c r="G48" s="2" t="s">
        <v>16</v>
      </c>
      <c r="H48" s="535">
        <f>SUM(прил9!I36)</f>
        <v>211250</v>
      </c>
    </row>
    <row r="49" spans="1:8" ht="35.25" customHeight="1" x14ac:dyDescent="0.25">
      <c r="A49" s="76" t="s">
        <v>117</v>
      </c>
      <c r="B49" s="28" t="s">
        <v>10</v>
      </c>
      <c r="C49" s="28" t="s">
        <v>20</v>
      </c>
      <c r="D49" s="257" t="s">
        <v>499</v>
      </c>
      <c r="E49" s="258" t="s">
        <v>496</v>
      </c>
      <c r="F49" s="259" t="s">
        <v>497</v>
      </c>
      <c r="G49" s="28"/>
      <c r="H49" s="532">
        <f>SUM(H50)</f>
        <v>909981</v>
      </c>
    </row>
    <row r="50" spans="1:8" ht="62.25" customHeight="1" x14ac:dyDescent="0.25">
      <c r="A50" s="77" t="s">
        <v>130</v>
      </c>
      <c r="B50" s="2" t="s">
        <v>10</v>
      </c>
      <c r="C50" s="2" t="s">
        <v>20</v>
      </c>
      <c r="D50" s="260" t="s">
        <v>500</v>
      </c>
      <c r="E50" s="261" t="s">
        <v>496</v>
      </c>
      <c r="F50" s="262" t="s">
        <v>497</v>
      </c>
      <c r="G50" s="44"/>
      <c r="H50" s="533">
        <f>SUM(H51)</f>
        <v>909981</v>
      </c>
    </row>
    <row r="51" spans="1:8" ht="49.5" customHeight="1" x14ac:dyDescent="0.25">
      <c r="A51" s="77" t="s">
        <v>503</v>
      </c>
      <c r="B51" s="2" t="s">
        <v>10</v>
      </c>
      <c r="C51" s="2" t="s">
        <v>20</v>
      </c>
      <c r="D51" s="260" t="s">
        <v>500</v>
      </c>
      <c r="E51" s="261" t="s">
        <v>10</v>
      </c>
      <c r="F51" s="262" t="s">
        <v>497</v>
      </c>
      <c r="G51" s="44"/>
      <c r="H51" s="533">
        <f>SUM(H52)</f>
        <v>909981</v>
      </c>
    </row>
    <row r="52" spans="1:8" ht="17.25" customHeight="1" x14ac:dyDescent="0.25">
      <c r="A52" s="77" t="s">
        <v>119</v>
      </c>
      <c r="B52" s="2" t="s">
        <v>10</v>
      </c>
      <c r="C52" s="2" t="s">
        <v>20</v>
      </c>
      <c r="D52" s="260" t="s">
        <v>500</v>
      </c>
      <c r="E52" s="261" t="s">
        <v>10</v>
      </c>
      <c r="F52" s="262" t="s">
        <v>502</v>
      </c>
      <c r="G52" s="44"/>
      <c r="H52" s="533">
        <f>SUM(H53)</f>
        <v>909981</v>
      </c>
    </row>
    <row r="53" spans="1:8" ht="33" customHeight="1" x14ac:dyDescent="0.25">
      <c r="A53" s="87" t="s">
        <v>682</v>
      </c>
      <c r="B53" s="2" t="s">
        <v>10</v>
      </c>
      <c r="C53" s="2" t="s">
        <v>20</v>
      </c>
      <c r="D53" s="260" t="s">
        <v>500</v>
      </c>
      <c r="E53" s="261" t="s">
        <v>10</v>
      </c>
      <c r="F53" s="262" t="s">
        <v>502</v>
      </c>
      <c r="G53" s="2" t="s">
        <v>16</v>
      </c>
      <c r="H53" s="535">
        <f>SUM(прил9!I41)</f>
        <v>909981</v>
      </c>
    </row>
    <row r="54" spans="1:8" ht="38.25" customHeight="1" x14ac:dyDescent="0.25">
      <c r="A54" s="76" t="s">
        <v>131</v>
      </c>
      <c r="B54" s="28" t="s">
        <v>10</v>
      </c>
      <c r="C54" s="28" t="s">
        <v>20</v>
      </c>
      <c r="D54" s="245" t="s">
        <v>508</v>
      </c>
      <c r="E54" s="246" t="s">
        <v>496</v>
      </c>
      <c r="F54" s="247" t="s">
        <v>497</v>
      </c>
      <c r="G54" s="28"/>
      <c r="H54" s="532">
        <f>SUM(H55)</f>
        <v>192826</v>
      </c>
    </row>
    <row r="55" spans="1:8" ht="50.25" customHeight="1" x14ac:dyDescent="0.25">
      <c r="A55" s="77" t="s">
        <v>687</v>
      </c>
      <c r="B55" s="2" t="s">
        <v>10</v>
      </c>
      <c r="C55" s="2" t="s">
        <v>20</v>
      </c>
      <c r="D55" s="248" t="s">
        <v>203</v>
      </c>
      <c r="E55" s="249" t="s">
        <v>496</v>
      </c>
      <c r="F55" s="250" t="s">
        <v>497</v>
      </c>
      <c r="G55" s="2"/>
      <c r="H55" s="533">
        <f>SUM(H56)</f>
        <v>192826</v>
      </c>
    </row>
    <row r="56" spans="1:8" ht="33.75" customHeight="1" x14ac:dyDescent="0.25">
      <c r="A56" s="77" t="s">
        <v>507</v>
      </c>
      <c r="B56" s="2" t="s">
        <v>10</v>
      </c>
      <c r="C56" s="2" t="s">
        <v>20</v>
      </c>
      <c r="D56" s="248" t="s">
        <v>203</v>
      </c>
      <c r="E56" s="249" t="s">
        <v>10</v>
      </c>
      <c r="F56" s="250" t="s">
        <v>497</v>
      </c>
      <c r="G56" s="2"/>
      <c r="H56" s="533">
        <f>SUM(H57)</f>
        <v>192826</v>
      </c>
    </row>
    <row r="57" spans="1:8" ht="18" customHeight="1" x14ac:dyDescent="0.25">
      <c r="A57" s="90" t="s">
        <v>90</v>
      </c>
      <c r="B57" s="2" t="s">
        <v>10</v>
      </c>
      <c r="C57" s="2" t="s">
        <v>20</v>
      </c>
      <c r="D57" s="248" t="s">
        <v>203</v>
      </c>
      <c r="E57" s="249" t="s">
        <v>10</v>
      </c>
      <c r="F57" s="250" t="s">
        <v>509</v>
      </c>
      <c r="G57" s="2"/>
      <c r="H57" s="533">
        <f>SUM(H58)</f>
        <v>192826</v>
      </c>
    </row>
    <row r="58" spans="1:8" ht="48.75" customHeight="1" x14ac:dyDescent="0.25">
      <c r="A58" s="86" t="s">
        <v>86</v>
      </c>
      <c r="B58" s="2" t="s">
        <v>10</v>
      </c>
      <c r="C58" s="2" t="s">
        <v>20</v>
      </c>
      <c r="D58" s="248" t="s">
        <v>203</v>
      </c>
      <c r="E58" s="249" t="s">
        <v>10</v>
      </c>
      <c r="F58" s="250" t="s">
        <v>509</v>
      </c>
      <c r="G58" s="2" t="s">
        <v>13</v>
      </c>
      <c r="H58" s="535">
        <f>SUM(прил9!I46)</f>
        <v>192826</v>
      </c>
    </row>
    <row r="59" spans="1:8" ht="34.5" customHeight="1" x14ac:dyDescent="0.25">
      <c r="A59" s="96" t="s">
        <v>126</v>
      </c>
      <c r="B59" s="28" t="s">
        <v>10</v>
      </c>
      <c r="C59" s="28" t="s">
        <v>20</v>
      </c>
      <c r="D59" s="245" t="s">
        <v>511</v>
      </c>
      <c r="E59" s="246" t="s">
        <v>496</v>
      </c>
      <c r="F59" s="247" t="s">
        <v>497</v>
      </c>
      <c r="G59" s="28"/>
      <c r="H59" s="532">
        <f>SUM(H60)</f>
        <v>584400</v>
      </c>
    </row>
    <row r="60" spans="1:8" ht="48.75" customHeight="1" x14ac:dyDescent="0.25">
      <c r="A60" s="91" t="s">
        <v>127</v>
      </c>
      <c r="B60" s="2" t="s">
        <v>10</v>
      </c>
      <c r="C60" s="2" t="s">
        <v>20</v>
      </c>
      <c r="D60" s="248" t="s">
        <v>204</v>
      </c>
      <c r="E60" s="249" t="s">
        <v>496</v>
      </c>
      <c r="F60" s="250" t="s">
        <v>497</v>
      </c>
      <c r="G60" s="2"/>
      <c r="H60" s="533">
        <f>SUM(H61)</f>
        <v>584400</v>
      </c>
    </row>
    <row r="61" spans="1:8" ht="48.75" customHeight="1" x14ac:dyDescent="0.25">
      <c r="A61" s="92" t="s">
        <v>510</v>
      </c>
      <c r="B61" s="2" t="s">
        <v>10</v>
      </c>
      <c r="C61" s="2" t="s">
        <v>20</v>
      </c>
      <c r="D61" s="248" t="s">
        <v>204</v>
      </c>
      <c r="E61" s="249" t="s">
        <v>10</v>
      </c>
      <c r="F61" s="250" t="s">
        <v>497</v>
      </c>
      <c r="G61" s="2"/>
      <c r="H61" s="533">
        <f>SUM(H62+H64)</f>
        <v>584400</v>
      </c>
    </row>
    <row r="62" spans="1:8" ht="47.25" x14ac:dyDescent="0.25">
      <c r="A62" s="86" t="s">
        <v>935</v>
      </c>
      <c r="B62" s="2" t="s">
        <v>10</v>
      </c>
      <c r="C62" s="2" t="s">
        <v>20</v>
      </c>
      <c r="D62" s="248" t="s">
        <v>204</v>
      </c>
      <c r="E62" s="249" t="s">
        <v>10</v>
      </c>
      <c r="F62" s="250" t="s">
        <v>512</v>
      </c>
      <c r="G62" s="2"/>
      <c r="H62" s="533">
        <f>SUM(H63)</f>
        <v>292200</v>
      </c>
    </row>
    <row r="63" spans="1:8" ht="45.75" customHeight="1" x14ac:dyDescent="0.25">
      <c r="A63" s="86" t="s">
        <v>86</v>
      </c>
      <c r="B63" s="2" t="s">
        <v>10</v>
      </c>
      <c r="C63" s="2" t="s">
        <v>20</v>
      </c>
      <c r="D63" s="248" t="s">
        <v>204</v>
      </c>
      <c r="E63" s="249" t="s">
        <v>10</v>
      </c>
      <c r="F63" s="250" t="s">
        <v>512</v>
      </c>
      <c r="G63" s="2" t="s">
        <v>13</v>
      </c>
      <c r="H63" s="534">
        <f>SUM(прил9!I51)</f>
        <v>292200</v>
      </c>
    </row>
    <row r="64" spans="1:8" ht="31.5" x14ac:dyDescent="0.25">
      <c r="A64" s="86" t="s">
        <v>89</v>
      </c>
      <c r="B64" s="2" t="s">
        <v>10</v>
      </c>
      <c r="C64" s="2" t="s">
        <v>20</v>
      </c>
      <c r="D64" s="248" t="s">
        <v>204</v>
      </c>
      <c r="E64" s="249" t="s">
        <v>10</v>
      </c>
      <c r="F64" s="250" t="s">
        <v>513</v>
      </c>
      <c r="G64" s="2"/>
      <c r="H64" s="533">
        <f>SUM(H65)</f>
        <v>292200</v>
      </c>
    </row>
    <row r="65" spans="1:8" ht="48.75" customHeight="1" x14ac:dyDescent="0.25">
      <c r="A65" s="86" t="s">
        <v>86</v>
      </c>
      <c r="B65" s="2" t="s">
        <v>10</v>
      </c>
      <c r="C65" s="2" t="s">
        <v>20</v>
      </c>
      <c r="D65" s="248" t="s">
        <v>204</v>
      </c>
      <c r="E65" s="249" t="s">
        <v>10</v>
      </c>
      <c r="F65" s="250" t="s">
        <v>513</v>
      </c>
      <c r="G65" s="2" t="s">
        <v>13</v>
      </c>
      <c r="H65" s="535">
        <f>SUM(прил9!I53)</f>
        <v>292200</v>
      </c>
    </row>
    <row r="66" spans="1:8" ht="31.5" x14ac:dyDescent="0.25">
      <c r="A66" s="76" t="s">
        <v>128</v>
      </c>
      <c r="B66" s="28" t="s">
        <v>10</v>
      </c>
      <c r="C66" s="28" t="s">
        <v>20</v>
      </c>
      <c r="D66" s="245" t="s">
        <v>205</v>
      </c>
      <c r="E66" s="246" t="s">
        <v>496</v>
      </c>
      <c r="F66" s="247" t="s">
        <v>497</v>
      </c>
      <c r="G66" s="28"/>
      <c r="H66" s="532">
        <f>SUM(H67)</f>
        <v>292200</v>
      </c>
    </row>
    <row r="67" spans="1:8" ht="49.5" customHeight="1" x14ac:dyDescent="0.25">
      <c r="A67" s="77" t="s">
        <v>129</v>
      </c>
      <c r="B67" s="2" t="s">
        <v>10</v>
      </c>
      <c r="C67" s="2" t="s">
        <v>20</v>
      </c>
      <c r="D67" s="248" t="s">
        <v>206</v>
      </c>
      <c r="E67" s="249" t="s">
        <v>496</v>
      </c>
      <c r="F67" s="250" t="s">
        <v>497</v>
      </c>
      <c r="G67" s="44"/>
      <c r="H67" s="533">
        <f>SUM(H68)</f>
        <v>292200</v>
      </c>
    </row>
    <row r="68" spans="1:8" ht="33" customHeight="1" x14ac:dyDescent="0.25">
      <c r="A68" s="77" t="s">
        <v>514</v>
      </c>
      <c r="B68" s="2" t="s">
        <v>10</v>
      </c>
      <c r="C68" s="2" t="s">
        <v>20</v>
      </c>
      <c r="D68" s="248" t="s">
        <v>206</v>
      </c>
      <c r="E68" s="249" t="s">
        <v>12</v>
      </c>
      <c r="F68" s="250" t="s">
        <v>497</v>
      </c>
      <c r="G68" s="44"/>
      <c r="H68" s="533">
        <f>SUM(H69)</f>
        <v>292200</v>
      </c>
    </row>
    <row r="69" spans="1:8" ht="30.75" customHeight="1" x14ac:dyDescent="0.25">
      <c r="A69" s="3" t="s">
        <v>88</v>
      </c>
      <c r="B69" s="2" t="s">
        <v>10</v>
      </c>
      <c r="C69" s="2" t="s">
        <v>20</v>
      </c>
      <c r="D69" s="248" t="s">
        <v>206</v>
      </c>
      <c r="E69" s="249" t="s">
        <v>12</v>
      </c>
      <c r="F69" s="250" t="s">
        <v>515</v>
      </c>
      <c r="G69" s="2"/>
      <c r="H69" s="533">
        <f>SUM(H70)</f>
        <v>292200</v>
      </c>
    </row>
    <row r="70" spans="1:8" ht="47.25" customHeight="1" x14ac:dyDescent="0.25">
      <c r="A70" s="86" t="s">
        <v>86</v>
      </c>
      <c r="B70" s="2" t="s">
        <v>10</v>
      </c>
      <c r="C70" s="2" t="s">
        <v>20</v>
      </c>
      <c r="D70" s="248" t="s">
        <v>206</v>
      </c>
      <c r="E70" s="249" t="s">
        <v>12</v>
      </c>
      <c r="F70" s="250" t="s">
        <v>515</v>
      </c>
      <c r="G70" s="2" t="s">
        <v>13</v>
      </c>
      <c r="H70" s="535">
        <f>SUM(прил9!I58)</f>
        <v>292200</v>
      </c>
    </row>
    <row r="71" spans="1:8" ht="15.75" x14ac:dyDescent="0.25">
      <c r="A71" s="27" t="s">
        <v>132</v>
      </c>
      <c r="B71" s="28" t="s">
        <v>10</v>
      </c>
      <c r="C71" s="28" t="s">
        <v>20</v>
      </c>
      <c r="D71" s="245" t="s">
        <v>207</v>
      </c>
      <c r="E71" s="246" t="s">
        <v>496</v>
      </c>
      <c r="F71" s="247" t="s">
        <v>497</v>
      </c>
      <c r="G71" s="28"/>
      <c r="H71" s="532">
        <f>SUM(H72)</f>
        <v>12330493</v>
      </c>
    </row>
    <row r="72" spans="1:8" ht="15.75" x14ac:dyDescent="0.25">
      <c r="A72" s="3" t="s">
        <v>133</v>
      </c>
      <c r="B72" s="2" t="s">
        <v>10</v>
      </c>
      <c r="C72" s="2" t="s">
        <v>20</v>
      </c>
      <c r="D72" s="248" t="s">
        <v>208</v>
      </c>
      <c r="E72" s="249" t="s">
        <v>496</v>
      </c>
      <c r="F72" s="250" t="s">
        <v>497</v>
      </c>
      <c r="G72" s="2"/>
      <c r="H72" s="533">
        <f>SUM(H73)</f>
        <v>12330493</v>
      </c>
    </row>
    <row r="73" spans="1:8" ht="31.5" x14ac:dyDescent="0.25">
      <c r="A73" s="3" t="s">
        <v>85</v>
      </c>
      <c r="B73" s="2" t="s">
        <v>10</v>
      </c>
      <c r="C73" s="2" t="s">
        <v>20</v>
      </c>
      <c r="D73" s="248" t="s">
        <v>208</v>
      </c>
      <c r="E73" s="249" t="s">
        <v>496</v>
      </c>
      <c r="F73" s="250" t="s">
        <v>501</v>
      </c>
      <c r="G73" s="2"/>
      <c r="H73" s="533">
        <f>SUM(H74:H75)</f>
        <v>12330493</v>
      </c>
    </row>
    <row r="74" spans="1:8" ht="47.25" customHeight="1" x14ac:dyDescent="0.25">
      <c r="A74" s="86" t="s">
        <v>86</v>
      </c>
      <c r="B74" s="2" t="s">
        <v>10</v>
      </c>
      <c r="C74" s="2" t="s">
        <v>20</v>
      </c>
      <c r="D74" s="248" t="s">
        <v>208</v>
      </c>
      <c r="E74" s="249" t="s">
        <v>496</v>
      </c>
      <c r="F74" s="250" t="s">
        <v>501</v>
      </c>
      <c r="G74" s="2" t="s">
        <v>13</v>
      </c>
      <c r="H74" s="534">
        <f>SUM(прил9!I62)</f>
        <v>12312428</v>
      </c>
    </row>
    <row r="75" spans="1:8" ht="16.5" customHeight="1" x14ac:dyDescent="0.25">
      <c r="A75" s="3" t="s">
        <v>18</v>
      </c>
      <c r="B75" s="2" t="s">
        <v>10</v>
      </c>
      <c r="C75" s="2" t="s">
        <v>20</v>
      </c>
      <c r="D75" s="248" t="s">
        <v>208</v>
      </c>
      <c r="E75" s="249" t="s">
        <v>496</v>
      </c>
      <c r="F75" s="250" t="s">
        <v>501</v>
      </c>
      <c r="G75" s="2" t="s">
        <v>17</v>
      </c>
      <c r="H75" s="534">
        <f>SUM(прил9!I63)</f>
        <v>18065</v>
      </c>
    </row>
    <row r="76" spans="1:8" ht="15.75" hidden="1" x14ac:dyDescent="0.25">
      <c r="A76" s="88" t="s">
        <v>999</v>
      </c>
      <c r="B76" s="23" t="s">
        <v>10</v>
      </c>
      <c r="C76" s="56" t="s">
        <v>110</v>
      </c>
      <c r="D76" s="269"/>
      <c r="E76" s="270"/>
      <c r="F76" s="271"/>
      <c r="G76" s="23"/>
      <c r="H76" s="539">
        <f>SUM(H77)</f>
        <v>0</v>
      </c>
    </row>
    <row r="77" spans="1:8" ht="15.75" hidden="1" x14ac:dyDescent="0.25">
      <c r="A77" s="76" t="s">
        <v>195</v>
      </c>
      <c r="B77" s="28" t="s">
        <v>10</v>
      </c>
      <c r="C77" s="42" t="s">
        <v>110</v>
      </c>
      <c r="D77" s="251" t="s">
        <v>215</v>
      </c>
      <c r="E77" s="252" t="s">
        <v>496</v>
      </c>
      <c r="F77" s="253" t="s">
        <v>497</v>
      </c>
      <c r="G77" s="28"/>
      <c r="H77" s="532">
        <f>SUM(H78)</f>
        <v>0</v>
      </c>
    </row>
    <row r="78" spans="1:8" ht="15.75" hidden="1" x14ac:dyDescent="0.25">
      <c r="A78" s="89" t="s">
        <v>194</v>
      </c>
      <c r="B78" s="2" t="s">
        <v>10</v>
      </c>
      <c r="C78" s="8" t="s">
        <v>110</v>
      </c>
      <c r="D78" s="266" t="s">
        <v>215</v>
      </c>
      <c r="E78" s="267" t="s">
        <v>496</v>
      </c>
      <c r="F78" s="268" t="s">
        <v>497</v>
      </c>
      <c r="G78" s="2"/>
      <c r="H78" s="533">
        <f>SUM(H79)</f>
        <v>0</v>
      </c>
    </row>
    <row r="79" spans="1:8" ht="47.25" hidden="1" x14ac:dyDescent="0.25">
      <c r="A79" s="3" t="s">
        <v>1000</v>
      </c>
      <c r="B79" s="2" t="s">
        <v>10</v>
      </c>
      <c r="C79" s="8" t="s">
        <v>110</v>
      </c>
      <c r="D79" s="266" t="s">
        <v>215</v>
      </c>
      <c r="E79" s="267" t="s">
        <v>496</v>
      </c>
      <c r="F79" s="421">
        <v>51200</v>
      </c>
      <c r="G79" s="2"/>
      <c r="H79" s="533">
        <f>SUM(H80)</f>
        <v>0</v>
      </c>
    </row>
    <row r="80" spans="1:8" ht="31.5" hidden="1" x14ac:dyDescent="0.25">
      <c r="A80" s="91" t="s">
        <v>682</v>
      </c>
      <c r="B80" s="2" t="s">
        <v>10</v>
      </c>
      <c r="C80" s="8" t="s">
        <v>110</v>
      </c>
      <c r="D80" s="266" t="s">
        <v>215</v>
      </c>
      <c r="E80" s="267" t="s">
        <v>496</v>
      </c>
      <c r="F80" s="421">
        <v>51200</v>
      </c>
      <c r="G80" s="2" t="s">
        <v>16</v>
      </c>
      <c r="H80" s="534">
        <f>SUM(прил9!I68)</f>
        <v>0</v>
      </c>
    </row>
    <row r="81" spans="1:8" ht="32.25" customHeight="1" x14ac:dyDescent="0.25">
      <c r="A81" s="88" t="s">
        <v>74</v>
      </c>
      <c r="B81" s="23" t="s">
        <v>10</v>
      </c>
      <c r="C81" s="23" t="s">
        <v>73</v>
      </c>
      <c r="D81" s="242"/>
      <c r="E81" s="243"/>
      <c r="F81" s="244"/>
      <c r="G81" s="23"/>
      <c r="H81" s="539">
        <f>SUM(H82,H87,H92)</f>
        <v>2923614</v>
      </c>
    </row>
    <row r="82" spans="1:8" ht="38.25" customHeight="1" x14ac:dyDescent="0.25">
      <c r="A82" s="76" t="s">
        <v>117</v>
      </c>
      <c r="B82" s="28" t="s">
        <v>10</v>
      </c>
      <c r="C82" s="28" t="s">
        <v>73</v>
      </c>
      <c r="D82" s="245" t="s">
        <v>499</v>
      </c>
      <c r="E82" s="246" t="s">
        <v>496</v>
      </c>
      <c r="F82" s="247" t="s">
        <v>497</v>
      </c>
      <c r="G82" s="28"/>
      <c r="H82" s="532">
        <f>SUM(H83)</f>
        <v>498770</v>
      </c>
    </row>
    <row r="83" spans="1:8" ht="62.25" customHeight="1" x14ac:dyDescent="0.25">
      <c r="A83" s="77" t="s">
        <v>130</v>
      </c>
      <c r="B83" s="2" t="s">
        <v>10</v>
      </c>
      <c r="C83" s="2" t="s">
        <v>73</v>
      </c>
      <c r="D83" s="248" t="s">
        <v>500</v>
      </c>
      <c r="E83" s="249" t="s">
        <v>496</v>
      </c>
      <c r="F83" s="250" t="s">
        <v>497</v>
      </c>
      <c r="G83" s="44"/>
      <c r="H83" s="533">
        <f>SUM(H84)</f>
        <v>498770</v>
      </c>
    </row>
    <row r="84" spans="1:8" ht="48.75" customHeight="1" x14ac:dyDescent="0.25">
      <c r="A84" s="77" t="s">
        <v>503</v>
      </c>
      <c r="B84" s="2" t="s">
        <v>10</v>
      </c>
      <c r="C84" s="2" t="s">
        <v>73</v>
      </c>
      <c r="D84" s="248" t="s">
        <v>500</v>
      </c>
      <c r="E84" s="249" t="s">
        <v>10</v>
      </c>
      <c r="F84" s="250" t="s">
        <v>497</v>
      </c>
      <c r="G84" s="44"/>
      <c r="H84" s="533">
        <f>SUM(H85)</f>
        <v>498770</v>
      </c>
    </row>
    <row r="85" spans="1:8" ht="18" customHeight="1" x14ac:dyDescent="0.25">
      <c r="A85" s="77" t="s">
        <v>119</v>
      </c>
      <c r="B85" s="2" t="s">
        <v>10</v>
      </c>
      <c r="C85" s="2" t="s">
        <v>73</v>
      </c>
      <c r="D85" s="248" t="s">
        <v>500</v>
      </c>
      <c r="E85" s="249" t="s">
        <v>10</v>
      </c>
      <c r="F85" s="250" t="s">
        <v>502</v>
      </c>
      <c r="G85" s="44"/>
      <c r="H85" s="533">
        <f>SUM(H86)</f>
        <v>498770</v>
      </c>
    </row>
    <row r="86" spans="1:8" ht="31.5" customHeight="1" x14ac:dyDescent="0.25">
      <c r="A86" s="91" t="s">
        <v>682</v>
      </c>
      <c r="B86" s="2" t="s">
        <v>10</v>
      </c>
      <c r="C86" s="2" t="s">
        <v>73</v>
      </c>
      <c r="D86" s="248" t="s">
        <v>500</v>
      </c>
      <c r="E86" s="249" t="s">
        <v>10</v>
      </c>
      <c r="F86" s="250" t="s">
        <v>502</v>
      </c>
      <c r="G86" s="2" t="s">
        <v>16</v>
      </c>
      <c r="H86" s="535">
        <f>SUM(прил9!I285)</f>
        <v>498770</v>
      </c>
    </row>
    <row r="87" spans="1:8" s="37" customFormat="1" ht="64.5" customHeight="1" x14ac:dyDescent="0.25">
      <c r="A87" s="76" t="s">
        <v>142</v>
      </c>
      <c r="B87" s="28" t="s">
        <v>10</v>
      </c>
      <c r="C87" s="28" t="s">
        <v>73</v>
      </c>
      <c r="D87" s="245" t="s">
        <v>218</v>
      </c>
      <c r="E87" s="246" t="s">
        <v>496</v>
      </c>
      <c r="F87" s="247" t="s">
        <v>497</v>
      </c>
      <c r="G87" s="28"/>
      <c r="H87" s="532">
        <f>SUM(H88)</f>
        <v>26000</v>
      </c>
    </row>
    <row r="88" spans="1:8" s="37" customFormat="1" ht="94.5" customHeight="1" x14ac:dyDescent="0.25">
      <c r="A88" s="77" t="s">
        <v>158</v>
      </c>
      <c r="B88" s="2" t="s">
        <v>10</v>
      </c>
      <c r="C88" s="2" t="s">
        <v>73</v>
      </c>
      <c r="D88" s="248" t="s">
        <v>220</v>
      </c>
      <c r="E88" s="249" t="s">
        <v>496</v>
      </c>
      <c r="F88" s="250" t="s">
        <v>497</v>
      </c>
      <c r="G88" s="2"/>
      <c r="H88" s="533">
        <f>SUM(H89)</f>
        <v>26000</v>
      </c>
    </row>
    <row r="89" spans="1:8" s="37" customFormat="1" ht="48.75" customHeight="1" x14ac:dyDescent="0.25">
      <c r="A89" s="77" t="s">
        <v>516</v>
      </c>
      <c r="B89" s="2" t="s">
        <v>10</v>
      </c>
      <c r="C89" s="2" t="s">
        <v>73</v>
      </c>
      <c r="D89" s="248" t="s">
        <v>220</v>
      </c>
      <c r="E89" s="249" t="s">
        <v>10</v>
      </c>
      <c r="F89" s="250" t="s">
        <v>497</v>
      </c>
      <c r="G89" s="2"/>
      <c r="H89" s="533">
        <f>SUM(H90)</f>
        <v>26000</v>
      </c>
    </row>
    <row r="90" spans="1:8" s="37" customFormat="1" ht="15.75" customHeight="1" x14ac:dyDescent="0.25">
      <c r="A90" s="3" t="s">
        <v>111</v>
      </c>
      <c r="B90" s="2" t="s">
        <v>10</v>
      </c>
      <c r="C90" s="2" t="s">
        <v>73</v>
      </c>
      <c r="D90" s="248" t="s">
        <v>220</v>
      </c>
      <c r="E90" s="249" t="s">
        <v>10</v>
      </c>
      <c r="F90" s="250" t="s">
        <v>517</v>
      </c>
      <c r="G90" s="2"/>
      <c r="H90" s="533">
        <f>SUM(H91)</f>
        <v>26000</v>
      </c>
    </row>
    <row r="91" spans="1:8" s="37" customFormat="1" ht="33" customHeight="1" x14ac:dyDescent="0.25">
      <c r="A91" s="91" t="s">
        <v>682</v>
      </c>
      <c r="B91" s="2" t="s">
        <v>10</v>
      </c>
      <c r="C91" s="2" t="s">
        <v>73</v>
      </c>
      <c r="D91" s="248" t="s">
        <v>220</v>
      </c>
      <c r="E91" s="249" t="s">
        <v>10</v>
      </c>
      <c r="F91" s="250" t="s">
        <v>517</v>
      </c>
      <c r="G91" s="2" t="s">
        <v>16</v>
      </c>
      <c r="H91" s="534">
        <f>SUM(прил9!I290)</f>
        <v>26000</v>
      </c>
    </row>
    <row r="92" spans="1:8" ht="33" customHeight="1" x14ac:dyDescent="0.25">
      <c r="A92" s="27" t="s">
        <v>134</v>
      </c>
      <c r="B92" s="28" t="s">
        <v>10</v>
      </c>
      <c r="C92" s="28" t="s">
        <v>73</v>
      </c>
      <c r="D92" s="245" t="s">
        <v>230</v>
      </c>
      <c r="E92" s="246" t="s">
        <v>496</v>
      </c>
      <c r="F92" s="247" t="s">
        <v>497</v>
      </c>
      <c r="G92" s="28"/>
      <c r="H92" s="532">
        <f>SUM(H93)</f>
        <v>2398844</v>
      </c>
    </row>
    <row r="93" spans="1:8" ht="63" customHeight="1" x14ac:dyDescent="0.25">
      <c r="A93" s="3" t="s">
        <v>135</v>
      </c>
      <c r="B93" s="2" t="s">
        <v>10</v>
      </c>
      <c r="C93" s="2" t="s">
        <v>73</v>
      </c>
      <c r="D93" s="248" t="s">
        <v>231</v>
      </c>
      <c r="E93" s="249" t="s">
        <v>496</v>
      </c>
      <c r="F93" s="250" t="s">
        <v>497</v>
      </c>
      <c r="G93" s="2"/>
      <c r="H93" s="533">
        <f>SUM(H94)</f>
        <v>2398844</v>
      </c>
    </row>
    <row r="94" spans="1:8" ht="63" customHeight="1" x14ac:dyDescent="0.25">
      <c r="A94" s="3" t="s">
        <v>518</v>
      </c>
      <c r="B94" s="2" t="s">
        <v>10</v>
      </c>
      <c r="C94" s="2" t="s">
        <v>73</v>
      </c>
      <c r="D94" s="248" t="s">
        <v>231</v>
      </c>
      <c r="E94" s="249" t="s">
        <v>10</v>
      </c>
      <c r="F94" s="250" t="s">
        <v>497</v>
      </c>
      <c r="G94" s="2"/>
      <c r="H94" s="533">
        <f>SUM(H95)</f>
        <v>2398844</v>
      </c>
    </row>
    <row r="95" spans="1:8" ht="30" customHeight="1" x14ac:dyDescent="0.25">
      <c r="A95" s="3" t="s">
        <v>85</v>
      </c>
      <c r="B95" s="2" t="s">
        <v>10</v>
      </c>
      <c r="C95" s="2" t="s">
        <v>73</v>
      </c>
      <c r="D95" s="248" t="s">
        <v>231</v>
      </c>
      <c r="E95" s="249" t="s">
        <v>10</v>
      </c>
      <c r="F95" s="250" t="s">
        <v>501</v>
      </c>
      <c r="G95" s="2"/>
      <c r="H95" s="533">
        <f>SUM(H96:H97)</f>
        <v>2398844</v>
      </c>
    </row>
    <row r="96" spans="1:8" ht="47.25" customHeight="1" x14ac:dyDescent="0.25">
      <c r="A96" s="86" t="s">
        <v>86</v>
      </c>
      <c r="B96" s="2" t="s">
        <v>10</v>
      </c>
      <c r="C96" s="2" t="s">
        <v>73</v>
      </c>
      <c r="D96" s="248" t="s">
        <v>231</v>
      </c>
      <c r="E96" s="249" t="s">
        <v>10</v>
      </c>
      <c r="F96" s="250" t="s">
        <v>501</v>
      </c>
      <c r="G96" s="2" t="s">
        <v>13</v>
      </c>
      <c r="H96" s="534">
        <f>SUM(прил9!I295)</f>
        <v>2395544</v>
      </c>
    </row>
    <row r="97" spans="1:9" ht="18" customHeight="1" x14ac:dyDescent="0.25">
      <c r="A97" s="3" t="s">
        <v>18</v>
      </c>
      <c r="B97" s="2" t="s">
        <v>10</v>
      </c>
      <c r="C97" s="2" t="s">
        <v>73</v>
      </c>
      <c r="D97" s="248" t="s">
        <v>231</v>
      </c>
      <c r="E97" s="249" t="s">
        <v>10</v>
      </c>
      <c r="F97" s="250" t="s">
        <v>501</v>
      </c>
      <c r="G97" s="2" t="s">
        <v>17</v>
      </c>
      <c r="H97" s="534">
        <f>SUM(прил9!I296)</f>
        <v>3300</v>
      </c>
    </row>
    <row r="98" spans="1:9" ht="18" hidden="1" customHeight="1" x14ac:dyDescent="0.25">
      <c r="A98" s="88" t="s">
        <v>994</v>
      </c>
      <c r="B98" s="23" t="s">
        <v>10</v>
      </c>
      <c r="C98" s="56" t="s">
        <v>29</v>
      </c>
      <c r="D98" s="269"/>
      <c r="E98" s="270"/>
      <c r="F98" s="502"/>
      <c r="G98" s="23"/>
      <c r="H98" s="539">
        <f>SUM(H99)</f>
        <v>0</v>
      </c>
    </row>
    <row r="99" spans="1:9" ht="18" hidden="1" customHeight="1" x14ac:dyDescent="0.25">
      <c r="A99" s="76" t="s">
        <v>195</v>
      </c>
      <c r="B99" s="28" t="s">
        <v>10</v>
      </c>
      <c r="C99" s="42" t="s">
        <v>29</v>
      </c>
      <c r="D99" s="251" t="s">
        <v>214</v>
      </c>
      <c r="E99" s="252" t="s">
        <v>496</v>
      </c>
      <c r="F99" s="501" t="s">
        <v>497</v>
      </c>
      <c r="G99" s="28"/>
      <c r="H99" s="532">
        <f>SUM(H100)</f>
        <v>0</v>
      </c>
    </row>
    <row r="100" spans="1:9" ht="18" hidden="1" customHeight="1" x14ac:dyDescent="0.25">
      <c r="A100" s="89" t="s">
        <v>684</v>
      </c>
      <c r="B100" s="2" t="s">
        <v>10</v>
      </c>
      <c r="C100" s="8" t="s">
        <v>29</v>
      </c>
      <c r="D100" s="266" t="s">
        <v>686</v>
      </c>
      <c r="E100" s="267" t="s">
        <v>496</v>
      </c>
      <c r="F100" s="421" t="s">
        <v>497</v>
      </c>
      <c r="G100" s="2"/>
      <c r="H100" s="533">
        <f>SUM(H101)</f>
        <v>0</v>
      </c>
    </row>
    <row r="101" spans="1:9" ht="18" hidden="1" customHeight="1" x14ac:dyDescent="0.25">
      <c r="A101" s="3" t="s">
        <v>685</v>
      </c>
      <c r="B101" s="2" t="s">
        <v>10</v>
      </c>
      <c r="C101" s="8" t="s">
        <v>29</v>
      </c>
      <c r="D101" s="266" t="s">
        <v>686</v>
      </c>
      <c r="E101" s="267" t="s">
        <v>496</v>
      </c>
      <c r="F101" s="421" t="s">
        <v>683</v>
      </c>
      <c r="G101" s="2"/>
      <c r="H101" s="533">
        <f>SUM(H102)</f>
        <v>0</v>
      </c>
    </row>
    <row r="102" spans="1:9" ht="18" hidden="1" customHeight="1" x14ac:dyDescent="0.25">
      <c r="A102" s="91" t="s">
        <v>682</v>
      </c>
      <c r="B102" s="2" t="s">
        <v>10</v>
      </c>
      <c r="C102" s="8" t="s">
        <v>29</v>
      </c>
      <c r="D102" s="266" t="s">
        <v>686</v>
      </c>
      <c r="E102" s="267" t="s">
        <v>496</v>
      </c>
      <c r="F102" s="421" t="s">
        <v>683</v>
      </c>
      <c r="G102" s="2" t="s">
        <v>16</v>
      </c>
      <c r="H102" s="534">
        <f>SUM(прил9!I73)</f>
        <v>0</v>
      </c>
    </row>
    <row r="103" spans="1:9" ht="18" customHeight="1" x14ac:dyDescent="0.25">
      <c r="A103" s="88" t="s">
        <v>22</v>
      </c>
      <c r="B103" s="23" t="s">
        <v>10</v>
      </c>
      <c r="C103" s="40">
        <v>11</v>
      </c>
      <c r="D103" s="269"/>
      <c r="E103" s="270"/>
      <c r="F103" s="271"/>
      <c r="G103" s="22"/>
      <c r="H103" s="539">
        <f>SUM(H104)</f>
        <v>500000</v>
      </c>
    </row>
    <row r="104" spans="1:9" ht="16.5" customHeight="1" x14ac:dyDescent="0.25">
      <c r="A104" s="76" t="s">
        <v>91</v>
      </c>
      <c r="B104" s="28" t="s">
        <v>10</v>
      </c>
      <c r="C104" s="30">
        <v>11</v>
      </c>
      <c r="D104" s="251" t="s">
        <v>209</v>
      </c>
      <c r="E104" s="252" t="s">
        <v>496</v>
      </c>
      <c r="F104" s="253" t="s">
        <v>497</v>
      </c>
      <c r="G104" s="28"/>
      <c r="H104" s="532">
        <f>SUM(H105)</f>
        <v>500000</v>
      </c>
    </row>
    <row r="105" spans="1:9" ht="15" customHeight="1" x14ac:dyDescent="0.25">
      <c r="A105" s="89" t="s">
        <v>92</v>
      </c>
      <c r="B105" s="2" t="s">
        <v>10</v>
      </c>
      <c r="C105" s="406">
        <v>11</v>
      </c>
      <c r="D105" s="266" t="s">
        <v>210</v>
      </c>
      <c r="E105" s="267" t="s">
        <v>496</v>
      </c>
      <c r="F105" s="268" t="s">
        <v>497</v>
      </c>
      <c r="G105" s="2"/>
      <c r="H105" s="533">
        <f>SUM(H106)</f>
        <v>500000</v>
      </c>
    </row>
    <row r="106" spans="1:9" ht="16.5" customHeight="1" x14ac:dyDescent="0.25">
      <c r="A106" s="3" t="s">
        <v>112</v>
      </c>
      <c r="B106" s="2" t="s">
        <v>10</v>
      </c>
      <c r="C106" s="406">
        <v>11</v>
      </c>
      <c r="D106" s="266" t="s">
        <v>210</v>
      </c>
      <c r="E106" s="267" t="s">
        <v>496</v>
      </c>
      <c r="F106" s="268" t="s">
        <v>519</v>
      </c>
      <c r="G106" s="2"/>
      <c r="H106" s="533">
        <f>SUM(H107)</f>
        <v>500000</v>
      </c>
    </row>
    <row r="107" spans="1:9" ht="17.25" customHeight="1" x14ac:dyDescent="0.25">
      <c r="A107" s="3" t="s">
        <v>18</v>
      </c>
      <c r="B107" s="2" t="s">
        <v>10</v>
      </c>
      <c r="C107" s="406">
        <v>11</v>
      </c>
      <c r="D107" s="266" t="s">
        <v>210</v>
      </c>
      <c r="E107" s="267" t="s">
        <v>496</v>
      </c>
      <c r="F107" s="268" t="s">
        <v>519</v>
      </c>
      <c r="G107" s="2" t="s">
        <v>17</v>
      </c>
      <c r="H107" s="534">
        <f>SUM(прил9!I78)</f>
        <v>500000</v>
      </c>
    </row>
    <row r="108" spans="1:9" ht="15.75" x14ac:dyDescent="0.25">
      <c r="A108" s="88" t="s">
        <v>23</v>
      </c>
      <c r="B108" s="23" t="s">
        <v>10</v>
      </c>
      <c r="C108" s="40">
        <v>13</v>
      </c>
      <c r="D108" s="269"/>
      <c r="E108" s="270"/>
      <c r="F108" s="271"/>
      <c r="G108" s="22"/>
      <c r="H108" s="539">
        <f>SUM(H114+H119+H124+H143+H150+H165+H109+H133+H138+H161)</f>
        <v>11870192</v>
      </c>
    </row>
    <row r="109" spans="1:9" ht="33.75" customHeight="1" x14ac:dyDescent="0.25">
      <c r="A109" s="27" t="s">
        <v>164</v>
      </c>
      <c r="B109" s="28" t="s">
        <v>10</v>
      </c>
      <c r="C109" s="30">
        <v>13</v>
      </c>
      <c r="D109" s="245" t="s">
        <v>245</v>
      </c>
      <c r="E109" s="246" t="s">
        <v>496</v>
      </c>
      <c r="F109" s="247" t="s">
        <v>497</v>
      </c>
      <c r="G109" s="31"/>
      <c r="H109" s="532">
        <f>SUM(H110)</f>
        <v>51136</v>
      </c>
    </row>
    <row r="110" spans="1:9" ht="31.5" customHeight="1" x14ac:dyDescent="0.25">
      <c r="A110" s="3" t="s">
        <v>172</v>
      </c>
      <c r="B110" s="2" t="s">
        <v>10</v>
      </c>
      <c r="C110" s="2">
        <v>13</v>
      </c>
      <c r="D110" s="248" t="s">
        <v>587</v>
      </c>
      <c r="E110" s="249" t="s">
        <v>496</v>
      </c>
      <c r="F110" s="250" t="s">
        <v>497</v>
      </c>
      <c r="G110" s="2"/>
      <c r="H110" s="533">
        <f>SUM(H111)</f>
        <v>51136</v>
      </c>
    </row>
    <row r="111" spans="1:9" ht="15" customHeight="1" x14ac:dyDescent="0.25">
      <c r="A111" s="70" t="s">
        <v>884</v>
      </c>
      <c r="B111" s="2" t="s">
        <v>10</v>
      </c>
      <c r="C111" s="2">
        <v>13</v>
      </c>
      <c r="D111" s="248" t="s">
        <v>249</v>
      </c>
      <c r="E111" s="249" t="s">
        <v>12</v>
      </c>
      <c r="F111" s="250" t="s">
        <v>497</v>
      </c>
      <c r="G111" s="2"/>
      <c r="H111" s="533">
        <f>SUM(H112)</f>
        <v>51136</v>
      </c>
      <c r="I111" s="307"/>
    </row>
    <row r="112" spans="1:9" ht="32.25" customHeight="1" x14ac:dyDescent="0.25">
      <c r="A112" s="91" t="s">
        <v>559</v>
      </c>
      <c r="B112" s="2" t="s">
        <v>10</v>
      </c>
      <c r="C112" s="2">
        <v>13</v>
      </c>
      <c r="D112" s="248" t="s">
        <v>249</v>
      </c>
      <c r="E112" s="249" t="s">
        <v>12</v>
      </c>
      <c r="F112" s="268" t="s">
        <v>558</v>
      </c>
      <c r="G112" s="2"/>
      <c r="H112" s="533">
        <f>SUM(H113)</f>
        <v>51136</v>
      </c>
    </row>
    <row r="113" spans="1:8" ht="15.75" customHeight="1" x14ac:dyDescent="0.25">
      <c r="A113" s="92" t="s">
        <v>21</v>
      </c>
      <c r="B113" s="2" t="s">
        <v>10</v>
      </c>
      <c r="C113" s="2">
        <v>13</v>
      </c>
      <c r="D113" s="248" t="s">
        <v>249</v>
      </c>
      <c r="E113" s="249" t="s">
        <v>12</v>
      </c>
      <c r="F113" s="268" t="s">
        <v>558</v>
      </c>
      <c r="G113" s="2" t="s">
        <v>70</v>
      </c>
      <c r="H113" s="535">
        <f>SUM(прил9!I585)</f>
        <v>51136</v>
      </c>
    </row>
    <row r="114" spans="1:8" ht="33.75" customHeight="1" x14ac:dyDescent="0.25">
      <c r="A114" s="76" t="s">
        <v>137</v>
      </c>
      <c r="B114" s="28" t="s">
        <v>10</v>
      </c>
      <c r="C114" s="32">
        <v>13</v>
      </c>
      <c r="D114" s="275" t="s">
        <v>199</v>
      </c>
      <c r="E114" s="276" t="s">
        <v>496</v>
      </c>
      <c r="F114" s="277" t="s">
        <v>497</v>
      </c>
      <c r="G114" s="28"/>
      <c r="H114" s="532">
        <f>SUM(H115)</f>
        <v>122900</v>
      </c>
    </row>
    <row r="115" spans="1:8" ht="48.75" customHeight="1" x14ac:dyDescent="0.25">
      <c r="A115" s="89" t="s">
        <v>136</v>
      </c>
      <c r="B115" s="2" t="s">
        <v>10</v>
      </c>
      <c r="C115" s="6">
        <v>13</v>
      </c>
      <c r="D115" s="263" t="s">
        <v>233</v>
      </c>
      <c r="E115" s="264" t="s">
        <v>496</v>
      </c>
      <c r="F115" s="265" t="s">
        <v>497</v>
      </c>
      <c r="G115" s="2"/>
      <c r="H115" s="533">
        <f>SUM(H116)</f>
        <v>122900</v>
      </c>
    </row>
    <row r="116" spans="1:8" ht="36" customHeight="1" x14ac:dyDescent="0.25">
      <c r="A116" s="89" t="s">
        <v>520</v>
      </c>
      <c r="B116" s="2" t="s">
        <v>10</v>
      </c>
      <c r="C116" s="6">
        <v>13</v>
      </c>
      <c r="D116" s="263" t="s">
        <v>233</v>
      </c>
      <c r="E116" s="264" t="s">
        <v>10</v>
      </c>
      <c r="F116" s="265" t="s">
        <v>497</v>
      </c>
      <c r="G116" s="2"/>
      <c r="H116" s="533">
        <f>SUM(H117)</f>
        <v>122900</v>
      </c>
    </row>
    <row r="117" spans="1:8" ht="31.5" x14ac:dyDescent="0.25">
      <c r="A117" s="3" t="s">
        <v>93</v>
      </c>
      <c r="B117" s="2" t="s">
        <v>10</v>
      </c>
      <c r="C117" s="6">
        <v>13</v>
      </c>
      <c r="D117" s="263" t="s">
        <v>233</v>
      </c>
      <c r="E117" s="264" t="s">
        <v>10</v>
      </c>
      <c r="F117" s="265" t="s">
        <v>521</v>
      </c>
      <c r="G117" s="2"/>
      <c r="H117" s="533">
        <f>SUM(H118)</f>
        <v>122900</v>
      </c>
    </row>
    <row r="118" spans="1:8" ht="31.5" x14ac:dyDescent="0.25">
      <c r="A118" s="91" t="s">
        <v>94</v>
      </c>
      <c r="B118" s="2" t="s">
        <v>10</v>
      </c>
      <c r="C118" s="6">
        <v>13</v>
      </c>
      <c r="D118" s="263" t="s">
        <v>233</v>
      </c>
      <c r="E118" s="264" t="s">
        <v>10</v>
      </c>
      <c r="F118" s="265" t="s">
        <v>521</v>
      </c>
      <c r="G118" s="2" t="s">
        <v>81</v>
      </c>
      <c r="H118" s="534">
        <f>SUM(прил9!I302)</f>
        <v>122900</v>
      </c>
    </row>
    <row r="119" spans="1:8" ht="49.5" customHeight="1" x14ac:dyDescent="0.25">
      <c r="A119" s="27" t="s">
        <v>138</v>
      </c>
      <c r="B119" s="28" t="s">
        <v>10</v>
      </c>
      <c r="C119" s="30">
        <v>13</v>
      </c>
      <c r="D119" s="251" t="s">
        <v>522</v>
      </c>
      <c r="E119" s="252" t="s">
        <v>496</v>
      </c>
      <c r="F119" s="253" t="s">
        <v>497</v>
      </c>
      <c r="G119" s="28"/>
      <c r="H119" s="532">
        <f>SUM(H120)</f>
        <v>3000</v>
      </c>
    </row>
    <row r="120" spans="1:8" ht="63" customHeight="1" x14ac:dyDescent="0.25">
      <c r="A120" s="55" t="s">
        <v>139</v>
      </c>
      <c r="B120" s="2" t="s">
        <v>10</v>
      </c>
      <c r="C120" s="406">
        <v>13</v>
      </c>
      <c r="D120" s="266" t="s">
        <v>211</v>
      </c>
      <c r="E120" s="267" t="s">
        <v>496</v>
      </c>
      <c r="F120" s="268" t="s">
        <v>497</v>
      </c>
      <c r="G120" s="2"/>
      <c r="H120" s="533">
        <f>SUM(H121)</f>
        <v>3000</v>
      </c>
    </row>
    <row r="121" spans="1:8" ht="47.25" customHeight="1" x14ac:dyDescent="0.25">
      <c r="A121" s="55" t="s">
        <v>523</v>
      </c>
      <c r="B121" s="2" t="s">
        <v>10</v>
      </c>
      <c r="C121" s="406">
        <v>13</v>
      </c>
      <c r="D121" s="266" t="s">
        <v>211</v>
      </c>
      <c r="E121" s="267" t="s">
        <v>10</v>
      </c>
      <c r="F121" s="268" t="s">
        <v>497</v>
      </c>
      <c r="G121" s="2"/>
      <c r="H121" s="533">
        <f>SUM(H122)</f>
        <v>3000</v>
      </c>
    </row>
    <row r="122" spans="1:8" ht="17.25" customHeight="1" x14ac:dyDescent="0.25">
      <c r="A122" s="86" t="s">
        <v>525</v>
      </c>
      <c r="B122" s="2" t="s">
        <v>10</v>
      </c>
      <c r="C122" s="406">
        <v>13</v>
      </c>
      <c r="D122" s="266" t="s">
        <v>211</v>
      </c>
      <c r="E122" s="267" t="s">
        <v>10</v>
      </c>
      <c r="F122" s="268" t="s">
        <v>524</v>
      </c>
      <c r="G122" s="2"/>
      <c r="H122" s="533">
        <f>SUM(H123)</f>
        <v>3000</v>
      </c>
    </row>
    <row r="123" spans="1:8" ht="32.25" customHeight="1" x14ac:dyDescent="0.25">
      <c r="A123" s="91" t="s">
        <v>682</v>
      </c>
      <c r="B123" s="2" t="s">
        <v>10</v>
      </c>
      <c r="C123" s="406">
        <v>13</v>
      </c>
      <c r="D123" s="266" t="s">
        <v>211</v>
      </c>
      <c r="E123" s="267" t="s">
        <v>10</v>
      </c>
      <c r="F123" s="268" t="s">
        <v>524</v>
      </c>
      <c r="G123" s="2" t="s">
        <v>16</v>
      </c>
      <c r="H123" s="534">
        <f>SUM(прил9!I84)</f>
        <v>3000</v>
      </c>
    </row>
    <row r="124" spans="1:8" ht="48" customHeight="1" x14ac:dyDescent="0.25">
      <c r="A124" s="76" t="s">
        <v>197</v>
      </c>
      <c r="B124" s="28" t="s">
        <v>10</v>
      </c>
      <c r="C124" s="30">
        <v>13</v>
      </c>
      <c r="D124" s="251" t="s">
        <v>550</v>
      </c>
      <c r="E124" s="252" t="s">
        <v>496</v>
      </c>
      <c r="F124" s="253" t="s">
        <v>497</v>
      </c>
      <c r="G124" s="28"/>
      <c r="H124" s="532">
        <f>SUM(H125+H129)</f>
        <v>153408</v>
      </c>
    </row>
    <row r="125" spans="1:8" ht="79.5" customHeight="1" x14ac:dyDescent="0.25">
      <c r="A125" s="86" t="s">
        <v>255</v>
      </c>
      <c r="B125" s="2" t="s">
        <v>10</v>
      </c>
      <c r="C125" s="406">
        <v>13</v>
      </c>
      <c r="D125" s="266" t="s">
        <v>254</v>
      </c>
      <c r="E125" s="267" t="s">
        <v>496</v>
      </c>
      <c r="F125" s="268" t="s">
        <v>497</v>
      </c>
      <c r="G125" s="2"/>
      <c r="H125" s="533">
        <f>SUM(H126)</f>
        <v>51136</v>
      </c>
    </row>
    <row r="126" spans="1:8" ht="48.75" customHeight="1" x14ac:dyDescent="0.25">
      <c r="A126" s="3" t="s">
        <v>551</v>
      </c>
      <c r="B126" s="2" t="s">
        <v>10</v>
      </c>
      <c r="C126" s="406">
        <v>13</v>
      </c>
      <c r="D126" s="266" t="s">
        <v>254</v>
      </c>
      <c r="E126" s="267" t="s">
        <v>10</v>
      </c>
      <c r="F126" s="268" t="s">
        <v>497</v>
      </c>
      <c r="G126" s="2"/>
      <c r="H126" s="533">
        <f>SUM(H127)</f>
        <v>51136</v>
      </c>
    </row>
    <row r="127" spans="1:8" ht="33.75" customHeight="1" x14ac:dyDescent="0.25">
      <c r="A127" s="91" t="s">
        <v>559</v>
      </c>
      <c r="B127" s="2" t="s">
        <v>10</v>
      </c>
      <c r="C127" s="406">
        <v>13</v>
      </c>
      <c r="D127" s="266" t="s">
        <v>254</v>
      </c>
      <c r="E127" s="267" t="s">
        <v>10</v>
      </c>
      <c r="F127" s="268" t="s">
        <v>558</v>
      </c>
      <c r="G127" s="2"/>
      <c r="H127" s="533">
        <f>SUM(H128)</f>
        <v>51136</v>
      </c>
    </row>
    <row r="128" spans="1:8" ht="18" customHeight="1" x14ac:dyDescent="0.25">
      <c r="A128" s="92" t="s">
        <v>21</v>
      </c>
      <c r="B128" s="2" t="s">
        <v>10</v>
      </c>
      <c r="C128" s="406">
        <v>13</v>
      </c>
      <c r="D128" s="266" t="s">
        <v>254</v>
      </c>
      <c r="E128" s="267" t="s">
        <v>10</v>
      </c>
      <c r="F128" s="268" t="s">
        <v>558</v>
      </c>
      <c r="G128" s="2" t="s">
        <v>70</v>
      </c>
      <c r="H128" s="534">
        <f>SUM(прил9!I89)</f>
        <v>51136</v>
      </c>
    </row>
    <row r="129" spans="1:8" ht="48.75" customHeight="1" x14ac:dyDescent="0.25">
      <c r="A129" s="86" t="s">
        <v>198</v>
      </c>
      <c r="B129" s="2" t="s">
        <v>10</v>
      </c>
      <c r="C129" s="406">
        <v>13</v>
      </c>
      <c r="D129" s="266" t="s">
        <v>228</v>
      </c>
      <c r="E129" s="267" t="s">
        <v>496</v>
      </c>
      <c r="F129" s="268" t="s">
        <v>497</v>
      </c>
      <c r="G129" s="2"/>
      <c r="H129" s="533">
        <f>SUM(H130)</f>
        <v>102272</v>
      </c>
    </row>
    <row r="130" spans="1:8" ht="32.25" customHeight="1" x14ac:dyDescent="0.25">
      <c r="A130" s="3" t="s">
        <v>560</v>
      </c>
      <c r="B130" s="2" t="s">
        <v>10</v>
      </c>
      <c r="C130" s="406">
        <v>13</v>
      </c>
      <c r="D130" s="266" t="s">
        <v>228</v>
      </c>
      <c r="E130" s="267" t="s">
        <v>10</v>
      </c>
      <c r="F130" s="268" t="s">
        <v>497</v>
      </c>
      <c r="G130" s="2"/>
      <c r="H130" s="533">
        <f>SUM(H131)</f>
        <v>102272</v>
      </c>
    </row>
    <row r="131" spans="1:8" ht="32.25" customHeight="1" x14ac:dyDescent="0.25">
      <c r="A131" s="91" t="s">
        <v>559</v>
      </c>
      <c r="B131" s="2" t="s">
        <v>10</v>
      </c>
      <c r="C131" s="406">
        <v>13</v>
      </c>
      <c r="D131" s="266" t="s">
        <v>228</v>
      </c>
      <c r="E131" s="267" t="s">
        <v>10</v>
      </c>
      <c r="F131" s="268" t="s">
        <v>558</v>
      </c>
      <c r="G131" s="2"/>
      <c r="H131" s="533">
        <f>SUM(H132)</f>
        <v>102272</v>
      </c>
    </row>
    <row r="132" spans="1:8" ht="17.25" customHeight="1" x14ac:dyDescent="0.25">
      <c r="A132" s="92" t="s">
        <v>21</v>
      </c>
      <c r="B132" s="2" t="s">
        <v>10</v>
      </c>
      <c r="C132" s="406">
        <v>13</v>
      </c>
      <c r="D132" s="266" t="s">
        <v>228</v>
      </c>
      <c r="E132" s="267" t="s">
        <v>10</v>
      </c>
      <c r="F132" s="268" t="s">
        <v>558</v>
      </c>
      <c r="G132" s="2" t="s">
        <v>70</v>
      </c>
      <c r="H132" s="534">
        <f>SUM(прил9!I93)</f>
        <v>102272</v>
      </c>
    </row>
    <row r="133" spans="1:8" ht="31.5" customHeight="1" x14ac:dyDescent="0.25">
      <c r="A133" s="76" t="s">
        <v>131</v>
      </c>
      <c r="B133" s="28" t="s">
        <v>10</v>
      </c>
      <c r="C133" s="28">
        <v>13</v>
      </c>
      <c r="D133" s="245" t="s">
        <v>508</v>
      </c>
      <c r="E133" s="246" t="s">
        <v>496</v>
      </c>
      <c r="F133" s="247" t="s">
        <v>497</v>
      </c>
      <c r="G133" s="28"/>
      <c r="H133" s="532">
        <f>SUM(H134)</f>
        <v>2000</v>
      </c>
    </row>
    <row r="134" spans="1:8" ht="63" customHeight="1" x14ac:dyDescent="0.25">
      <c r="A134" s="77" t="s">
        <v>631</v>
      </c>
      <c r="B134" s="2" t="s">
        <v>10</v>
      </c>
      <c r="C134" s="2">
        <v>13</v>
      </c>
      <c r="D134" s="248" t="s">
        <v>630</v>
      </c>
      <c r="E134" s="249" t="s">
        <v>496</v>
      </c>
      <c r="F134" s="250" t="s">
        <v>497</v>
      </c>
      <c r="G134" s="2"/>
      <c r="H134" s="533">
        <f>SUM(H135)</f>
        <v>2000</v>
      </c>
    </row>
    <row r="135" spans="1:8" ht="33" customHeight="1" x14ac:dyDescent="0.25">
      <c r="A135" s="77" t="s">
        <v>632</v>
      </c>
      <c r="B135" s="2" t="s">
        <v>10</v>
      </c>
      <c r="C135" s="2">
        <v>13</v>
      </c>
      <c r="D135" s="248" t="s">
        <v>630</v>
      </c>
      <c r="E135" s="249" t="s">
        <v>10</v>
      </c>
      <c r="F135" s="250" t="s">
        <v>497</v>
      </c>
      <c r="G135" s="2"/>
      <c r="H135" s="533">
        <f>SUM(H136)</f>
        <v>2000</v>
      </c>
    </row>
    <row r="136" spans="1:8" ht="17.25" customHeight="1" x14ac:dyDescent="0.25">
      <c r="A136" s="90" t="s">
        <v>634</v>
      </c>
      <c r="B136" s="2" t="s">
        <v>10</v>
      </c>
      <c r="C136" s="2">
        <v>13</v>
      </c>
      <c r="D136" s="248" t="s">
        <v>630</v>
      </c>
      <c r="E136" s="249" t="s">
        <v>10</v>
      </c>
      <c r="F136" s="250" t="s">
        <v>633</v>
      </c>
      <c r="G136" s="2"/>
      <c r="H136" s="533">
        <f>SUM(H137)</f>
        <v>2000</v>
      </c>
    </row>
    <row r="137" spans="1:8" ht="31.5" customHeight="1" x14ac:dyDescent="0.25">
      <c r="A137" s="91" t="s">
        <v>682</v>
      </c>
      <c r="B137" s="2" t="s">
        <v>10</v>
      </c>
      <c r="C137" s="2">
        <v>13</v>
      </c>
      <c r="D137" s="248" t="s">
        <v>630</v>
      </c>
      <c r="E137" s="249" t="s">
        <v>10</v>
      </c>
      <c r="F137" s="250" t="s">
        <v>633</v>
      </c>
      <c r="G137" s="2" t="s">
        <v>16</v>
      </c>
      <c r="H137" s="535">
        <f>SUM(прил9!I98)</f>
        <v>2000</v>
      </c>
    </row>
    <row r="138" spans="1:8" ht="35.25" customHeight="1" x14ac:dyDescent="0.25">
      <c r="A138" s="96" t="s">
        <v>146</v>
      </c>
      <c r="B138" s="28" t="s">
        <v>10</v>
      </c>
      <c r="C138" s="28">
        <v>13</v>
      </c>
      <c r="D138" s="245" t="s">
        <v>533</v>
      </c>
      <c r="E138" s="246" t="s">
        <v>496</v>
      </c>
      <c r="F138" s="247" t="s">
        <v>497</v>
      </c>
      <c r="G138" s="28"/>
      <c r="H138" s="532">
        <f>SUM(H139)</f>
        <v>51136</v>
      </c>
    </row>
    <row r="139" spans="1:8" ht="63.75" customHeight="1" x14ac:dyDescent="0.25">
      <c r="A139" s="77" t="s">
        <v>147</v>
      </c>
      <c r="B139" s="2" t="s">
        <v>10</v>
      </c>
      <c r="C139" s="2">
        <v>13</v>
      </c>
      <c r="D139" s="290" t="s">
        <v>221</v>
      </c>
      <c r="E139" s="291" t="s">
        <v>496</v>
      </c>
      <c r="F139" s="292" t="s">
        <v>497</v>
      </c>
      <c r="G139" s="72"/>
      <c r="H139" s="536">
        <f>SUM(H140)</f>
        <v>51136</v>
      </c>
    </row>
    <row r="140" spans="1:8" ht="48" customHeight="1" x14ac:dyDescent="0.25">
      <c r="A140" s="77" t="s">
        <v>536</v>
      </c>
      <c r="B140" s="2" t="s">
        <v>10</v>
      </c>
      <c r="C140" s="2">
        <v>13</v>
      </c>
      <c r="D140" s="290" t="s">
        <v>221</v>
      </c>
      <c r="E140" s="291" t="s">
        <v>10</v>
      </c>
      <c r="F140" s="292" t="s">
        <v>497</v>
      </c>
      <c r="G140" s="72"/>
      <c r="H140" s="536">
        <f>SUM(H141)</f>
        <v>51136</v>
      </c>
    </row>
    <row r="141" spans="1:8" ht="30.75" customHeight="1" x14ac:dyDescent="0.25">
      <c r="A141" s="70" t="s">
        <v>559</v>
      </c>
      <c r="B141" s="2" t="s">
        <v>10</v>
      </c>
      <c r="C141" s="2">
        <v>13</v>
      </c>
      <c r="D141" s="290" t="s">
        <v>221</v>
      </c>
      <c r="E141" s="291" t="s">
        <v>10</v>
      </c>
      <c r="F141" s="292" t="s">
        <v>558</v>
      </c>
      <c r="G141" s="72"/>
      <c r="H141" s="536">
        <f>SUM(H142)</f>
        <v>51136</v>
      </c>
    </row>
    <row r="142" spans="1:8" ht="17.25" customHeight="1" x14ac:dyDescent="0.25">
      <c r="A142" s="94" t="s">
        <v>21</v>
      </c>
      <c r="B142" s="2" t="s">
        <v>10</v>
      </c>
      <c r="C142" s="2">
        <v>13</v>
      </c>
      <c r="D142" s="290" t="s">
        <v>221</v>
      </c>
      <c r="E142" s="291" t="s">
        <v>10</v>
      </c>
      <c r="F142" s="292" t="s">
        <v>558</v>
      </c>
      <c r="G142" s="72" t="s">
        <v>70</v>
      </c>
      <c r="H142" s="537">
        <f>SUM(прил9!I103)</f>
        <v>51136</v>
      </c>
    </row>
    <row r="143" spans="1:8" ht="31.5" x14ac:dyDescent="0.25">
      <c r="A143" s="76" t="s">
        <v>24</v>
      </c>
      <c r="B143" s="28" t="s">
        <v>10</v>
      </c>
      <c r="C143" s="30">
        <v>13</v>
      </c>
      <c r="D143" s="251" t="s">
        <v>212</v>
      </c>
      <c r="E143" s="252" t="s">
        <v>496</v>
      </c>
      <c r="F143" s="253" t="s">
        <v>497</v>
      </c>
      <c r="G143" s="28"/>
      <c r="H143" s="532">
        <f>SUM(H144)</f>
        <v>4164258</v>
      </c>
    </row>
    <row r="144" spans="1:8" ht="17.25" customHeight="1" x14ac:dyDescent="0.25">
      <c r="A144" s="86" t="s">
        <v>95</v>
      </c>
      <c r="B144" s="2" t="s">
        <v>10</v>
      </c>
      <c r="C144" s="406">
        <v>13</v>
      </c>
      <c r="D144" s="266" t="s">
        <v>213</v>
      </c>
      <c r="E144" s="267" t="s">
        <v>496</v>
      </c>
      <c r="F144" s="268" t="s">
        <v>497</v>
      </c>
      <c r="G144" s="2"/>
      <c r="H144" s="533">
        <f>SUM(H145+H147)</f>
        <v>4164258</v>
      </c>
    </row>
    <row r="145" spans="1:8" ht="16.5" hidden="1" customHeight="1" x14ac:dyDescent="0.25">
      <c r="A145" s="3" t="s">
        <v>112</v>
      </c>
      <c r="B145" s="2" t="s">
        <v>10</v>
      </c>
      <c r="C145" s="406">
        <v>13</v>
      </c>
      <c r="D145" s="266" t="s">
        <v>213</v>
      </c>
      <c r="E145" s="267" t="s">
        <v>496</v>
      </c>
      <c r="F145" s="268" t="s">
        <v>519</v>
      </c>
      <c r="G145" s="2"/>
      <c r="H145" s="533">
        <f>SUM(H146)</f>
        <v>0</v>
      </c>
    </row>
    <row r="146" spans="1:8" ht="31.5" hidden="1" customHeight="1" x14ac:dyDescent="0.25">
      <c r="A146" s="91" t="s">
        <v>682</v>
      </c>
      <c r="B146" s="2" t="s">
        <v>10</v>
      </c>
      <c r="C146" s="406">
        <v>13</v>
      </c>
      <c r="D146" s="266" t="s">
        <v>213</v>
      </c>
      <c r="E146" s="267" t="s">
        <v>496</v>
      </c>
      <c r="F146" s="268" t="s">
        <v>519</v>
      </c>
      <c r="G146" s="2" t="s">
        <v>16</v>
      </c>
      <c r="H146" s="535">
        <f>SUM(прил9!I107)</f>
        <v>0</v>
      </c>
    </row>
    <row r="147" spans="1:8" ht="16.5" customHeight="1" x14ac:dyDescent="0.25">
      <c r="A147" s="3" t="s">
        <v>113</v>
      </c>
      <c r="B147" s="2" t="s">
        <v>10</v>
      </c>
      <c r="C147" s="406">
        <v>13</v>
      </c>
      <c r="D147" s="266" t="s">
        <v>213</v>
      </c>
      <c r="E147" s="267" t="s">
        <v>496</v>
      </c>
      <c r="F147" s="268" t="s">
        <v>526</v>
      </c>
      <c r="G147" s="2"/>
      <c r="H147" s="533">
        <f>SUM(H148:H149)</f>
        <v>4164258</v>
      </c>
    </row>
    <row r="148" spans="1:8" ht="31.5" customHeight="1" x14ac:dyDescent="0.25">
      <c r="A148" s="91" t="s">
        <v>682</v>
      </c>
      <c r="B148" s="2" t="s">
        <v>10</v>
      </c>
      <c r="C148" s="406">
        <v>13</v>
      </c>
      <c r="D148" s="266" t="s">
        <v>213</v>
      </c>
      <c r="E148" s="267" t="s">
        <v>496</v>
      </c>
      <c r="F148" s="268" t="s">
        <v>526</v>
      </c>
      <c r="G148" s="2" t="s">
        <v>16</v>
      </c>
      <c r="H148" s="534">
        <f>SUM(прил9!I109)</f>
        <v>30000</v>
      </c>
    </row>
    <row r="149" spans="1:8" ht="15.75" customHeight="1" x14ac:dyDescent="0.25">
      <c r="A149" s="3" t="s">
        <v>18</v>
      </c>
      <c r="B149" s="2" t="s">
        <v>10</v>
      </c>
      <c r="C149" s="406">
        <v>13</v>
      </c>
      <c r="D149" s="266" t="s">
        <v>213</v>
      </c>
      <c r="E149" s="267" t="s">
        <v>496</v>
      </c>
      <c r="F149" s="268" t="s">
        <v>526</v>
      </c>
      <c r="G149" s="2" t="s">
        <v>17</v>
      </c>
      <c r="H149" s="534">
        <f>SUM(прил9!I306)</f>
        <v>4134258</v>
      </c>
    </row>
    <row r="150" spans="1:8" ht="18.75" customHeight="1" x14ac:dyDescent="0.25">
      <c r="A150" s="76" t="s">
        <v>195</v>
      </c>
      <c r="B150" s="28" t="s">
        <v>10</v>
      </c>
      <c r="C150" s="30">
        <v>13</v>
      </c>
      <c r="D150" s="251" t="s">
        <v>214</v>
      </c>
      <c r="E150" s="252" t="s">
        <v>496</v>
      </c>
      <c r="F150" s="253" t="s">
        <v>497</v>
      </c>
      <c r="G150" s="28"/>
      <c r="H150" s="532">
        <f>SUM(H151)</f>
        <v>1448224</v>
      </c>
    </row>
    <row r="151" spans="1:8" ht="16.5" customHeight="1" x14ac:dyDescent="0.25">
      <c r="A151" s="86" t="s">
        <v>194</v>
      </c>
      <c r="B151" s="2" t="s">
        <v>10</v>
      </c>
      <c r="C151" s="406">
        <v>13</v>
      </c>
      <c r="D151" s="266" t="s">
        <v>215</v>
      </c>
      <c r="E151" s="267" t="s">
        <v>496</v>
      </c>
      <c r="F151" s="268" t="s">
        <v>497</v>
      </c>
      <c r="G151" s="2"/>
      <c r="H151" s="533">
        <f>SUM(H152+H154+H156+H158)</f>
        <v>1448224</v>
      </c>
    </row>
    <row r="152" spans="1:8" ht="47.25" customHeight="1" x14ac:dyDescent="0.25">
      <c r="A152" s="86" t="s">
        <v>689</v>
      </c>
      <c r="B152" s="2" t="s">
        <v>10</v>
      </c>
      <c r="C152" s="406">
        <v>13</v>
      </c>
      <c r="D152" s="266" t="s">
        <v>215</v>
      </c>
      <c r="E152" s="267" t="s">
        <v>496</v>
      </c>
      <c r="F152" s="421">
        <v>12712</v>
      </c>
      <c r="G152" s="2"/>
      <c r="H152" s="533">
        <f>SUM(H153)</f>
        <v>29220</v>
      </c>
    </row>
    <row r="153" spans="1:8" ht="48.75" customHeight="1" x14ac:dyDescent="0.25">
      <c r="A153" s="86" t="s">
        <v>86</v>
      </c>
      <c r="B153" s="2" t="s">
        <v>10</v>
      </c>
      <c r="C153" s="406">
        <v>13</v>
      </c>
      <c r="D153" s="266" t="s">
        <v>215</v>
      </c>
      <c r="E153" s="267" t="s">
        <v>496</v>
      </c>
      <c r="F153" s="421">
        <v>12712</v>
      </c>
      <c r="G153" s="2" t="s">
        <v>13</v>
      </c>
      <c r="H153" s="535">
        <f>SUM(прил9!I113)</f>
        <v>29220</v>
      </c>
    </row>
    <row r="154" spans="1:8" ht="16.5" customHeight="1" x14ac:dyDescent="0.25">
      <c r="A154" s="3" t="s">
        <v>196</v>
      </c>
      <c r="B154" s="2" t="s">
        <v>10</v>
      </c>
      <c r="C154" s="406">
        <v>13</v>
      </c>
      <c r="D154" s="266" t="s">
        <v>215</v>
      </c>
      <c r="E154" s="267" t="s">
        <v>496</v>
      </c>
      <c r="F154" s="268" t="s">
        <v>527</v>
      </c>
      <c r="G154" s="2"/>
      <c r="H154" s="533">
        <f>SUM(H155)</f>
        <v>90000</v>
      </c>
    </row>
    <row r="155" spans="1:8" ht="31.5" customHeight="1" x14ac:dyDescent="0.25">
      <c r="A155" s="415" t="s">
        <v>682</v>
      </c>
      <c r="B155" s="2" t="s">
        <v>10</v>
      </c>
      <c r="C155" s="406">
        <v>13</v>
      </c>
      <c r="D155" s="266" t="s">
        <v>215</v>
      </c>
      <c r="E155" s="267" t="s">
        <v>496</v>
      </c>
      <c r="F155" s="268" t="s">
        <v>527</v>
      </c>
      <c r="G155" s="2" t="s">
        <v>16</v>
      </c>
      <c r="H155" s="534">
        <f>SUM(прил9!I115)</f>
        <v>90000</v>
      </c>
    </row>
    <row r="156" spans="1:8" ht="32.25" customHeight="1" x14ac:dyDescent="0.25">
      <c r="A156" s="7" t="s">
        <v>673</v>
      </c>
      <c r="B156" s="2" t="s">
        <v>10</v>
      </c>
      <c r="C156" s="406">
        <v>13</v>
      </c>
      <c r="D156" s="266" t="s">
        <v>215</v>
      </c>
      <c r="E156" s="267" t="s">
        <v>496</v>
      </c>
      <c r="F156" s="268" t="s">
        <v>558</v>
      </c>
      <c r="G156" s="2"/>
      <c r="H156" s="533">
        <f>SUM(H157)</f>
        <v>60000</v>
      </c>
    </row>
    <row r="157" spans="1:8" ht="48.75" customHeight="1" x14ac:dyDescent="0.25">
      <c r="A157" s="7" t="s">
        <v>86</v>
      </c>
      <c r="B157" s="2" t="s">
        <v>10</v>
      </c>
      <c r="C157" s="406">
        <v>13</v>
      </c>
      <c r="D157" s="266" t="s">
        <v>215</v>
      </c>
      <c r="E157" s="267" t="s">
        <v>496</v>
      </c>
      <c r="F157" s="268" t="s">
        <v>558</v>
      </c>
      <c r="G157" s="2" t="s">
        <v>13</v>
      </c>
      <c r="H157" s="534">
        <f>SUM(прил9!I117)</f>
        <v>60000</v>
      </c>
    </row>
    <row r="158" spans="1:8" ht="34.5" customHeight="1" x14ac:dyDescent="0.25">
      <c r="A158" s="92" t="s">
        <v>1094</v>
      </c>
      <c r="B158" s="2" t="s">
        <v>10</v>
      </c>
      <c r="C158" s="406">
        <v>13</v>
      </c>
      <c r="D158" s="266" t="s">
        <v>215</v>
      </c>
      <c r="E158" s="267" t="s">
        <v>496</v>
      </c>
      <c r="F158" s="268" t="s">
        <v>528</v>
      </c>
      <c r="G158" s="2"/>
      <c r="H158" s="533">
        <f>SUM(H159:H160)</f>
        <v>1269004</v>
      </c>
    </row>
    <row r="159" spans="1:8" ht="47.25" customHeight="1" x14ac:dyDescent="0.25">
      <c r="A159" s="86" t="s">
        <v>86</v>
      </c>
      <c r="B159" s="2" t="s">
        <v>10</v>
      </c>
      <c r="C159" s="406">
        <v>13</v>
      </c>
      <c r="D159" s="266" t="s">
        <v>215</v>
      </c>
      <c r="E159" s="267" t="s">
        <v>496</v>
      </c>
      <c r="F159" s="268" t="s">
        <v>528</v>
      </c>
      <c r="G159" s="2" t="s">
        <v>13</v>
      </c>
      <c r="H159" s="534">
        <f>SUM(прил9!I119)</f>
        <v>882000</v>
      </c>
    </row>
    <row r="160" spans="1:8" ht="33" customHeight="1" x14ac:dyDescent="0.25">
      <c r="A160" s="91" t="s">
        <v>682</v>
      </c>
      <c r="B160" s="2" t="s">
        <v>10</v>
      </c>
      <c r="C160" s="406">
        <v>13</v>
      </c>
      <c r="D160" s="266" t="s">
        <v>215</v>
      </c>
      <c r="E160" s="267" t="s">
        <v>496</v>
      </c>
      <c r="F160" s="268" t="s">
        <v>528</v>
      </c>
      <c r="G160" s="2" t="s">
        <v>16</v>
      </c>
      <c r="H160" s="534">
        <f>SUM(прил9!I120)</f>
        <v>387004</v>
      </c>
    </row>
    <row r="161" spans="1:8" ht="18" customHeight="1" x14ac:dyDescent="0.25">
      <c r="A161" s="27" t="s">
        <v>91</v>
      </c>
      <c r="B161" s="28" t="s">
        <v>10</v>
      </c>
      <c r="C161" s="30">
        <v>13</v>
      </c>
      <c r="D161" s="257" t="s">
        <v>209</v>
      </c>
      <c r="E161" s="258" t="s">
        <v>496</v>
      </c>
      <c r="F161" s="259" t="s">
        <v>497</v>
      </c>
      <c r="G161" s="28"/>
      <c r="H161" s="532">
        <f>SUM(H162)</f>
        <v>100000</v>
      </c>
    </row>
    <row r="162" spans="1:8" ht="18" customHeight="1" x14ac:dyDescent="0.25">
      <c r="A162" s="92" t="s">
        <v>92</v>
      </c>
      <c r="B162" s="2" t="s">
        <v>10</v>
      </c>
      <c r="C162" s="406">
        <v>13</v>
      </c>
      <c r="D162" s="284" t="s">
        <v>210</v>
      </c>
      <c r="E162" s="267" t="s">
        <v>496</v>
      </c>
      <c r="F162" s="268" t="s">
        <v>497</v>
      </c>
      <c r="G162" s="2"/>
      <c r="H162" s="533">
        <f>SUM(H163)</f>
        <v>100000</v>
      </c>
    </row>
    <row r="163" spans="1:8" ht="18.75" customHeight="1" x14ac:dyDescent="0.25">
      <c r="A163" s="92" t="s">
        <v>696</v>
      </c>
      <c r="B163" s="2" t="s">
        <v>10</v>
      </c>
      <c r="C163" s="406">
        <v>13</v>
      </c>
      <c r="D163" s="284" t="s">
        <v>210</v>
      </c>
      <c r="E163" s="267" t="s">
        <v>496</v>
      </c>
      <c r="F163" s="421">
        <v>10030</v>
      </c>
      <c r="G163" s="2"/>
      <c r="H163" s="533">
        <f>SUM(H164)</f>
        <v>100000</v>
      </c>
    </row>
    <row r="164" spans="1:8" ht="18" customHeight="1" x14ac:dyDescent="0.25">
      <c r="A164" s="62" t="s">
        <v>40</v>
      </c>
      <c r="B164" s="2" t="s">
        <v>10</v>
      </c>
      <c r="C164" s="406">
        <v>13</v>
      </c>
      <c r="D164" s="284" t="s">
        <v>210</v>
      </c>
      <c r="E164" s="267" t="s">
        <v>496</v>
      </c>
      <c r="F164" s="421">
        <v>10030</v>
      </c>
      <c r="G164" s="2" t="s">
        <v>39</v>
      </c>
      <c r="H164" s="534">
        <f>SUM(прил9!I124)</f>
        <v>100000</v>
      </c>
    </row>
    <row r="165" spans="1:8" ht="33" customHeight="1" x14ac:dyDescent="0.25">
      <c r="A165" s="27" t="s">
        <v>140</v>
      </c>
      <c r="B165" s="28" t="s">
        <v>10</v>
      </c>
      <c r="C165" s="30">
        <v>13</v>
      </c>
      <c r="D165" s="251" t="s">
        <v>216</v>
      </c>
      <c r="E165" s="252" t="s">
        <v>496</v>
      </c>
      <c r="F165" s="253" t="s">
        <v>497</v>
      </c>
      <c r="G165" s="28"/>
      <c r="H165" s="532">
        <f>SUM(H166)</f>
        <v>5774130</v>
      </c>
    </row>
    <row r="166" spans="1:8" ht="33" customHeight="1" x14ac:dyDescent="0.25">
      <c r="A166" s="86" t="s">
        <v>141</v>
      </c>
      <c r="B166" s="2" t="s">
        <v>10</v>
      </c>
      <c r="C166" s="406">
        <v>13</v>
      </c>
      <c r="D166" s="266" t="s">
        <v>217</v>
      </c>
      <c r="E166" s="267" t="s">
        <v>496</v>
      </c>
      <c r="F166" s="268" t="s">
        <v>497</v>
      </c>
      <c r="G166" s="2"/>
      <c r="H166" s="533">
        <f>SUM(H167)</f>
        <v>5774130</v>
      </c>
    </row>
    <row r="167" spans="1:8" ht="31.5" x14ac:dyDescent="0.25">
      <c r="A167" s="3" t="s">
        <v>96</v>
      </c>
      <c r="B167" s="2" t="s">
        <v>10</v>
      </c>
      <c r="C167" s="406">
        <v>13</v>
      </c>
      <c r="D167" s="266" t="s">
        <v>217</v>
      </c>
      <c r="E167" s="267" t="s">
        <v>496</v>
      </c>
      <c r="F167" s="268" t="s">
        <v>529</v>
      </c>
      <c r="G167" s="2"/>
      <c r="H167" s="533">
        <f>SUM(H168:H170)</f>
        <v>5774130</v>
      </c>
    </row>
    <row r="168" spans="1:8" ht="46.5" customHeight="1" x14ac:dyDescent="0.25">
      <c r="A168" s="86" t="s">
        <v>86</v>
      </c>
      <c r="B168" s="2" t="s">
        <v>10</v>
      </c>
      <c r="C168" s="406">
        <v>13</v>
      </c>
      <c r="D168" s="266" t="s">
        <v>217</v>
      </c>
      <c r="E168" s="267" t="s">
        <v>496</v>
      </c>
      <c r="F168" s="268" t="s">
        <v>529</v>
      </c>
      <c r="G168" s="2" t="s">
        <v>13</v>
      </c>
      <c r="H168" s="534">
        <f>SUM(прил9!I128)</f>
        <v>3563574</v>
      </c>
    </row>
    <row r="169" spans="1:8" ht="30.75" customHeight="1" x14ac:dyDescent="0.25">
      <c r="A169" s="91" t="s">
        <v>682</v>
      </c>
      <c r="B169" s="2" t="s">
        <v>10</v>
      </c>
      <c r="C169" s="406">
        <v>13</v>
      </c>
      <c r="D169" s="266" t="s">
        <v>217</v>
      </c>
      <c r="E169" s="267" t="s">
        <v>496</v>
      </c>
      <c r="F169" s="268" t="s">
        <v>529</v>
      </c>
      <c r="G169" s="2" t="s">
        <v>16</v>
      </c>
      <c r="H169" s="534">
        <f>SUM(прил9!I129)</f>
        <v>2115313</v>
      </c>
    </row>
    <row r="170" spans="1:8" ht="15.75" customHeight="1" x14ac:dyDescent="0.25">
      <c r="A170" s="3" t="s">
        <v>18</v>
      </c>
      <c r="B170" s="2" t="s">
        <v>10</v>
      </c>
      <c r="C170" s="406">
        <v>13</v>
      </c>
      <c r="D170" s="266" t="s">
        <v>217</v>
      </c>
      <c r="E170" s="267" t="s">
        <v>496</v>
      </c>
      <c r="F170" s="268" t="s">
        <v>529</v>
      </c>
      <c r="G170" s="2" t="s">
        <v>17</v>
      </c>
      <c r="H170" s="534">
        <f>SUM(прил9!I130)</f>
        <v>95243</v>
      </c>
    </row>
    <row r="171" spans="1:8" ht="33" customHeight="1" x14ac:dyDescent="0.25">
      <c r="A171" s="75" t="s">
        <v>76</v>
      </c>
      <c r="B171" s="16" t="s">
        <v>15</v>
      </c>
      <c r="C171" s="39"/>
      <c r="D171" s="278"/>
      <c r="E171" s="279"/>
      <c r="F171" s="280"/>
      <c r="G171" s="15"/>
      <c r="H171" s="586">
        <f>SUM(H172)</f>
        <v>2044785</v>
      </c>
    </row>
    <row r="172" spans="1:8" ht="33.75" customHeight="1" x14ac:dyDescent="0.25">
      <c r="A172" s="88" t="s">
        <v>77</v>
      </c>
      <c r="B172" s="23" t="s">
        <v>15</v>
      </c>
      <c r="C172" s="56" t="s">
        <v>32</v>
      </c>
      <c r="D172" s="281"/>
      <c r="E172" s="282"/>
      <c r="F172" s="283"/>
      <c r="G172" s="22"/>
      <c r="H172" s="539">
        <f>SUM(H173)</f>
        <v>2044785</v>
      </c>
    </row>
    <row r="173" spans="1:8" ht="65.25" customHeight="1" x14ac:dyDescent="0.25">
      <c r="A173" s="76" t="s">
        <v>142</v>
      </c>
      <c r="B173" s="28" t="s">
        <v>15</v>
      </c>
      <c r="C173" s="42" t="s">
        <v>32</v>
      </c>
      <c r="D173" s="257" t="s">
        <v>218</v>
      </c>
      <c r="E173" s="258" t="s">
        <v>496</v>
      </c>
      <c r="F173" s="259" t="s">
        <v>497</v>
      </c>
      <c r="G173" s="28"/>
      <c r="H173" s="532">
        <f>SUM(H174+H180)</f>
        <v>2044785</v>
      </c>
    </row>
    <row r="174" spans="1:8" ht="95.25" customHeight="1" x14ac:dyDescent="0.25">
      <c r="A174" s="77" t="s">
        <v>143</v>
      </c>
      <c r="B174" s="2" t="s">
        <v>15</v>
      </c>
      <c r="C174" s="8" t="s">
        <v>32</v>
      </c>
      <c r="D174" s="284" t="s">
        <v>219</v>
      </c>
      <c r="E174" s="285" t="s">
        <v>496</v>
      </c>
      <c r="F174" s="286" t="s">
        <v>497</v>
      </c>
      <c r="G174" s="2"/>
      <c r="H174" s="533">
        <f>SUM(H175)</f>
        <v>1944785</v>
      </c>
    </row>
    <row r="175" spans="1:8" ht="34.5" customHeight="1" x14ac:dyDescent="0.25">
      <c r="A175" s="77" t="s">
        <v>530</v>
      </c>
      <c r="B175" s="2" t="s">
        <v>15</v>
      </c>
      <c r="C175" s="8" t="s">
        <v>32</v>
      </c>
      <c r="D175" s="284" t="s">
        <v>219</v>
      </c>
      <c r="E175" s="285" t="s">
        <v>10</v>
      </c>
      <c r="F175" s="286" t="s">
        <v>497</v>
      </c>
      <c r="G175" s="2"/>
      <c r="H175" s="533">
        <f>SUM(H176)</f>
        <v>1944785</v>
      </c>
    </row>
    <row r="176" spans="1:8" ht="33" customHeight="1" x14ac:dyDescent="0.25">
      <c r="A176" s="3" t="s">
        <v>96</v>
      </c>
      <c r="B176" s="2" t="s">
        <v>15</v>
      </c>
      <c r="C176" s="8" t="s">
        <v>32</v>
      </c>
      <c r="D176" s="284" t="s">
        <v>219</v>
      </c>
      <c r="E176" s="285" t="s">
        <v>10</v>
      </c>
      <c r="F176" s="286" t="s">
        <v>529</v>
      </c>
      <c r="G176" s="2"/>
      <c r="H176" s="533">
        <f>SUM(H177:H179)</f>
        <v>1944785</v>
      </c>
    </row>
    <row r="177" spans="1:8" ht="46.5" customHeight="1" x14ac:dyDescent="0.25">
      <c r="A177" s="86" t="s">
        <v>86</v>
      </c>
      <c r="B177" s="2" t="s">
        <v>15</v>
      </c>
      <c r="C177" s="8" t="s">
        <v>32</v>
      </c>
      <c r="D177" s="284" t="s">
        <v>219</v>
      </c>
      <c r="E177" s="285" t="s">
        <v>10</v>
      </c>
      <c r="F177" s="286" t="s">
        <v>529</v>
      </c>
      <c r="G177" s="2" t="s">
        <v>13</v>
      </c>
      <c r="H177" s="534">
        <f>SUM(прил9!I141)</f>
        <v>1834385</v>
      </c>
    </row>
    <row r="178" spans="1:8" ht="31.5" customHeight="1" x14ac:dyDescent="0.25">
      <c r="A178" s="91" t="s">
        <v>682</v>
      </c>
      <c r="B178" s="2" t="s">
        <v>15</v>
      </c>
      <c r="C178" s="8" t="s">
        <v>32</v>
      </c>
      <c r="D178" s="284" t="s">
        <v>219</v>
      </c>
      <c r="E178" s="285" t="s">
        <v>10</v>
      </c>
      <c r="F178" s="286" t="s">
        <v>529</v>
      </c>
      <c r="G178" s="2" t="s">
        <v>16</v>
      </c>
      <c r="H178" s="534">
        <f>SUM(прил9!I142)</f>
        <v>108000</v>
      </c>
    </row>
    <row r="179" spans="1:8" ht="17.25" customHeight="1" x14ac:dyDescent="0.25">
      <c r="A179" s="3" t="s">
        <v>18</v>
      </c>
      <c r="B179" s="2" t="s">
        <v>15</v>
      </c>
      <c r="C179" s="8" t="s">
        <v>32</v>
      </c>
      <c r="D179" s="284" t="s">
        <v>219</v>
      </c>
      <c r="E179" s="285" t="s">
        <v>10</v>
      </c>
      <c r="F179" s="286" t="s">
        <v>529</v>
      </c>
      <c r="G179" s="2" t="s">
        <v>17</v>
      </c>
      <c r="H179" s="534">
        <f>SUM(прил9!I143)</f>
        <v>2400</v>
      </c>
    </row>
    <row r="180" spans="1:8" ht="93.75" customHeight="1" x14ac:dyDescent="0.25">
      <c r="A180" s="55" t="s">
        <v>641</v>
      </c>
      <c r="B180" s="2" t="s">
        <v>15</v>
      </c>
      <c r="C180" s="8" t="s">
        <v>32</v>
      </c>
      <c r="D180" s="260" t="s">
        <v>637</v>
      </c>
      <c r="E180" s="261" t="s">
        <v>496</v>
      </c>
      <c r="F180" s="262" t="s">
        <v>497</v>
      </c>
      <c r="G180" s="2"/>
      <c r="H180" s="533">
        <f>SUM(H181)</f>
        <v>100000</v>
      </c>
    </row>
    <row r="181" spans="1:8" ht="46.5" customHeight="1" x14ac:dyDescent="0.25">
      <c r="A181" s="104" t="s">
        <v>639</v>
      </c>
      <c r="B181" s="2" t="s">
        <v>15</v>
      </c>
      <c r="C181" s="8" t="s">
        <v>32</v>
      </c>
      <c r="D181" s="260" t="s">
        <v>637</v>
      </c>
      <c r="E181" s="261" t="s">
        <v>10</v>
      </c>
      <c r="F181" s="262" t="s">
        <v>497</v>
      </c>
      <c r="G181" s="2"/>
      <c r="H181" s="533">
        <f>SUM(H182)</f>
        <v>100000</v>
      </c>
    </row>
    <row r="182" spans="1:8" ht="36.75" customHeight="1" x14ac:dyDescent="0.25">
      <c r="A182" s="104" t="s">
        <v>640</v>
      </c>
      <c r="B182" s="2" t="s">
        <v>15</v>
      </c>
      <c r="C182" s="8" t="s">
        <v>32</v>
      </c>
      <c r="D182" s="260" t="s">
        <v>637</v>
      </c>
      <c r="E182" s="261" t="s">
        <v>10</v>
      </c>
      <c r="F182" s="268" t="s">
        <v>638</v>
      </c>
      <c r="G182" s="2"/>
      <c r="H182" s="533">
        <f>SUM(H183)</f>
        <v>100000</v>
      </c>
    </row>
    <row r="183" spans="1:8" ht="32.25" customHeight="1" x14ac:dyDescent="0.25">
      <c r="A183" s="91" t="s">
        <v>682</v>
      </c>
      <c r="B183" s="2" t="s">
        <v>15</v>
      </c>
      <c r="C183" s="8" t="s">
        <v>32</v>
      </c>
      <c r="D183" s="260" t="s">
        <v>637</v>
      </c>
      <c r="E183" s="261" t="s">
        <v>10</v>
      </c>
      <c r="F183" s="268" t="s">
        <v>638</v>
      </c>
      <c r="G183" s="2" t="s">
        <v>16</v>
      </c>
      <c r="H183" s="534">
        <f>SUM(прил9!I147)</f>
        <v>100000</v>
      </c>
    </row>
    <row r="184" spans="1:8" ht="15.75" x14ac:dyDescent="0.25">
      <c r="A184" s="75" t="s">
        <v>25</v>
      </c>
      <c r="B184" s="16" t="s">
        <v>20</v>
      </c>
      <c r="C184" s="39"/>
      <c r="D184" s="278"/>
      <c r="E184" s="279"/>
      <c r="F184" s="280"/>
      <c r="G184" s="15"/>
      <c r="H184" s="586">
        <f>SUM(H185+H191+H218)</f>
        <v>21824800</v>
      </c>
    </row>
    <row r="185" spans="1:8" ht="15.75" x14ac:dyDescent="0.25">
      <c r="A185" s="88" t="s">
        <v>266</v>
      </c>
      <c r="B185" s="23" t="s">
        <v>20</v>
      </c>
      <c r="C185" s="56" t="s">
        <v>35</v>
      </c>
      <c r="D185" s="281"/>
      <c r="E185" s="282"/>
      <c r="F185" s="283"/>
      <c r="G185" s="22"/>
      <c r="H185" s="539">
        <f>SUM(H186)</f>
        <v>450000</v>
      </c>
    </row>
    <row r="186" spans="1:8" ht="47.25" x14ac:dyDescent="0.25">
      <c r="A186" s="76" t="s">
        <v>146</v>
      </c>
      <c r="B186" s="28" t="s">
        <v>20</v>
      </c>
      <c r="C186" s="30" t="s">
        <v>35</v>
      </c>
      <c r="D186" s="251" t="s">
        <v>533</v>
      </c>
      <c r="E186" s="252" t="s">
        <v>496</v>
      </c>
      <c r="F186" s="253" t="s">
        <v>497</v>
      </c>
      <c r="G186" s="28"/>
      <c r="H186" s="532">
        <f>SUM(H187)</f>
        <v>450000</v>
      </c>
    </row>
    <row r="187" spans="1:8" ht="68.25" customHeight="1" x14ac:dyDescent="0.25">
      <c r="A187" s="77" t="s">
        <v>191</v>
      </c>
      <c r="B187" s="44" t="s">
        <v>20</v>
      </c>
      <c r="C187" s="54" t="s">
        <v>35</v>
      </c>
      <c r="D187" s="254" t="s">
        <v>229</v>
      </c>
      <c r="E187" s="255" t="s">
        <v>496</v>
      </c>
      <c r="F187" s="256" t="s">
        <v>497</v>
      </c>
      <c r="G187" s="44"/>
      <c r="H187" s="533">
        <f>SUM(H188)</f>
        <v>450000</v>
      </c>
    </row>
    <row r="188" spans="1:8" ht="33" customHeight="1" x14ac:dyDescent="0.25">
      <c r="A188" s="77" t="s">
        <v>534</v>
      </c>
      <c r="B188" s="44" t="s">
        <v>20</v>
      </c>
      <c r="C188" s="54" t="s">
        <v>35</v>
      </c>
      <c r="D188" s="254" t="s">
        <v>229</v>
      </c>
      <c r="E188" s="255" t="s">
        <v>10</v>
      </c>
      <c r="F188" s="256" t="s">
        <v>497</v>
      </c>
      <c r="G188" s="44"/>
      <c r="H188" s="533">
        <f>SUM(H189)</f>
        <v>450000</v>
      </c>
    </row>
    <row r="189" spans="1:8" ht="15.75" customHeight="1" x14ac:dyDescent="0.25">
      <c r="A189" s="77" t="s">
        <v>192</v>
      </c>
      <c r="B189" s="44" t="s">
        <v>20</v>
      </c>
      <c r="C189" s="54" t="s">
        <v>35</v>
      </c>
      <c r="D189" s="254" t="s">
        <v>229</v>
      </c>
      <c r="E189" s="255" t="s">
        <v>10</v>
      </c>
      <c r="F189" s="256" t="s">
        <v>535</v>
      </c>
      <c r="G189" s="44"/>
      <c r="H189" s="533">
        <f>SUM(H190)</f>
        <v>450000</v>
      </c>
    </row>
    <row r="190" spans="1:8" ht="15.75" customHeight="1" x14ac:dyDescent="0.25">
      <c r="A190" s="3" t="s">
        <v>18</v>
      </c>
      <c r="B190" s="44" t="s">
        <v>20</v>
      </c>
      <c r="C190" s="54" t="s">
        <v>35</v>
      </c>
      <c r="D190" s="254" t="s">
        <v>229</v>
      </c>
      <c r="E190" s="255" t="s">
        <v>10</v>
      </c>
      <c r="F190" s="256" t="s">
        <v>535</v>
      </c>
      <c r="G190" s="44" t="s">
        <v>17</v>
      </c>
      <c r="H190" s="535">
        <f>SUM(прил9!I154)</f>
        <v>450000</v>
      </c>
    </row>
    <row r="191" spans="1:8" ht="15.75" x14ac:dyDescent="0.25">
      <c r="A191" s="88" t="s">
        <v>145</v>
      </c>
      <c r="B191" s="23" t="s">
        <v>20</v>
      </c>
      <c r="C191" s="40" t="s">
        <v>32</v>
      </c>
      <c r="D191" s="269"/>
      <c r="E191" s="270"/>
      <c r="F191" s="271"/>
      <c r="G191" s="22"/>
      <c r="H191" s="539">
        <f>SUM(H192+H211)</f>
        <v>20701446</v>
      </c>
    </row>
    <row r="192" spans="1:8" ht="47.25" x14ac:dyDescent="0.25">
      <c r="A192" s="76" t="s">
        <v>146</v>
      </c>
      <c r="B192" s="28" t="s">
        <v>20</v>
      </c>
      <c r="C192" s="30" t="s">
        <v>32</v>
      </c>
      <c r="D192" s="251" t="s">
        <v>533</v>
      </c>
      <c r="E192" s="252" t="s">
        <v>496</v>
      </c>
      <c r="F192" s="253" t="s">
        <v>497</v>
      </c>
      <c r="G192" s="28"/>
      <c r="H192" s="532">
        <f>SUM(H193+H205)</f>
        <v>7258247</v>
      </c>
    </row>
    <row r="193" spans="1:11" ht="65.25" customHeight="1" x14ac:dyDescent="0.25">
      <c r="A193" s="77" t="s">
        <v>147</v>
      </c>
      <c r="B193" s="44" t="s">
        <v>20</v>
      </c>
      <c r="C193" s="54" t="s">
        <v>32</v>
      </c>
      <c r="D193" s="254" t="s">
        <v>221</v>
      </c>
      <c r="E193" s="255" t="s">
        <v>496</v>
      </c>
      <c r="F193" s="256" t="s">
        <v>497</v>
      </c>
      <c r="G193" s="44"/>
      <c r="H193" s="533">
        <f>SUM(H194)</f>
        <v>6650700</v>
      </c>
    </row>
    <row r="194" spans="1:11" ht="47.25" customHeight="1" x14ac:dyDescent="0.25">
      <c r="A194" s="77" t="s">
        <v>536</v>
      </c>
      <c r="B194" s="44" t="s">
        <v>20</v>
      </c>
      <c r="C194" s="54" t="s">
        <v>32</v>
      </c>
      <c r="D194" s="254" t="s">
        <v>221</v>
      </c>
      <c r="E194" s="255" t="s">
        <v>10</v>
      </c>
      <c r="F194" s="256" t="s">
        <v>497</v>
      </c>
      <c r="G194" s="44"/>
      <c r="H194" s="533">
        <f>SUM(H195+H197+H199+H201+H203)</f>
        <v>6650700</v>
      </c>
    </row>
    <row r="195" spans="1:11" ht="18" customHeight="1" x14ac:dyDescent="0.25">
      <c r="A195" s="597" t="s">
        <v>899</v>
      </c>
      <c r="B195" s="44" t="s">
        <v>20</v>
      </c>
      <c r="C195" s="54" t="s">
        <v>32</v>
      </c>
      <c r="D195" s="254" t="s">
        <v>221</v>
      </c>
      <c r="E195" s="255" t="s">
        <v>10</v>
      </c>
      <c r="F195" s="476">
        <v>13604</v>
      </c>
      <c r="G195" s="44"/>
      <c r="H195" s="533">
        <f>SUM(H196)</f>
        <v>827331</v>
      </c>
    </row>
    <row r="196" spans="1:11" ht="33.75" customHeight="1" x14ac:dyDescent="0.25">
      <c r="A196" s="77" t="s">
        <v>190</v>
      </c>
      <c r="B196" s="44" t="s">
        <v>20</v>
      </c>
      <c r="C196" s="54" t="s">
        <v>32</v>
      </c>
      <c r="D196" s="254" t="s">
        <v>221</v>
      </c>
      <c r="E196" s="255" t="s">
        <v>10</v>
      </c>
      <c r="F196" s="476">
        <v>13604</v>
      </c>
      <c r="G196" s="44" t="s">
        <v>185</v>
      </c>
      <c r="H196" s="535">
        <f>SUM(прил9!I160)</f>
        <v>827331</v>
      </c>
    </row>
    <row r="197" spans="1:11" ht="19.5" customHeight="1" x14ac:dyDescent="0.25">
      <c r="A197" s="77" t="s">
        <v>899</v>
      </c>
      <c r="B197" s="44" t="s">
        <v>20</v>
      </c>
      <c r="C197" s="54" t="s">
        <v>32</v>
      </c>
      <c r="D197" s="254" t="s">
        <v>221</v>
      </c>
      <c r="E197" s="255" t="s">
        <v>10</v>
      </c>
      <c r="F197" s="256" t="s">
        <v>900</v>
      </c>
      <c r="G197" s="44"/>
      <c r="H197" s="533">
        <f>SUM(H198)</f>
        <v>551554</v>
      </c>
    </row>
    <row r="198" spans="1:11" ht="33.75" customHeight="1" x14ac:dyDescent="0.25">
      <c r="A198" s="77" t="s">
        <v>190</v>
      </c>
      <c r="B198" s="44" t="s">
        <v>20</v>
      </c>
      <c r="C198" s="54" t="s">
        <v>32</v>
      </c>
      <c r="D198" s="254" t="s">
        <v>221</v>
      </c>
      <c r="E198" s="255" t="s">
        <v>10</v>
      </c>
      <c r="F198" s="256" t="s">
        <v>900</v>
      </c>
      <c r="G198" s="44" t="s">
        <v>185</v>
      </c>
      <c r="H198" s="535">
        <f>SUM(прил9!I162)</f>
        <v>551554</v>
      </c>
    </row>
    <row r="199" spans="1:11" ht="33.75" customHeight="1" x14ac:dyDescent="0.25">
      <c r="A199" s="77" t="s">
        <v>148</v>
      </c>
      <c r="B199" s="44" t="s">
        <v>20</v>
      </c>
      <c r="C199" s="54" t="s">
        <v>32</v>
      </c>
      <c r="D199" s="254" t="s">
        <v>221</v>
      </c>
      <c r="E199" s="255" t="s">
        <v>10</v>
      </c>
      <c r="F199" s="256" t="s">
        <v>537</v>
      </c>
      <c r="G199" s="44"/>
      <c r="H199" s="533">
        <f>SUM(H200)</f>
        <v>861521</v>
      </c>
      <c r="I199" s="623"/>
      <c r="J199" s="624"/>
      <c r="K199" s="624"/>
    </row>
    <row r="200" spans="1:11" ht="33.75" customHeight="1" x14ac:dyDescent="0.25">
      <c r="A200" s="77" t="s">
        <v>190</v>
      </c>
      <c r="B200" s="44" t="s">
        <v>20</v>
      </c>
      <c r="C200" s="54" t="s">
        <v>32</v>
      </c>
      <c r="D200" s="254" t="s">
        <v>221</v>
      </c>
      <c r="E200" s="255" t="s">
        <v>10</v>
      </c>
      <c r="F200" s="256" t="s">
        <v>537</v>
      </c>
      <c r="G200" s="44" t="s">
        <v>185</v>
      </c>
      <c r="H200" s="535">
        <f>SUM(прил9!I164)</f>
        <v>861521</v>
      </c>
    </row>
    <row r="201" spans="1:11" ht="48" customHeight="1" x14ac:dyDescent="0.25">
      <c r="A201" s="77" t="s">
        <v>538</v>
      </c>
      <c r="B201" s="44" t="s">
        <v>20</v>
      </c>
      <c r="C201" s="54" t="s">
        <v>32</v>
      </c>
      <c r="D201" s="254" t="s">
        <v>221</v>
      </c>
      <c r="E201" s="255" t="s">
        <v>10</v>
      </c>
      <c r="F201" s="256" t="s">
        <v>539</v>
      </c>
      <c r="G201" s="44"/>
      <c r="H201" s="533">
        <f>SUM(H202)</f>
        <v>3390790</v>
      </c>
    </row>
    <row r="202" spans="1:11" ht="19.5" customHeight="1" x14ac:dyDescent="0.25">
      <c r="A202" s="77" t="s">
        <v>21</v>
      </c>
      <c r="B202" s="44" t="s">
        <v>20</v>
      </c>
      <c r="C202" s="54" t="s">
        <v>32</v>
      </c>
      <c r="D202" s="106" t="s">
        <v>221</v>
      </c>
      <c r="E202" s="300" t="s">
        <v>10</v>
      </c>
      <c r="F202" s="301" t="s">
        <v>539</v>
      </c>
      <c r="G202" s="44" t="s">
        <v>70</v>
      </c>
      <c r="H202" s="535">
        <f>SUM(прил9!I166)</f>
        <v>3390790</v>
      </c>
    </row>
    <row r="203" spans="1:11" ht="47.25" x14ac:dyDescent="0.25">
      <c r="A203" s="77" t="s">
        <v>540</v>
      </c>
      <c r="B203" s="44" t="s">
        <v>20</v>
      </c>
      <c r="C203" s="54" t="s">
        <v>32</v>
      </c>
      <c r="D203" s="254" t="s">
        <v>221</v>
      </c>
      <c r="E203" s="255" t="s">
        <v>10</v>
      </c>
      <c r="F203" s="256" t="s">
        <v>541</v>
      </c>
      <c r="G203" s="44"/>
      <c r="H203" s="533">
        <f>SUM(H204)</f>
        <v>1019504</v>
      </c>
    </row>
    <row r="204" spans="1:11" ht="18" customHeight="1" x14ac:dyDescent="0.25">
      <c r="A204" s="77" t="s">
        <v>21</v>
      </c>
      <c r="B204" s="44" t="s">
        <v>20</v>
      </c>
      <c r="C204" s="54" t="s">
        <v>32</v>
      </c>
      <c r="D204" s="254" t="s">
        <v>221</v>
      </c>
      <c r="E204" s="255" t="s">
        <v>10</v>
      </c>
      <c r="F204" s="256" t="s">
        <v>541</v>
      </c>
      <c r="G204" s="44" t="s">
        <v>70</v>
      </c>
      <c r="H204" s="535">
        <f>SUM(прил9!I168)</f>
        <v>1019504</v>
      </c>
    </row>
    <row r="205" spans="1:11" ht="78.75" x14ac:dyDescent="0.25">
      <c r="A205" s="77" t="s">
        <v>264</v>
      </c>
      <c r="B205" s="44" t="s">
        <v>20</v>
      </c>
      <c r="C205" s="124" t="s">
        <v>32</v>
      </c>
      <c r="D205" s="254" t="s">
        <v>262</v>
      </c>
      <c r="E205" s="255" t="s">
        <v>496</v>
      </c>
      <c r="F205" s="256" t="s">
        <v>497</v>
      </c>
      <c r="G205" s="44"/>
      <c r="H205" s="533">
        <f>SUM(H206)</f>
        <v>607547</v>
      </c>
    </row>
    <row r="206" spans="1:11" ht="34.5" customHeight="1" x14ac:dyDescent="0.25">
      <c r="A206" s="77" t="s">
        <v>542</v>
      </c>
      <c r="B206" s="44" t="s">
        <v>20</v>
      </c>
      <c r="C206" s="124" t="s">
        <v>32</v>
      </c>
      <c r="D206" s="254" t="s">
        <v>262</v>
      </c>
      <c r="E206" s="255" t="s">
        <v>10</v>
      </c>
      <c r="F206" s="256" t="s">
        <v>497</v>
      </c>
      <c r="G206" s="44"/>
      <c r="H206" s="533">
        <f>SUM(H207+H209)</f>
        <v>607547</v>
      </c>
    </row>
    <row r="207" spans="1:11" ht="31.5" x14ac:dyDescent="0.25">
      <c r="A207" s="77" t="s">
        <v>263</v>
      </c>
      <c r="B207" s="44" t="s">
        <v>20</v>
      </c>
      <c r="C207" s="124" t="s">
        <v>32</v>
      </c>
      <c r="D207" s="254" t="s">
        <v>262</v>
      </c>
      <c r="E207" s="255" t="s">
        <v>10</v>
      </c>
      <c r="F207" s="256" t="s">
        <v>543</v>
      </c>
      <c r="G207" s="44"/>
      <c r="H207" s="533">
        <f>SUM(H208)</f>
        <v>50880</v>
      </c>
    </row>
    <row r="208" spans="1:11" ht="32.25" customHeight="1" x14ac:dyDescent="0.25">
      <c r="A208" s="91" t="s">
        <v>682</v>
      </c>
      <c r="B208" s="44" t="s">
        <v>20</v>
      </c>
      <c r="C208" s="124" t="s">
        <v>32</v>
      </c>
      <c r="D208" s="254" t="s">
        <v>262</v>
      </c>
      <c r="E208" s="255" t="s">
        <v>10</v>
      </c>
      <c r="F208" s="256" t="s">
        <v>543</v>
      </c>
      <c r="G208" s="44" t="s">
        <v>16</v>
      </c>
      <c r="H208" s="535">
        <f>SUM(прил9!I172)</f>
        <v>50880</v>
      </c>
    </row>
    <row r="209" spans="1:8" ht="16.5" customHeight="1" x14ac:dyDescent="0.25">
      <c r="A209" s="7" t="s">
        <v>1101</v>
      </c>
      <c r="B209" s="44" t="s">
        <v>20</v>
      </c>
      <c r="C209" s="124" t="s">
        <v>32</v>
      </c>
      <c r="D209" s="254" t="s">
        <v>262</v>
      </c>
      <c r="E209" s="255" t="s">
        <v>10</v>
      </c>
      <c r="F209" s="256" t="s">
        <v>1100</v>
      </c>
      <c r="G209" s="44"/>
      <c r="H209" s="533">
        <f>SUM(H210)</f>
        <v>556667</v>
      </c>
    </row>
    <row r="210" spans="1:8" ht="32.25" customHeight="1" x14ac:dyDescent="0.25">
      <c r="A210" s="7" t="s">
        <v>682</v>
      </c>
      <c r="B210" s="44" t="s">
        <v>20</v>
      </c>
      <c r="C210" s="124" t="s">
        <v>32</v>
      </c>
      <c r="D210" s="254" t="s">
        <v>262</v>
      </c>
      <c r="E210" s="255" t="s">
        <v>10</v>
      </c>
      <c r="F210" s="256" t="s">
        <v>1100</v>
      </c>
      <c r="G210" s="44" t="s">
        <v>16</v>
      </c>
      <c r="H210" s="535">
        <f>SUM(прил9!I174)</f>
        <v>556667</v>
      </c>
    </row>
    <row r="211" spans="1:8" ht="32.25" customHeight="1" x14ac:dyDescent="0.25">
      <c r="A211" s="118" t="s">
        <v>188</v>
      </c>
      <c r="B211" s="28" t="s">
        <v>20</v>
      </c>
      <c r="C211" s="123" t="s">
        <v>32</v>
      </c>
      <c r="D211" s="257" t="s">
        <v>226</v>
      </c>
      <c r="E211" s="258" t="s">
        <v>496</v>
      </c>
      <c r="F211" s="259" t="s">
        <v>497</v>
      </c>
      <c r="G211" s="28"/>
      <c r="H211" s="532">
        <f>SUM(H212)</f>
        <v>13443199</v>
      </c>
    </row>
    <row r="212" spans="1:8" ht="50.25" customHeight="1" x14ac:dyDescent="0.25">
      <c r="A212" s="7" t="s">
        <v>189</v>
      </c>
      <c r="B212" s="44" t="s">
        <v>20</v>
      </c>
      <c r="C212" s="124" t="s">
        <v>32</v>
      </c>
      <c r="D212" s="260" t="s">
        <v>227</v>
      </c>
      <c r="E212" s="261" t="s">
        <v>496</v>
      </c>
      <c r="F212" s="262" t="s">
        <v>497</v>
      </c>
      <c r="G212" s="44"/>
      <c r="H212" s="533">
        <f>SUM(H213)</f>
        <v>13443199</v>
      </c>
    </row>
    <row r="213" spans="1:8" ht="51" customHeight="1" x14ac:dyDescent="0.25">
      <c r="A213" s="7" t="s">
        <v>557</v>
      </c>
      <c r="B213" s="44" t="s">
        <v>20</v>
      </c>
      <c r="C213" s="124" t="s">
        <v>32</v>
      </c>
      <c r="D213" s="260" t="s">
        <v>227</v>
      </c>
      <c r="E213" s="261" t="s">
        <v>12</v>
      </c>
      <c r="F213" s="262" t="s">
        <v>497</v>
      </c>
      <c r="G213" s="44"/>
      <c r="H213" s="533">
        <f>SUM(H214+H216)</f>
        <v>13443199</v>
      </c>
    </row>
    <row r="214" spans="1:8" ht="18" customHeight="1" x14ac:dyDescent="0.25">
      <c r="A214" s="7" t="s">
        <v>1095</v>
      </c>
      <c r="B214" s="44" t="s">
        <v>20</v>
      </c>
      <c r="C214" s="124" t="s">
        <v>32</v>
      </c>
      <c r="D214" s="260" t="s">
        <v>227</v>
      </c>
      <c r="E214" s="261" t="s">
        <v>12</v>
      </c>
      <c r="F214" s="262" t="s">
        <v>958</v>
      </c>
      <c r="G214" s="44"/>
      <c r="H214" s="533">
        <f>SUM(H215)</f>
        <v>13443199</v>
      </c>
    </row>
    <row r="215" spans="1:8" ht="32.25" customHeight="1" x14ac:dyDescent="0.25">
      <c r="A215" s="7" t="s">
        <v>190</v>
      </c>
      <c r="B215" s="44" t="s">
        <v>20</v>
      </c>
      <c r="C215" s="124" t="s">
        <v>32</v>
      </c>
      <c r="D215" s="260" t="s">
        <v>227</v>
      </c>
      <c r="E215" s="261" t="s">
        <v>12</v>
      </c>
      <c r="F215" s="262" t="s">
        <v>958</v>
      </c>
      <c r="G215" s="44" t="s">
        <v>185</v>
      </c>
      <c r="H215" s="535">
        <f>SUM(прил9!I179)</f>
        <v>13443199</v>
      </c>
    </row>
    <row r="216" spans="1:8" ht="15" hidden="1" customHeight="1" x14ac:dyDescent="0.25">
      <c r="A216" s="7" t="s">
        <v>903</v>
      </c>
      <c r="B216" s="44" t="s">
        <v>20</v>
      </c>
      <c r="C216" s="124" t="s">
        <v>32</v>
      </c>
      <c r="D216" s="260" t="s">
        <v>227</v>
      </c>
      <c r="E216" s="261" t="s">
        <v>12</v>
      </c>
      <c r="F216" s="262" t="s">
        <v>969</v>
      </c>
      <c r="G216" s="44"/>
      <c r="H216" s="533">
        <f>SUM(H217)</f>
        <v>0</v>
      </c>
    </row>
    <row r="217" spans="1:8" ht="32.25" hidden="1" customHeight="1" x14ac:dyDescent="0.25">
      <c r="A217" s="7" t="s">
        <v>190</v>
      </c>
      <c r="B217" s="44" t="s">
        <v>20</v>
      </c>
      <c r="C217" s="124" t="s">
        <v>32</v>
      </c>
      <c r="D217" s="260" t="s">
        <v>227</v>
      </c>
      <c r="E217" s="261" t="s">
        <v>12</v>
      </c>
      <c r="F217" s="262" t="s">
        <v>969</v>
      </c>
      <c r="G217" s="44" t="s">
        <v>185</v>
      </c>
      <c r="H217" s="535">
        <f>SUM(прил9!I181)</f>
        <v>0</v>
      </c>
    </row>
    <row r="218" spans="1:8" ht="15.75" x14ac:dyDescent="0.25">
      <c r="A218" s="88" t="s">
        <v>26</v>
      </c>
      <c r="B218" s="23" t="s">
        <v>20</v>
      </c>
      <c r="C218" s="40">
        <v>12</v>
      </c>
      <c r="D218" s="269"/>
      <c r="E218" s="270"/>
      <c r="F218" s="271"/>
      <c r="G218" s="22"/>
      <c r="H218" s="539">
        <f>SUM(H219,H224,H229,H238)</f>
        <v>673354</v>
      </c>
    </row>
    <row r="219" spans="1:8" ht="47.25" customHeight="1" x14ac:dyDescent="0.25">
      <c r="A219" s="27" t="s">
        <v>138</v>
      </c>
      <c r="B219" s="28" t="s">
        <v>20</v>
      </c>
      <c r="C219" s="30">
        <v>12</v>
      </c>
      <c r="D219" s="251" t="s">
        <v>522</v>
      </c>
      <c r="E219" s="252" t="s">
        <v>496</v>
      </c>
      <c r="F219" s="253" t="s">
        <v>497</v>
      </c>
      <c r="G219" s="28"/>
      <c r="H219" s="532">
        <f>SUM(H220)</f>
        <v>200000</v>
      </c>
    </row>
    <row r="220" spans="1:8" ht="64.5" customHeight="1" x14ac:dyDescent="0.25">
      <c r="A220" s="55" t="s">
        <v>139</v>
      </c>
      <c r="B220" s="2" t="s">
        <v>20</v>
      </c>
      <c r="C220" s="406">
        <v>12</v>
      </c>
      <c r="D220" s="266" t="s">
        <v>211</v>
      </c>
      <c r="E220" s="267" t="s">
        <v>496</v>
      </c>
      <c r="F220" s="268" t="s">
        <v>497</v>
      </c>
      <c r="G220" s="2"/>
      <c r="H220" s="533">
        <f>SUM(H221)</f>
        <v>200000</v>
      </c>
    </row>
    <row r="221" spans="1:8" ht="48.75" customHeight="1" x14ac:dyDescent="0.25">
      <c r="A221" s="55" t="s">
        <v>523</v>
      </c>
      <c r="B221" s="2" t="s">
        <v>20</v>
      </c>
      <c r="C221" s="406">
        <v>12</v>
      </c>
      <c r="D221" s="266" t="s">
        <v>211</v>
      </c>
      <c r="E221" s="267" t="s">
        <v>10</v>
      </c>
      <c r="F221" s="268" t="s">
        <v>497</v>
      </c>
      <c r="G221" s="2"/>
      <c r="H221" s="533">
        <f>SUM(H222)</f>
        <v>200000</v>
      </c>
    </row>
    <row r="222" spans="1:8" ht="16.5" customHeight="1" x14ac:dyDescent="0.25">
      <c r="A222" s="86" t="s">
        <v>525</v>
      </c>
      <c r="B222" s="2" t="s">
        <v>20</v>
      </c>
      <c r="C222" s="406">
        <v>12</v>
      </c>
      <c r="D222" s="266" t="s">
        <v>211</v>
      </c>
      <c r="E222" s="267" t="s">
        <v>10</v>
      </c>
      <c r="F222" s="268" t="s">
        <v>524</v>
      </c>
      <c r="G222" s="2"/>
      <c r="H222" s="533">
        <f>SUM(H223)</f>
        <v>200000</v>
      </c>
    </row>
    <row r="223" spans="1:8" ht="30" customHeight="1" x14ac:dyDescent="0.25">
      <c r="A223" s="91" t="s">
        <v>682</v>
      </c>
      <c r="B223" s="2" t="s">
        <v>20</v>
      </c>
      <c r="C223" s="406">
        <v>12</v>
      </c>
      <c r="D223" s="266" t="s">
        <v>211</v>
      </c>
      <c r="E223" s="267" t="s">
        <v>10</v>
      </c>
      <c r="F223" s="268" t="s">
        <v>524</v>
      </c>
      <c r="G223" s="2" t="s">
        <v>16</v>
      </c>
      <c r="H223" s="534">
        <f>SUM(прил9!I187)</f>
        <v>200000</v>
      </c>
    </row>
    <row r="224" spans="1:8" ht="47.25" x14ac:dyDescent="0.25">
      <c r="A224" s="27" t="s">
        <v>151</v>
      </c>
      <c r="B224" s="28" t="s">
        <v>20</v>
      </c>
      <c r="C224" s="30">
        <v>12</v>
      </c>
      <c r="D224" s="251" t="s">
        <v>544</v>
      </c>
      <c r="E224" s="252" t="s">
        <v>496</v>
      </c>
      <c r="F224" s="253" t="s">
        <v>497</v>
      </c>
      <c r="G224" s="28"/>
      <c r="H224" s="532">
        <f>SUM(H225)</f>
        <v>48000</v>
      </c>
    </row>
    <row r="225" spans="1:8" ht="63.75" customHeight="1" x14ac:dyDescent="0.25">
      <c r="A225" s="302" t="s">
        <v>152</v>
      </c>
      <c r="B225" s="5" t="s">
        <v>20</v>
      </c>
      <c r="C225" s="432">
        <v>12</v>
      </c>
      <c r="D225" s="266" t="s">
        <v>222</v>
      </c>
      <c r="E225" s="267" t="s">
        <v>496</v>
      </c>
      <c r="F225" s="268" t="s">
        <v>497</v>
      </c>
      <c r="G225" s="2"/>
      <c r="H225" s="533">
        <f>SUM(H226)</f>
        <v>48000</v>
      </c>
    </row>
    <row r="226" spans="1:8" ht="32.25" customHeight="1" x14ac:dyDescent="0.25">
      <c r="A226" s="92" t="s">
        <v>545</v>
      </c>
      <c r="B226" s="5" t="s">
        <v>20</v>
      </c>
      <c r="C226" s="432">
        <v>12</v>
      </c>
      <c r="D226" s="266" t="s">
        <v>222</v>
      </c>
      <c r="E226" s="267" t="s">
        <v>10</v>
      </c>
      <c r="F226" s="268" t="s">
        <v>497</v>
      </c>
      <c r="G226" s="299"/>
      <c r="H226" s="533">
        <f>SUM(H227)</f>
        <v>48000</v>
      </c>
    </row>
    <row r="227" spans="1:8" ht="18" customHeight="1" x14ac:dyDescent="0.25">
      <c r="A227" s="3" t="s">
        <v>109</v>
      </c>
      <c r="B227" s="5" t="s">
        <v>20</v>
      </c>
      <c r="C227" s="432">
        <v>12</v>
      </c>
      <c r="D227" s="266" t="s">
        <v>222</v>
      </c>
      <c r="E227" s="267" t="s">
        <v>10</v>
      </c>
      <c r="F227" s="268" t="s">
        <v>546</v>
      </c>
      <c r="G227" s="60"/>
      <c r="H227" s="533">
        <f>SUM(H228)</f>
        <v>48000</v>
      </c>
    </row>
    <row r="228" spans="1:8" ht="30.75" customHeight="1" x14ac:dyDescent="0.25">
      <c r="A228" s="91" t="s">
        <v>682</v>
      </c>
      <c r="B228" s="5" t="s">
        <v>20</v>
      </c>
      <c r="C228" s="432">
        <v>12</v>
      </c>
      <c r="D228" s="266" t="s">
        <v>222</v>
      </c>
      <c r="E228" s="267" t="s">
        <v>10</v>
      </c>
      <c r="F228" s="268" t="s">
        <v>546</v>
      </c>
      <c r="G228" s="60" t="s">
        <v>16</v>
      </c>
      <c r="H228" s="535">
        <f>SUM(прил9!I396)</f>
        <v>48000</v>
      </c>
    </row>
    <row r="229" spans="1:8" ht="50.25" customHeight="1" x14ac:dyDescent="0.25">
      <c r="A229" s="76" t="s">
        <v>197</v>
      </c>
      <c r="B229" s="28" t="s">
        <v>20</v>
      </c>
      <c r="C229" s="30">
        <v>12</v>
      </c>
      <c r="D229" s="251" t="s">
        <v>879</v>
      </c>
      <c r="E229" s="252" t="s">
        <v>496</v>
      </c>
      <c r="F229" s="253" t="s">
        <v>497</v>
      </c>
      <c r="G229" s="28"/>
      <c r="H229" s="532">
        <f>SUM(H230)</f>
        <v>415354</v>
      </c>
    </row>
    <row r="230" spans="1:8" ht="79.5" customHeight="1" x14ac:dyDescent="0.25">
      <c r="A230" s="77" t="s">
        <v>198</v>
      </c>
      <c r="B230" s="44" t="s">
        <v>20</v>
      </c>
      <c r="C230" s="54">
        <v>12</v>
      </c>
      <c r="D230" s="254" t="s">
        <v>228</v>
      </c>
      <c r="E230" s="255" t="s">
        <v>496</v>
      </c>
      <c r="F230" s="256" t="s">
        <v>497</v>
      </c>
      <c r="G230" s="44"/>
      <c r="H230" s="533">
        <f>SUM(H231)</f>
        <v>415354</v>
      </c>
    </row>
    <row r="231" spans="1:8" ht="30.75" customHeight="1" x14ac:dyDescent="0.25">
      <c r="A231" s="77" t="s">
        <v>560</v>
      </c>
      <c r="B231" s="44" t="s">
        <v>20</v>
      </c>
      <c r="C231" s="54">
        <v>12</v>
      </c>
      <c r="D231" s="254" t="s">
        <v>228</v>
      </c>
      <c r="E231" s="255" t="s">
        <v>10</v>
      </c>
      <c r="F231" s="256" t="s">
        <v>497</v>
      </c>
      <c r="G231" s="44"/>
      <c r="H231" s="533">
        <f>SUM(H232+H235)</f>
        <v>415354</v>
      </c>
    </row>
    <row r="232" spans="1:8" ht="30.75" customHeight="1" x14ac:dyDescent="0.25">
      <c r="A232" s="77" t="s">
        <v>905</v>
      </c>
      <c r="B232" s="44" t="s">
        <v>20</v>
      </c>
      <c r="C232" s="54">
        <v>12</v>
      </c>
      <c r="D232" s="254" t="s">
        <v>228</v>
      </c>
      <c r="E232" s="255" t="s">
        <v>10</v>
      </c>
      <c r="F232" s="476">
        <v>13600</v>
      </c>
      <c r="G232" s="44"/>
      <c r="H232" s="533">
        <f>SUM(H233:H234)</f>
        <v>290747</v>
      </c>
    </row>
    <row r="233" spans="1:8" ht="30.75" customHeight="1" x14ac:dyDescent="0.25">
      <c r="A233" s="91" t="s">
        <v>682</v>
      </c>
      <c r="B233" s="44" t="s">
        <v>20</v>
      </c>
      <c r="C233" s="54">
        <v>12</v>
      </c>
      <c r="D233" s="254" t="s">
        <v>228</v>
      </c>
      <c r="E233" s="255" t="s">
        <v>10</v>
      </c>
      <c r="F233" s="476">
        <v>13600</v>
      </c>
      <c r="G233" s="44" t="s">
        <v>16</v>
      </c>
      <c r="H233" s="535">
        <f>SUM(прил9!I197)</f>
        <v>48082</v>
      </c>
    </row>
    <row r="234" spans="1:8" ht="18.75" customHeight="1" x14ac:dyDescent="0.25">
      <c r="A234" s="77" t="s">
        <v>21</v>
      </c>
      <c r="B234" s="44" t="s">
        <v>20</v>
      </c>
      <c r="C234" s="54">
        <v>12</v>
      </c>
      <c r="D234" s="254" t="s">
        <v>228</v>
      </c>
      <c r="E234" s="255" t="s">
        <v>10</v>
      </c>
      <c r="F234" s="476">
        <v>13600</v>
      </c>
      <c r="G234" s="44" t="s">
        <v>70</v>
      </c>
      <c r="H234" s="535">
        <f>SUM(прил9!I198)</f>
        <v>242665</v>
      </c>
    </row>
    <row r="235" spans="1:8" ht="30.75" customHeight="1" x14ac:dyDescent="0.25">
      <c r="A235" s="77" t="s">
        <v>906</v>
      </c>
      <c r="B235" s="44" t="s">
        <v>20</v>
      </c>
      <c r="C235" s="54">
        <v>12</v>
      </c>
      <c r="D235" s="254" t="s">
        <v>228</v>
      </c>
      <c r="E235" s="255" t="s">
        <v>10</v>
      </c>
      <c r="F235" s="256" t="s">
        <v>907</v>
      </c>
      <c r="G235" s="44"/>
      <c r="H235" s="533">
        <f>SUM(H236:H237)</f>
        <v>124607</v>
      </c>
    </row>
    <row r="236" spans="1:8" ht="18" customHeight="1" x14ac:dyDescent="0.25">
      <c r="A236" s="91" t="s">
        <v>682</v>
      </c>
      <c r="B236" s="44" t="s">
        <v>20</v>
      </c>
      <c r="C236" s="54">
        <v>12</v>
      </c>
      <c r="D236" s="254" t="s">
        <v>228</v>
      </c>
      <c r="E236" s="255" t="s">
        <v>10</v>
      </c>
      <c r="F236" s="256" t="s">
        <v>907</v>
      </c>
      <c r="G236" s="60" t="s">
        <v>16</v>
      </c>
      <c r="H236" s="535">
        <f>SUM(прил9!I200)</f>
        <v>20606</v>
      </c>
    </row>
    <row r="237" spans="1:8" ht="17.25" customHeight="1" x14ac:dyDescent="0.25">
      <c r="A237" s="77" t="s">
        <v>21</v>
      </c>
      <c r="B237" s="44" t="s">
        <v>20</v>
      </c>
      <c r="C237" s="54">
        <v>12</v>
      </c>
      <c r="D237" s="254" t="s">
        <v>228</v>
      </c>
      <c r="E237" s="255" t="s">
        <v>10</v>
      </c>
      <c r="F237" s="256" t="s">
        <v>907</v>
      </c>
      <c r="G237" s="44" t="s">
        <v>70</v>
      </c>
      <c r="H237" s="535">
        <f>SUM(прил9!I201)</f>
        <v>104001</v>
      </c>
    </row>
    <row r="238" spans="1:8" ht="33" customHeight="1" x14ac:dyDescent="0.25">
      <c r="A238" s="66" t="s">
        <v>149</v>
      </c>
      <c r="B238" s="29" t="s">
        <v>20</v>
      </c>
      <c r="C238" s="29" t="s">
        <v>80</v>
      </c>
      <c r="D238" s="245" t="s">
        <v>223</v>
      </c>
      <c r="E238" s="246" t="s">
        <v>496</v>
      </c>
      <c r="F238" s="247" t="s">
        <v>497</v>
      </c>
      <c r="G238" s="28"/>
      <c r="H238" s="532">
        <f>SUM(H239)</f>
        <v>10000</v>
      </c>
    </row>
    <row r="239" spans="1:8" ht="47.25" customHeight="1" x14ac:dyDescent="0.25">
      <c r="A239" s="86" t="s">
        <v>150</v>
      </c>
      <c r="B239" s="5" t="s">
        <v>20</v>
      </c>
      <c r="C239" s="432">
        <v>12</v>
      </c>
      <c r="D239" s="266" t="s">
        <v>224</v>
      </c>
      <c r="E239" s="267" t="s">
        <v>496</v>
      </c>
      <c r="F239" s="268" t="s">
        <v>497</v>
      </c>
      <c r="G239" s="299"/>
      <c r="H239" s="533">
        <f>SUM(H240)</f>
        <v>10000</v>
      </c>
    </row>
    <row r="240" spans="1:8" ht="65.25" customHeight="1" x14ac:dyDescent="0.25">
      <c r="A240" s="86" t="s">
        <v>547</v>
      </c>
      <c r="B240" s="5" t="s">
        <v>20</v>
      </c>
      <c r="C240" s="432">
        <v>12</v>
      </c>
      <c r="D240" s="266" t="s">
        <v>224</v>
      </c>
      <c r="E240" s="267" t="s">
        <v>10</v>
      </c>
      <c r="F240" s="268" t="s">
        <v>497</v>
      </c>
      <c r="G240" s="299"/>
      <c r="H240" s="533">
        <f>SUM(H241+H243)</f>
        <v>10000</v>
      </c>
    </row>
    <row r="241" spans="1:8" ht="31.5" x14ac:dyDescent="0.25">
      <c r="A241" s="3" t="s">
        <v>549</v>
      </c>
      <c r="B241" s="5" t="s">
        <v>20</v>
      </c>
      <c r="C241" s="432">
        <v>12</v>
      </c>
      <c r="D241" s="266" t="s">
        <v>224</v>
      </c>
      <c r="E241" s="267" t="s">
        <v>10</v>
      </c>
      <c r="F241" s="268" t="s">
        <v>548</v>
      </c>
      <c r="G241" s="299"/>
      <c r="H241" s="533">
        <f>SUM(H242)</f>
        <v>10000</v>
      </c>
    </row>
    <row r="242" spans="1:8" ht="16.5" customHeight="1" x14ac:dyDescent="0.25">
      <c r="A242" s="86" t="s">
        <v>18</v>
      </c>
      <c r="B242" s="5" t="s">
        <v>20</v>
      </c>
      <c r="C242" s="432">
        <v>12</v>
      </c>
      <c r="D242" s="266" t="s">
        <v>224</v>
      </c>
      <c r="E242" s="267" t="s">
        <v>10</v>
      </c>
      <c r="F242" s="268" t="s">
        <v>548</v>
      </c>
      <c r="G242" s="299" t="s">
        <v>17</v>
      </c>
      <c r="H242" s="535">
        <f>SUM(прил9!I206)</f>
        <v>10000</v>
      </c>
    </row>
    <row r="243" spans="1:8" ht="33" customHeight="1" x14ac:dyDescent="0.25">
      <c r="A243" s="430" t="s">
        <v>735</v>
      </c>
      <c r="B243" s="5" t="s">
        <v>20</v>
      </c>
      <c r="C243" s="432">
        <v>12</v>
      </c>
      <c r="D243" s="266" t="s">
        <v>224</v>
      </c>
      <c r="E243" s="267" t="s">
        <v>10</v>
      </c>
      <c r="F243" s="268" t="s">
        <v>734</v>
      </c>
      <c r="G243" s="299"/>
      <c r="H243" s="533">
        <f>SUM(H244)</f>
        <v>0</v>
      </c>
    </row>
    <row r="244" spans="1:8" ht="16.5" customHeight="1" x14ac:dyDescent="0.25">
      <c r="A244" s="86" t="s">
        <v>18</v>
      </c>
      <c r="B244" s="5" t="s">
        <v>20</v>
      </c>
      <c r="C244" s="432">
        <v>12</v>
      </c>
      <c r="D244" s="266" t="s">
        <v>224</v>
      </c>
      <c r="E244" s="267" t="s">
        <v>10</v>
      </c>
      <c r="F244" s="268" t="s">
        <v>734</v>
      </c>
      <c r="G244" s="299" t="s">
        <v>17</v>
      </c>
      <c r="H244" s="535">
        <f>SUM(прил9!I208)</f>
        <v>0</v>
      </c>
    </row>
    <row r="245" spans="1:8" ht="16.5" customHeight="1" x14ac:dyDescent="0.25">
      <c r="A245" s="59" t="s">
        <v>153</v>
      </c>
      <c r="B245" s="97" t="s">
        <v>110</v>
      </c>
      <c r="C245" s="98"/>
      <c r="D245" s="278"/>
      <c r="E245" s="279"/>
      <c r="F245" s="280"/>
      <c r="G245" s="99"/>
      <c r="H245" s="586">
        <f>SUM(H246+H252+H282)</f>
        <v>400562</v>
      </c>
    </row>
    <row r="246" spans="1:8" s="9" customFormat="1" ht="15.75" x14ac:dyDescent="0.25">
      <c r="A246" s="41" t="s">
        <v>253</v>
      </c>
      <c r="B246" s="52" t="s">
        <v>110</v>
      </c>
      <c r="C246" s="122" t="s">
        <v>10</v>
      </c>
      <c r="D246" s="242"/>
      <c r="E246" s="243"/>
      <c r="F246" s="244"/>
      <c r="G246" s="53"/>
      <c r="H246" s="539">
        <f>SUM(H247)</f>
        <v>35562</v>
      </c>
    </row>
    <row r="247" spans="1:8" ht="47.25" x14ac:dyDescent="0.25">
      <c r="A247" s="27" t="s">
        <v>197</v>
      </c>
      <c r="B247" s="29" t="s">
        <v>110</v>
      </c>
      <c r="C247" s="126" t="s">
        <v>10</v>
      </c>
      <c r="D247" s="251" t="s">
        <v>550</v>
      </c>
      <c r="E247" s="252" t="s">
        <v>496</v>
      </c>
      <c r="F247" s="253" t="s">
        <v>497</v>
      </c>
      <c r="G247" s="31"/>
      <c r="H247" s="532">
        <f>SUM(H248)</f>
        <v>35562</v>
      </c>
    </row>
    <row r="248" spans="1:8" ht="78.75" x14ac:dyDescent="0.25">
      <c r="A248" s="3" t="s">
        <v>255</v>
      </c>
      <c r="B248" s="5" t="s">
        <v>110</v>
      </c>
      <c r="C248" s="125" t="s">
        <v>10</v>
      </c>
      <c r="D248" s="266" t="s">
        <v>254</v>
      </c>
      <c r="E248" s="267" t="s">
        <v>496</v>
      </c>
      <c r="F248" s="268" t="s">
        <v>497</v>
      </c>
      <c r="G248" s="60"/>
      <c r="H248" s="533">
        <f>SUM(H249)</f>
        <v>35562</v>
      </c>
    </row>
    <row r="249" spans="1:8" ht="47.25" x14ac:dyDescent="0.25">
      <c r="A249" s="62" t="s">
        <v>551</v>
      </c>
      <c r="B249" s="5" t="s">
        <v>110</v>
      </c>
      <c r="C249" s="125" t="s">
        <v>10</v>
      </c>
      <c r="D249" s="266" t="s">
        <v>254</v>
      </c>
      <c r="E249" s="267" t="s">
        <v>10</v>
      </c>
      <c r="F249" s="268" t="s">
        <v>497</v>
      </c>
      <c r="G249" s="60"/>
      <c r="H249" s="533">
        <f>SUM(H250)</f>
        <v>35562</v>
      </c>
    </row>
    <row r="250" spans="1:8" ht="33.75" customHeight="1" x14ac:dyDescent="0.25">
      <c r="A250" s="109" t="s">
        <v>553</v>
      </c>
      <c r="B250" s="5" t="s">
        <v>110</v>
      </c>
      <c r="C250" s="125" t="s">
        <v>10</v>
      </c>
      <c r="D250" s="266" t="s">
        <v>254</v>
      </c>
      <c r="E250" s="267" t="s">
        <v>10</v>
      </c>
      <c r="F250" s="268" t="s">
        <v>554</v>
      </c>
      <c r="G250" s="60"/>
      <c r="H250" s="533">
        <f>SUM(H251)</f>
        <v>35562</v>
      </c>
    </row>
    <row r="251" spans="1:8" ht="16.5" customHeight="1" x14ac:dyDescent="0.25">
      <c r="A251" s="77" t="s">
        <v>21</v>
      </c>
      <c r="B251" s="5" t="s">
        <v>110</v>
      </c>
      <c r="C251" s="125" t="s">
        <v>10</v>
      </c>
      <c r="D251" s="266" t="s">
        <v>254</v>
      </c>
      <c r="E251" s="267" t="s">
        <v>10</v>
      </c>
      <c r="F251" s="268" t="s">
        <v>554</v>
      </c>
      <c r="G251" s="60" t="s">
        <v>70</v>
      </c>
      <c r="H251" s="535">
        <f>SUM(прил9!I217)</f>
        <v>35562</v>
      </c>
    </row>
    <row r="252" spans="1:8" ht="16.5" customHeight="1" x14ac:dyDescent="0.25">
      <c r="A252" s="41" t="s">
        <v>154</v>
      </c>
      <c r="B252" s="52" t="s">
        <v>110</v>
      </c>
      <c r="C252" s="23" t="s">
        <v>12</v>
      </c>
      <c r="D252" s="242"/>
      <c r="E252" s="243"/>
      <c r="F252" s="244"/>
      <c r="G252" s="53"/>
      <c r="H252" s="539">
        <f>SUM(H253+H266+H271)</f>
        <v>365000</v>
      </c>
    </row>
    <row r="253" spans="1:8" ht="32.25" hidden="1" customHeight="1" x14ac:dyDescent="0.25">
      <c r="A253" s="27" t="s">
        <v>186</v>
      </c>
      <c r="B253" s="29" t="s">
        <v>110</v>
      </c>
      <c r="C253" s="33" t="s">
        <v>12</v>
      </c>
      <c r="D253" s="251" t="s">
        <v>555</v>
      </c>
      <c r="E253" s="252" t="s">
        <v>496</v>
      </c>
      <c r="F253" s="253" t="s">
        <v>497</v>
      </c>
      <c r="G253" s="31"/>
      <c r="H253" s="532">
        <f>SUM(H254)</f>
        <v>0</v>
      </c>
    </row>
    <row r="254" spans="1:8" s="43" customFormat="1" ht="48.75" hidden="1" customHeight="1" x14ac:dyDescent="0.25">
      <c r="A254" s="55" t="s">
        <v>187</v>
      </c>
      <c r="B254" s="5" t="s">
        <v>110</v>
      </c>
      <c r="C254" s="432" t="s">
        <v>12</v>
      </c>
      <c r="D254" s="266" t="s">
        <v>225</v>
      </c>
      <c r="E254" s="267" t="s">
        <v>496</v>
      </c>
      <c r="F254" s="268" t="s">
        <v>497</v>
      </c>
      <c r="G254" s="60"/>
      <c r="H254" s="533">
        <f>SUM(H255)</f>
        <v>0</v>
      </c>
    </row>
    <row r="255" spans="1:8" s="43" customFormat="1" ht="33.75" hidden="1" customHeight="1" x14ac:dyDescent="0.25">
      <c r="A255" s="109" t="s">
        <v>556</v>
      </c>
      <c r="B255" s="5" t="s">
        <v>110</v>
      </c>
      <c r="C255" s="432" t="s">
        <v>12</v>
      </c>
      <c r="D255" s="266" t="s">
        <v>225</v>
      </c>
      <c r="E255" s="267" t="s">
        <v>10</v>
      </c>
      <c r="F255" s="268" t="s">
        <v>497</v>
      </c>
      <c r="G255" s="60"/>
      <c r="H255" s="533">
        <f>SUM(H256+H258+H260+H262+H264)</f>
        <v>0</v>
      </c>
    </row>
    <row r="256" spans="1:8" s="43" customFormat="1" ht="35.25" hidden="1" customHeight="1" x14ac:dyDescent="0.25">
      <c r="A256" s="109" t="s">
        <v>936</v>
      </c>
      <c r="B256" s="5" t="s">
        <v>110</v>
      </c>
      <c r="C256" s="432" t="s">
        <v>12</v>
      </c>
      <c r="D256" s="266" t="s">
        <v>225</v>
      </c>
      <c r="E256" s="267" t="s">
        <v>10</v>
      </c>
      <c r="F256" s="421">
        <v>13420</v>
      </c>
      <c r="G256" s="60"/>
      <c r="H256" s="533">
        <f>SUM(H257)</f>
        <v>0</v>
      </c>
    </row>
    <row r="257" spans="1:8" s="43" customFormat="1" ht="15.75" hidden="1" customHeight="1" x14ac:dyDescent="0.25">
      <c r="A257" s="109" t="s">
        <v>21</v>
      </c>
      <c r="B257" s="5" t="s">
        <v>110</v>
      </c>
      <c r="C257" s="432" t="s">
        <v>12</v>
      </c>
      <c r="D257" s="266" t="s">
        <v>225</v>
      </c>
      <c r="E257" s="267" t="s">
        <v>10</v>
      </c>
      <c r="F257" s="421">
        <v>13420</v>
      </c>
      <c r="G257" s="60" t="s">
        <v>70</v>
      </c>
      <c r="H257" s="535">
        <f>SUM(прил9!I223)</f>
        <v>0</v>
      </c>
    </row>
    <row r="258" spans="1:8" s="43" customFormat="1" ht="33.75" hidden="1" customHeight="1" x14ac:dyDescent="0.25">
      <c r="A258" s="109" t="s">
        <v>910</v>
      </c>
      <c r="B258" s="5" t="s">
        <v>110</v>
      </c>
      <c r="C258" s="432" t="s">
        <v>12</v>
      </c>
      <c r="D258" s="266" t="s">
        <v>225</v>
      </c>
      <c r="E258" s="267" t="s">
        <v>10</v>
      </c>
      <c r="F258" s="421">
        <v>13430</v>
      </c>
      <c r="G258" s="60"/>
      <c r="H258" s="533">
        <f>SUM(H259)</f>
        <v>0</v>
      </c>
    </row>
    <row r="259" spans="1:8" s="43" customFormat="1" ht="15.75" hidden="1" customHeight="1" x14ac:dyDescent="0.25">
      <c r="A259" s="109" t="s">
        <v>21</v>
      </c>
      <c r="B259" s="5" t="s">
        <v>110</v>
      </c>
      <c r="C259" s="432" t="s">
        <v>12</v>
      </c>
      <c r="D259" s="266" t="s">
        <v>225</v>
      </c>
      <c r="E259" s="267" t="s">
        <v>10</v>
      </c>
      <c r="F259" s="421">
        <v>13430</v>
      </c>
      <c r="G259" s="60" t="s">
        <v>70</v>
      </c>
      <c r="H259" s="535">
        <f>SUM(прил9!I225)</f>
        <v>0</v>
      </c>
    </row>
    <row r="260" spans="1:8" s="43" customFormat="1" ht="33.75" hidden="1" customHeight="1" x14ac:dyDescent="0.25">
      <c r="A260" s="109" t="s">
        <v>675</v>
      </c>
      <c r="B260" s="5" t="s">
        <v>110</v>
      </c>
      <c r="C260" s="432" t="s">
        <v>12</v>
      </c>
      <c r="D260" s="266" t="s">
        <v>225</v>
      </c>
      <c r="E260" s="267" t="s">
        <v>10</v>
      </c>
      <c r="F260" s="268" t="s">
        <v>674</v>
      </c>
      <c r="G260" s="60"/>
      <c r="H260" s="533">
        <f>SUM(H261)</f>
        <v>0</v>
      </c>
    </row>
    <row r="261" spans="1:8" s="43" customFormat="1" ht="18" hidden="1" customHeight="1" x14ac:dyDescent="0.25">
      <c r="A261" s="77" t="s">
        <v>21</v>
      </c>
      <c r="B261" s="5" t="s">
        <v>110</v>
      </c>
      <c r="C261" s="432" t="s">
        <v>12</v>
      </c>
      <c r="D261" s="266" t="s">
        <v>225</v>
      </c>
      <c r="E261" s="267" t="s">
        <v>10</v>
      </c>
      <c r="F261" s="268" t="s">
        <v>674</v>
      </c>
      <c r="G261" s="60" t="s">
        <v>70</v>
      </c>
      <c r="H261" s="535">
        <f>SUM(прил9!I227)</f>
        <v>0</v>
      </c>
    </row>
    <row r="262" spans="1:8" s="43" customFormat="1" ht="33.75" hidden="1" customHeight="1" x14ac:dyDescent="0.25">
      <c r="A262" s="77" t="s">
        <v>908</v>
      </c>
      <c r="B262" s="5" t="s">
        <v>110</v>
      </c>
      <c r="C262" s="432" t="s">
        <v>12</v>
      </c>
      <c r="D262" s="266" t="s">
        <v>225</v>
      </c>
      <c r="E262" s="267" t="s">
        <v>10</v>
      </c>
      <c r="F262" s="268" t="s">
        <v>909</v>
      </c>
      <c r="G262" s="60"/>
      <c r="H262" s="533">
        <f>SUM(H263)</f>
        <v>0</v>
      </c>
    </row>
    <row r="263" spans="1:8" s="43" customFormat="1" ht="15.75" hidden="1" customHeight="1" x14ac:dyDescent="0.25">
      <c r="A263" s="77" t="s">
        <v>21</v>
      </c>
      <c r="B263" s="5" t="s">
        <v>110</v>
      </c>
      <c r="C263" s="432" t="s">
        <v>12</v>
      </c>
      <c r="D263" s="266" t="s">
        <v>225</v>
      </c>
      <c r="E263" s="267" t="s">
        <v>10</v>
      </c>
      <c r="F263" s="268" t="s">
        <v>909</v>
      </c>
      <c r="G263" s="60" t="s">
        <v>70</v>
      </c>
      <c r="H263" s="535">
        <f>SUM(прил9!I229)</f>
        <v>0</v>
      </c>
    </row>
    <row r="264" spans="1:8" s="43" customFormat="1" ht="33.75" hidden="1" customHeight="1" x14ac:dyDescent="0.25">
      <c r="A264" s="77" t="s">
        <v>937</v>
      </c>
      <c r="B264" s="5" t="s">
        <v>110</v>
      </c>
      <c r="C264" s="432" t="s">
        <v>12</v>
      </c>
      <c r="D264" s="266" t="s">
        <v>225</v>
      </c>
      <c r="E264" s="267" t="s">
        <v>10</v>
      </c>
      <c r="F264" s="268" t="s">
        <v>911</v>
      </c>
      <c r="G264" s="60"/>
      <c r="H264" s="533">
        <f>SUM(H265)</f>
        <v>0</v>
      </c>
    </row>
    <row r="265" spans="1:8" s="43" customFormat="1" ht="15.75" hidden="1" customHeight="1" x14ac:dyDescent="0.25">
      <c r="A265" s="77" t="s">
        <v>21</v>
      </c>
      <c r="B265" s="5" t="s">
        <v>110</v>
      </c>
      <c r="C265" s="432" t="s">
        <v>12</v>
      </c>
      <c r="D265" s="266" t="s">
        <v>225</v>
      </c>
      <c r="E265" s="267" t="s">
        <v>10</v>
      </c>
      <c r="F265" s="268" t="s">
        <v>911</v>
      </c>
      <c r="G265" s="60" t="s">
        <v>70</v>
      </c>
      <c r="H265" s="535">
        <f>SUM(прил9!I231)</f>
        <v>0</v>
      </c>
    </row>
    <row r="266" spans="1:8" s="43" customFormat="1" ht="49.5" customHeight="1" x14ac:dyDescent="0.25">
      <c r="A266" s="27" t="s">
        <v>197</v>
      </c>
      <c r="B266" s="29" t="s">
        <v>110</v>
      </c>
      <c r="C266" s="126" t="s">
        <v>12</v>
      </c>
      <c r="D266" s="251" t="s">
        <v>550</v>
      </c>
      <c r="E266" s="252" t="s">
        <v>496</v>
      </c>
      <c r="F266" s="253" t="s">
        <v>497</v>
      </c>
      <c r="G266" s="31"/>
      <c r="H266" s="532">
        <f>SUM(H267)</f>
        <v>365000</v>
      </c>
    </row>
    <row r="267" spans="1:8" s="43" customFormat="1" ht="78.75" customHeight="1" x14ac:dyDescent="0.25">
      <c r="A267" s="55" t="s">
        <v>255</v>
      </c>
      <c r="B267" s="5" t="s">
        <v>110</v>
      </c>
      <c r="C267" s="125" t="s">
        <v>12</v>
      </c>
      <c r="D267" s="266" t="s">
        <v>254</v>
      </c>
      <c r="E267" s="267" t="s">
        <v>496</v>
      </c>
      <c r="F267" s="268" t="s">
        <v>497</v>
      </c>
      <c r="G267" s="299"/>
      <c r="H267" s="533">
        <f>SUM(H268)</f>
        <v>365000</v>
      </c>
    </row>
    <row r="268" spans="1:8" s="43" customFormat="1" ht="48" customHeight="1" x14ac:dyDescent="0.25">
      <c r="A268" s="109" t="s">
        <v>551</v>
      </c>
      <c r="B268" s="5" t="s">
        <v>110</v>
      </c>
      <c r="C268" s="125" t="s">
        <v>12</v>
      </c>
      <c r="D268" s="266" t="s">
        <v>254</v>
      </c>
      <c r="E268" s="267" t="s">
        <v>10</v>
      </c>
      <c r="F268" s="268" t="s">
        <v>497</v>
      </c>
      <c r="G268" s="299"/>
      <c r="H268" s="533">
        <f>SUM(H269)</f>
        <v>365000</v>
      </c>
    </row>
    <row r="269" spans="1:8" s="43" customFormat="1" ht="32.25" customHeight="1" x14ac:dyDescent="0.25">
      <c r="A269" s="109" t="s">
        <v>628</v>
      </c>
      <c r="B269" s="5" t="s">
        <v>110</v>
      </c>
      <c r="C269" s="125" t="s">
        <v>12</v>
      </c>
      <c r="D269" s="266" t="s">
        <v>254</v>
      </c>
      <c r="E269" s="267" t="s">
        <v>10</v>
      </c>
      <c r="F269" s="268" t="s">
        <v>629</v>
      </c>
      <c r="G269" s="299"/>
      <c r="H269" s="533">
        <f>SUM(H270)</f>
        <v>365000</v>
      </c>
    </row>
    <row r="270" spans="1:8" s="43" customFormat="1" ht="15.75" customHeight="1" x14ac:dyDescent="0.25">
      <c r="A270" s="77" t="s">
        <v>21</v>
      </c>
      <c r="B270" s="5" t="s">
        <v>110</v>
      </c>
      <c r="C270" s="125" t="s">
        <v>12</v>
      </c>
      <c r="D270" s="266" t="s">
        <v>254</v>
      </c>
      <c r="E270" s="267" t="s">
        <v>10</v>
      </c>
      <c r="F270" s="268" t="s">
        <v>629</v>
      </c>
      <c r="G270" s="299" t="s">
        <v>70</v>
      </c>
      <c r="H270" s="535">
        <f>SUM(прил9!I236)</f>
        <v>365000</v>
      </c>
    </row>
    <row r="271" spans="1:8" s="43" customFormat="1" ht="33.75" hidden="1" customHeight="1" x14ac:dyDescent="0.25">
      <c r="A271" s="27" t="s">
        <v>188</v>
      </c>
      <c r="B271" s="29" t="s">
        <v>110</v>
      </c>
      <c r="C271" s="33" t="s">
        <v>12</v>
      </c>
      <c r="D271" s="251" t="s">
        <v>226</v>
      </c>
      <c r="E271" s="252" t="s">
        <v>496</v>
      </c>
      <c r="F271" s="253" t="s">
        <v>497</v>
      </c>
      <c r="G271" s="31"/>
      <c r="H271" s="532">
        <f>SUM(H272)</f>
        <v>0</v>
      </c>
    </row>
    <row r="272" spans="1:8" s="43" customFormat="1" ht="48.75" hidden="1" customHeight="1" x14ac:dyDescent="0.25">
      <c r="A272" s="55" t="s">
        <v>189</v>
      </c>
      <c r="B272" s="5" t="s">
        <v>110</v>
      </c>
      <c r="C272" s="432" t="s">
        <v>12</v>
      </c>
      <c r="D272" s="266" t="s">
        <v>227</v>
      </c>
      <c r="E272" s="267" t="s">
        <v>496</v>
      </c>
      <c r="F272" s="268" t="s">
        <v>497</v>
      </c>
      <c r="G272" s="60"/>
      <c r="H272" s="533">
        <f>SUM(H273)</f>
        <v>0</v>
      </c>
    </row>
    <row r="273" spans="1:8" s="43" customFormat="1" ht="48.75" hidden="1" customHeight="1" x14ac:dyDescent="0.25">
      <c r="A273" s="55" t="s">
        <v>557</v>
      </c>
      <c r="B273" s="5" t="s">
        <v>110</v>
      </c>
      <c r="C273" s="432" t="s">
        <v>12</v>
      </c>
      <c r="D273" s="266" t="s">
        <v>227</v>
      </c>
      <c r="E273" s="267" t="s">
        <v>12</v>
      </c>
      <c r="F273" s="268" t="s">
        <v>497</v>
      </c>
      <c r="G273" s="60"/>
      <c r="H273" s="533">
        <f>SUM(H278+H274+H276+H280)</f>
        <v>0</v>
      </c>
    </row>
    <row r="274" spans="1:8" s="43" customFormat="1" ht="32.25" hidden="1" customHeight="1" x14ac:dyDescent="0.25">
      <c r="A274" s="55" t="s">
        <v>901</v>
      </c>
      <c r="B274" s="5" t="s">
        <v>110</v>
      </c>
      <c r="C274" s="432" t="s">
        <v>12</v>
      </c>
      <c r="D274" s="266" t="s">
        <v>227</v>
      </c>
      <c r="E274" s="267" t="s">
        <v>12</v>
      </c>
      <c r="F274" s="268" t="s">
        <v>958</v>
      </c>
      <c r="G274" s="60"/>
      <c r="H274" s="533">
        <f>SUM(H275)</f>
        <v>0</v>
      </c>
    </row>
    <row r="275" spans="1:8" s="43" customFormat="1" ht="18" hidden="1" customHeight="1" x14ac:dyDescent="0.25">
      <c r="A275" s="3" t="s">
        <v>21</v>
      </c>
      <c r="B275" s="5" t="s">
        <v>110</v>
      </c>
      <c r="C275" s="432" t="s">
        <v>12</v>
      </c>
      <c r="D275" s="266" t="s">
        <v>227</v>
      </c>
      <c r="E275" s="267" t="s">
        <v>12</v>
      </c>
      <c r="F275" s="268" t="s">
        <v>958</v>
      </c>
      <c r="G275" s="60" t="s">
        <v>70</v>
      </c>
      <c r="H275" s="535">
        <f>SUM(прил9!I241)</f>
        <v>0</v>
      </c>
    </row>
    <row r="276" spans="1:8" s="43" customFormat="1" ht="18" hidden="1" customHeight="1" x14ac:dyDescent="0.25">
      <c r="A276" s="3" t="s">
        <v>903</v>
      </c>
      <c r="B276" s="5" t="s">
        <v>110</v>
      </c>
      <c r="C276" s="432" t="s">
        <v>12</v>
      </c>
      <c r="D276" s="266" t="s">
        <v>227</v>
      </c>
      <c r="E276" s="267" t="s">
        <v>12</v>
      </c>
      <c r="F276" s="268" t="s">
        <v>1002</v>
      </c>
      <c r="G276" s="60"/>
      <c r="H276" s="533">
        <f>SUM(H277)</f>
        <v>0</v>
      </c>
    </row>
    <row r="277" spans="1:8" s="43" customFormat="1" ht="18" hidden="1" customHeight="1" x14ac:dyDescent="0.25">
      <c r="A277" s="3" t="s">
        <v>21</v>
      </c>
      <c r="B277" s="5" t="s">
        <v>110</v>
      </c>
      <c r="C277" s="432" t="s">
        <v>12</v>
      </c>
      <c r="D277" s="266" t="s">
        <v>227</v>
      </c>
      <c r="E277" s="267" t="s">
        <v>12</v>
      </c>
      <c r="F277" s="268" t="s">
        <v>1002</v>
      </c>
      <c r="G277" s="60" t="s">
        <v>70</v>
      </c>
      <c r="H277" s="535">
        <f>SUM(прил9!I243)</f>
        <v>0</v>
      </c>
    </row>
    <row r="278" spans="1:8" s="43" customFormat="1" ht="18.75" hidden="1" customHeight="1" x14ac:dyDescent="0.25">
      <c r="A278" s="393" t="s">
        <v>970</v>
      </c>
      <c r="B278" s="5" t="s">
        <v>110</v>
      </c>
      <c r="C278" s="432" t="s">
        <v>12</v>
      </c>
      <c r="D278" s="266" t="s">
        <v>227</v>
      </c>
      <c r="E278" s="267" t="s">
        <v>12</v>
      </c>
      <c r="F278" s="421" t="s">
        <v>1003</v>
      </c>
      <c r="G278" s="60"/>
      <c r="H278" s="533">
        <f>SUM(H279)</f>
        <v>0</v>
      </c>
    </row>
    <row r="279" spans="1:8" s="43" customFormat="1" ht="17.25" hidden="1" customHeight="1" x14ac:dyDescent="0.25">
      <c r="A279" s="55" t="s">
        <v>21</v>
      </c>
      <c r="B279" s="5" t="s">
        <v>110</v>
      </c>
      <c r="C279" s="432" t="s">
        <v>12</v>
      </c>
      <c r="D279" s="266" t="s">
        <v>227</v>
      </c>
      <c r="E279" s="267" t="s">
        <v>12</v>
      </c>
      <c r="F279" s="421" t="s">
        <v>1003</v>
      </c>
      <c r="G279" s="60" t="s">
        <v>70</v>
      </c>
      <c r="H279" s="535">
        <f>SUM(прил9!I245)</f>
        <v>0</v>
      </c>
    </row>
    <row r="280" spans="1:8" s="43" customFormat="1" ht="47.25" hidden="1" customHeight="1" x14ac:dyDescent="0.25">
      <c r="A280" s="3" t="s">
        <v>699</v>
      </c>
      <c r="B280" s="5" t="s">
        <v>110</v>
      </c>
      <c r="C280" s="432" t="s">
        <v>12</v>
      </c>
      <c r="D280" s="266" t="s">
        <v>227</v>
      </c>
      <c r="E280" s="267" t="s">
        <v>12</v>
      </c>
      <c r="F280" s="268" t="s">
        <v>698</v>
      </c>
      <c r="G280" s="60"/>
      <c r="H280" s="533">
        <f>SUM(H281)</f>
        <v>0</v>
      </c>
    </row>
    <row r="281" spans="1:8" s="43" customFormat="1" ht="18" hidden="1" customHeight="1" x14ac:dyDescent="0.25">
      <c r="A281" s="3" t="s">
        <v>21</v>
      </c>
      <c r="B281" s="5" t="s">
        <v>110</v>
      </c>
      <c r="C281" s="432" t="s">
        <v>12</v>
      </c>
      <c r="D281" s="266" t="s">
        <v>227</v>
      </c>
      <c r="E281" s="267" t="s">
        <v>12</v>
      </c>
      <c r="F281" s="268" t="s">
        <v>698</v>
      </c>
      <c r="G281" s="60" t="s">
        <v>70</v>
      </c>
      <c r="H281" s="535">
        <f>SUM(прил9!I247)</f>
        <v>0</v>
      </c>
    </row>
    <row r="282" spans="1:8" s="43" customFormat="1" ht="18" hidden="1" customHeight="1" x14ac:dyDescent="0.25">
      <c r="A282" s="88" t="s">
        <v>912</v>
      </c>
      <c r="B282" s="23" t="s">
        <v>110</v>
      </c>
      <c r="C282" s="23" t="s">
        <v>15</v>
      </c>
      <c r="D282" s="242"/>
      <c r="E282" s="243"/>
      <c r="F282" s="244"/>
      <c r="G282" s="22"/>
      <c r="H282" s="539">
        <f>SUM(H283)</f>
        <v>0</v>
      </c>
    </row>
    <row r="283" spans="1:8" s="43" customFormat="1" ht="32.25" hidden="1" customHeight="1" x14ac:dyDescent="0.25">
      <c r="A283" s="27" t="s">
        <v>186</v>
      </c>
      <c r="B283" s="29" t="s">
        <v>110</v>
      </c>
      <c r="C283" s="33" t="s">
        <v>15</v>
      </c>
      <c r="D283" s="251" t="s">
        <v>555</v>
      </c>
      <c r="E283" s="252" t="s">
        <v>496</v>
      </c>
      <c r="F283" s="253" t="s">
        <v>497</v>
      </c>
      <c r="G283" s="31"/>
      <c r="H283" s="532">
        <f>SUM(H284)</f>
        <v>0</v>
      </c>
    </row>
    <row r="284" spans="1:8" s="43" customFormat="1" ht="48" hidden="1" customHeight="1" x14ac:dyDescent="0.25">
      <c r="A284" s="55" t="s">
        <v>187</v>
      </c>
      <c r="B284" s="5" t="s">
        <v>110</v>
      </c>
      <c r="C284" s="432" t="s">
        <v>15</v>
      </c>
      <c r="D284" s="266" t="s">
        <v>225</v>
      </c>
      <c r="E284" s="267" t="s">
        <v>496</v>
      </c>
      <c r="F284" s="268" t="s">
        <v>497</v>
      </c>
      <c r="G284" s="60"/>
      <c r="H284" s="533">
        <f>SUM(H285)</f>
        <v>0</v>
      </c>
    </row>
    <row r="285" spans="1:8" s="43" customFormat="1" ht="33" hidden="1" customHeight="1" x14ac:dyDescent="0.25">
      <c r="A285" s="109" t="s">
        <v>556</v>
      </c>
      <c r="B285" s="5" t="s">
        <v>110</v>
      </c>
      <c r="C285" s="432" t="s">
        <v>15</v>
      </c>
      <c r="D285" s="266" t="s">
        <v>225</v>
      </c>
      <c r="E285" s="267" t="s">
        <v>10</v>
      </c>
      <c r="F285" s="268" t="s">
        <v>497</v>
      </c>
      <c r="G285" s="60"/>
      <c r="H285" s="533">
        <f>SUM(H286)</f>
        <v>0</v>
      </c>
    </row>
    <row r="286" spans="1:8" s="43" customFormat="1" ht="19.5" hidden="1" customHeight="1" x14ac:dyDescent="0.25">
      <c r="A286" s="109" t="s">
        <v>662</v>
      </c>
      <c r="B286" s="5" t="s">
        <v>110</v>
      </c>
      <c r="C286" s="432" t="s">
        <v>15</v>
      </c>
      <c r="D286" s="266" t="s">
        <v>225</v>
      </c>
      <c r="E286" s="267" t="s">
        <v>10</v>
      </c>
      <c r="F286" s="268" t="s">
        <v>661</v>
      </c>
      <c r="G286" s="60"/>
      <c r="H286" s="533">
        <f>SUM(H287)</f>
        <v>0</v>
      </c>
    </row>
    <row r="287" spans="1:8" s="43" customFormat="1" ht="33" hidden="1" customHeight="1" x14ac:dyDescent="0.25">
      <c r="A287" s="77" t="s">
        <v>190</v>
      </c>
      <c r="B287" s="5" t="s">
        <v>110</v>
      </c>
      <c r="C287" s="432" t="s">
        <v>15</v>
      </c>
      <c r="D287" s="266" t="s">
        <v>225</v>
      </c>
      <c r="E287" s="267" t="s">
        <v>10</v>
      </c>
      <c r="F287" s="268" t="s">
        <v>661</v>
      </c>
      <c r="G287" s="60" t="s">
        <v>185</v>
      </c>
      <c r="H287" s="535">
        <f>SUM(прил9!I253)</f>
        <v>0</v>
      </c>
    </row>
    <row r="288" spans="1:8" ht="17.25" customHeight="1" x14ac:dyDescent="0.25">
      <c r="A288" s="75" t="s">
        <v>27</v>
      </c>
      <c r="B288" s="16" t="s">
        <v>29</v>
      </c>
      <c r="C288" s="39"/>
      <c r="D288" s="278"/>
      <c r="E288" s="279"/>
      <c r="F288" s="280"/>
      <c r="G288" s="15"/>
      <c r="H288" s="586">
        <f>SUM(H289+H310+H362+H382+H402)</f>
        <v>230572872</v>
      </c>
    </row>
    <row r="289" spans="1:8" ht="15.75" x14ac:dyDescent="0.25">
      <c r="A289" s="88" t="s">
        <v>28</v>
      </c>
      <c r="B289" s="23" t="s">
        <v>29</v>
      </c>
      <c r="C289" s="23" t="s">
        <v>10</v>
      </c>
      <c r="D289" s="242"/>
      <c r="E289" s="243"/>
      <c r="F289" s="244"/>
      <c r="G289" s="22"/>
      <c r="H289" s="539">
        <f>SUM(H290,H305)</f>
        <v>43248153</v>
      </c>
    </row>
    <row r="290" spans="1:8" ht="35.25" customHeight="1" x14ac:dyDescent="0.25">
      <c r="A290" s="27" t="s">
        <v>155</v>
      </c>
      <c r="B290" s="29" t="s">
        <v>29</v>
      </c>
      <c r="C290" s="29" t="s">
        <v>10</v>
      </c>
      <c r="D290" s="245" t="s">
        <v>561</v>
      </c>
      <c r="E290" s="246" t="s">
        <v>496</v>
      </c>
      <c r="F290" s="247" t="s">
        <v>497</v>
      </c>
      <c r="G290" s="31"/>
      <c r="H290" s="532">
        <f>SUM(H291)</f>
        <v>43110153</v>
      </c>
    </row>
    <row r="291" spans="1:8" ht="49.5" customHeight="1" x14ac:dyDescent="0.25">
      <c r="A291" s="3" t="s">
        <v>156</v>
      </c>
      <c r="B291" s="5" t="s">
        <v>29</v>
      </c>
      <c r="C291" s="5" t="s">
        <v>10</v>
      </c>
      <c r="D291" s="248" t="s">
        <v>239</v>
      </c>
      <c r="E291" s="249" t="s">
        <v>496</v>
      </c>
      <c r="F291" s="250" t="s">
        <v>497</v>
      </c>
      <c r="G291" s="60"/>
      <c r="H291" s="533">
        <f>SUM(H292+H302)</f>
        <v>43110153</v>
      </c>
    </row>
    <row r="292" spans="1:8" ht="17.25" customHeight="1" x14ac:dyDescent="0.25">
      <c r="A292" s="3" t="s">
        <v>562</v>
      </c>
      <c r="B292" s="5" t="s">
        <v>29</v>
      </c>
      <c r="C292" s="5" t="s">
        <v>10</v>
      </c>
      <c r="D292" s="248" t="s">
        <v>239</v>
      </c>
      <c r="E292" s="249" t="s">
        <v>10</v>
      </c>
      <c r="F292" s="250" t="s">
        <v>497</v>
      </c>
      <c r="G292" s="60"/>
      <c r="H292" s="533">
        <f>SUM(H293+H296+H298)</f>
        <v>23326654</v>
      </c>
    </row>
    <row r="293" spans="1:8" ht="81" customHeight="1" x14ac:dyDescent="0.25">
      <c r="A293" s="3" t="s">
        <v>563</v>
      </c>
      <c r="B293" s="5" t="s">
        <v>29</v>
      </c>
      <c r="C293" s="5" t="s">
        <v>10</v>
      </c>
      <c r="D293" s="248" t="s">
        <v>239</v>
      </c>
      <c r="E293" s="249" t="s">
        <v>10</v>
      </c>
      <c r="F293" s="250" t="s">
        <v>564</v>
      </c>
      <c r="G293" s="2"/>
      <c r="H293" s="533">
        <f>SUM(H294:H295)</f>
        <v>12762347</v>
      </c>
    </row>
    <row r="294" spans="1:8" ht="47.25" x14ac:dyDescent="0.25">
      <c r="A294" s="86" t="s">
        <v>86</v>
      </c>
      <c r="B294" s="5" t="s">
        <v>29</v>
      </c>
      <c r="C294" s="5" t="s">
        <v>10</v>
      </c>
      <c r="D294" s="248" t="s">
        <v>239</v>
      </c>
      <c r="E294" s="249" t="s">
        <v>10</v>
      </c>
      <c r="F294" s="250" t="s">
        <v>564</v>
      </c>
      <c r="G294" s="299" t="s">
        <v>13</v>
      </c>
      <c r="H294" s="535">
        <f>SUM(прил9!I403)</f>
        <v>12546391</v>
      </c>
    </row>
    <row r="295" spans="1:8" ht="31.5" customHeight="1" x14ac:dyDescent="0.25">
      <c r="A295" s="91" t="s">
        <v>682</v>
      </c>
      <c r="B295" s="5" t="s">
        <v>29</v>
      </c>
      <c r="C295" s="5" t="s">
        <v>10</v>
      </c>
      <c r="D295" s="248" t="s">
        <v>239</v>
      </c>
      <c r="E295" s="249" t="s">
        <v>10</v>
      </c>
      <c r="F295" s="250" t="s">
        <v>564</v>
      </c>
      <c r="G295" s="299" t="s">
        <v>16</v>
      </c>
      <c r="H295" s="535">
        <f>SUM(прил9!I404)</f>
        <v>215956</v>
      </c>
    </row>
    <row r="296" spans="1:8" ht="19.5" hidden="1" customHeight="1" x14ac:dyDescent="0.25">
      <c r="A296" s="420" t="s">
        <v>736</v>
      </c>
      <c r="B296" s="5" t="s">
        <v>29</v>
      </c>
      <c r="C296" s="5" t="s">
        <v>10</v>
      </c>
      <c r="D296" s="248" t="s">
        <v>239</v>
      </c>
      <c r="E296" s="249" t="s">
        <v>10</v>
      </c>
      <c r="F296" s="250" t="s">
        <v>713</v>
      </c>
      <c r="G296" s="299"/>
      <c r="H296" s="533">
        <f>SUM(H297)</f>
        <v>0</v>
      </c>
    </row>
    <row r="297" spans="1:8" ht="31.5" hidden="1" customHeight="1" x14ac:dyDescent="0.25">
      <c r="A297" s="114" t="s">
        <v>682</v>
      </c>
      <c r="B297" s="5" t="s">
        <v>29</v>
      </c>
      <c r="C297" s="5" t="s">
        <v>10</v>
      </c>
      <c r="D297" s="248" t="s">
        <v>239</v>
      </c>
      <c r="E297" s="249" t="s">
        <v>10</v>
      </c>
      <c r="F297" s="250" t="s">
        <v>713</v>
      </c>
      <c r="G297" s="299" t="s">
        <v>16</v>
      </c>
      <c r="H297" s="535">
        <f>SUM(прил9!I406)</f>
        <v>0</v>
      </c>
    </row>
    <row r="298" spans="1:8" ht="33" customHeight="1" x14ac:dyDescent="0.25">
      <c r="A298" s="3" t="s">
        <v>96</v>
      </c>
      <c r="B298" s="5" t="s">
        <v>29</v>
      </c>
      <c r="C298" s="5" t="s">
        <v>10</v>
      </c>
      <c r="D298" s="248" t="s">
        <v>239</v>
      </c>
      <c r="E298" s="249" t="s">
        <v>10</v>
      </c>
      <c r="F298" s="250" t="s">
        <v>529</v>
      </c>
      <c r="G298" s="60"/>
      <c r="H298" s="533">
        <f>SUM(H299:H301)</f>
        <v>10564307</v>
      </c>
    </row>
    <row r="299" spans="1:8" ht="49.5" customHeight="1" x14ac:dyDescent="0.25">
      <c r="A299" s="86" t="s">
        <v>86</v>
      </c>
      <c r="B299" s="5" t="s">
        <v>29</v>
      </c>
      <c r="C299" s="5" t="s">
        <v>10</v>
      </c>
      <c r="D299" s="248" t="s">
        <v>239</v>
      </c>
      <c r="E299" s="249" t="s">
        <v>10</v>
      </c>
      <c r="F299" s="250" t="s">
        <v>529</v>
      </c>
      <c r="G299" s="60" t="s">
        <v>13</v>
      </c>
      <c r="H299" s="535">
        <f>SUM(прил9!I408)</f>
        <v>4554955</v>
      </c>
    </row>
    <row r="300" spans="1:8" ht="31.5" customHeight="1" x14ac:dyDescent="0.25">
      <c r="A300" s="91" t="s">
        <v>682</v>
      </c>
      <c r="B300" s="5" t="s">
        <v>29</v>
      </c>
      <c r="C300" s="5" t="s">
        <v>10</v>
      </c>
      <c r="D300" s="248" t="s">
        <v>239</v>
      </c>
      <c r="E300" s="249" t="s">
        <v>10</v>
      </c>
      <c r="F300" s="250" t="s">
        <v>529</v>
      </c>
      <c r="G300" s="60" t="s">
        <v>16</v>
      </c>
      <c r="H300" s="535">
        <f>SUM(прил9!I409)</f>
        <v>5932978</v>
      </c>
    </row>
    <row r="301" spans="1:8" ht="18" customHeight="1" x14ac:dyDescent="0.25">
      <c r="A301" s="3" t="s">
        <v>18</v>
      </c>
      <c r="B301" s="5" t="s">
        <v>29</v>
      </c>
      <c r="C301" s="5" t="s">
        <v>10</v>
      </c>
      <c r="D301" s="248" t="s">
        <v>239</v>
      </c>
      <c r="E301" s="249" t="s">
        <v>10</v>
      </c>
      <c r="F301" s="250" t="s">
        <v>529</v>
      </c>
      <c r="G301" s="60" t="s">
        <v>17</v>
      </c>
      <c r="H301" s="535">
        <f>SUM(прил9!I410)</f>
        <v>76374</v>
      </c>
    </row>
    <row r="302" spans="1:8" ht="32.25" customHeight="1" x14ac:dyDescent="0.25">
      <c r="A302" s="3" t="s">
        <v>1116</v>
      </c>
      <c r="B302" s="5" t="s">
        <v>29</v>
      </c>
      <c r="C302" s="5" t="s">
        <v>10</v>
      </c>
      <c r="D302" s="248" t="s">
        <v>239</v>
      </c>
      <c r="E302" s="249" t="s">
        <v>1115</v>
      </c>
      <c r="F302" s="250" t="s">
        <v>497</v>
      </c>
      <c r="G302" s="60"/>
      <c r="H302" s="533">
        <f>SUM(H303)</f>
        <v>19783499</v>
      </c>
    </row>
    <row r="303" spans="1:8" ht="50.25" customHeight="1" x14ac:dyDescent="0.25">
      <c r="A303" s="420" t="s">
        <v>1118</v>
      </c>
      <c r="B303" s="5" t="s">
        <v>29</v>
      </c>
      <c r="C303" s="5" t="s">
        <v>10</v>
      </c>
      <c r="D303" s="248" t="s">
        <v>239</v>
      </c>
      <c r="E303" s="249" t="s">
        <v>1115</v>
      </c>
      <c r="F303" s="250" t="s">
        <v>1117</v>
      </c>
      <c r="G303" s="299"/>
      <c r="H303" s="533">
        <f>SUM(H304)</f>
        <v>19783499</v>
      </c>
    </row>
    <row r="304" spans="1:8" ht="33.75" customHeight="1" x14ac:dyDescent="0.25">
      <c r="A304" s="114" t="s">
        <v>190</v>
      </c>
      <c r="B304" s="5" t="s">
        <v>29</v>
      </c>
      <c r="C304" s="5" t="s">
        <v>10</v>
      </c>
      <c r="D304" s="248" t="s">
        <v>239</v>
      </c>
      <c r="E304" s="249" t="s">
        <v>1115</v>
      </c>
      <c r="F304" s="250" t="s">
        <v>1117</v>
      </c>
      <c r="G304" s="299" t="s">
        <v>185</v>
      </c>
      <c r="H304" s="535">
        <f>SUM(прил9!I413)</f>
        <v>19783499</v>
      </c>
    </row>
    <row r="305" spans="1:8" ht="64.5" customHeight="1" x14ac:dyDescent="0.25">
      <c r="A305" s="76" t="s">
        <v>142</v>
      </c>
      <c r="B305" s="28" t="s">
        <v>29</v>
      </c>
      <c r="C305" s="42" t="s">
        <v>10</v>
      </c>
      <c r="D305" s="257" t="s">
        <v>218</v>
      </c>
      <c r="E305" s="258" t="s">
        <v>496</v>
      </c>
      <c r="F305" s="259" t="s">
        <v>497</v>
      </c>
      <c r="G305" s="28"/>
      <c r="H305" s="532">
        <f>SUM(H306)</f>
        <v>138000</v>
      </c>
    </row>
    <row r="306" spans="1:8" ht="96" customHeight="1" x14ac:dyDescent="0.25">
      <c r="A306" s="77" t="s">
        <v>158</v>
      </c>
      <c r="B306" s="2" t="s">
        <v>29</v>
      </c>
      <c r="C306" s="8" t="s">
        <v>10</v>
      </c>
      <c r="D306" s="284" t="s">
        <v>220</v>
      </c>
      <c r="E306" s="285" t="s">
        <v>496</v>
      </c>
      <c r="F306" s="286" t="s">
        <v>497</v>
      </c>
      <c r="G306" s="2"/>
      <c r="H306" s="533">
        <f>SUM(H307)</f>
        <v>138000</v>
      </c>
    </row>
    <row r="307" spans="1:8" ht="49.5" customHeight="1" x14ac:dyDescent="0.25">
      <c r="A307" s="77" t="s">
        <v>516</v>
      </c>
      <c r="B307" s="2" t="s">
        <v>29</v>
      </c>
      <c r="C307" s="8" t="s">
        <v>10</v>
      </c>
      <c r="D307" s="284" t="s">
        <v>220</v>
      </c>
      <c r="E307" s="285" t="s">
        <v>10</v>
      </c>
      <c r="F307" s="286" t="s">
        <v>497</v>
      </c>
      <c r="G307" s="2"/>
      <c r="H307" s="533">
        <f>SUM(H308)</f>
        <v>138000</v>
      </c>
    </row>
    <row r="308" spans="1:8" ht="18" customHeight="1" x14ac:dyDescent="0.25">
      <c r="A308" s="3" t="s">
        <v>111</v>
      </c>
      <c r="B308" s="2" t="s">
        <v>29</v>
      </c>
      <c r="C308" s="8" t="s">
        <v>10</v>
      </c>
      <c r="D308" s="284" t="s">
        <v>220</v>
      </c>
      <c r="E308" s="285" t="s">
        <v>10</v>
      </c>
      <c r="F308" s="286" t="s">
        <v>517</v>
      </c>
      <c r="G308" s="2"/>
      <c r="H308" s="533">
        <f>SUM(H309)</f>
        <v>138000</v>
      </c>
    </row>
    <row r="309" spans="1:8" ht="30" customHeight="1" x14ac:dyDescent="0.25">
      <c r="A309" s="91" t="s">
        <v>682</v>
      </c>
      <c r="B309" s="2" t="s">
        <v>29</v>
      </c>
      <c r="C309" s="8" t="s">
        <v>10</v>
      </c>
      <c r="D309" s="284" t="s">
        <v>220</v>
      </c>
      <c r="E309" s="285" t="s">
        <v>10</v>
      </c>
      <c r="F309" s="286" t="s">
        <v>517</v>
      </c>
      <c r="G309" s="2" t="s">
        <v>16</v>
      </c>
      <c r="H309" s="534">
        <f>SUM(прил9!I418)</f>
        <v>138000</v>
      </c>
    </row>
    <row r="310" spans="1:8" ht="15.75" x14ac:dyDescent="0.25">
      <c r="A310" s="88" t="s">
        <v>30</v>
      </c>
      <c r="B310" s="23" t="s">
        <v>29</v>
      </c>
      <c r="C310" s="23" t="s">
        <v>12</v>
      </c>
      <c r="D310" s="242"/>
      <c r="E310" s="243"/>
      <c r="F310" s="244"/>
      <c r="G310" s="22"/>
      <c r="H310" s="539">
        <f>SUM(H311+H357)</f>
        <v>162082300</v>
      </c>
    </row>
    <row r="311" spans="1:8" ht="35.25" customHeight="1" x14ac:dyDescent="0.25">
      <c r="A311" s="27" t="s">
        <v>155</v>
      </c>
      <c r="B311" s="28" t="s">
        <v>29</v>
      </c>
      <c r="C311" s="28" t="s">
        <v>12</v>
      </c>
      <c r="D311" s="245" t="s">
        <v>561</v>
      </c>
      <c r="E311" s="246" t="s">
        <v>496</v>
      </c>
      <c r="F311" s="247" t="s">
        <v>497</v>
      </c>
      <c r="G311" s="28"/>
      <c r="H311" s="532">
        <f>SUM(H312+H353)</f>
        <v>161251600</v>
      </c>
    </row>
    <row r="312" spans="1:8" ht="50.25" customHeight="1" x14ac:dyDescent="0.25">
      <c r="A312" s="3" t="s">
        <v>156</v>
      </c>
      <c r="B312" s="2" t="s">
        <v>29</v>
      </c>
      <c r="C312" s="2" t="s">
        <v>12</v>
      </c>
      <c r="D312" s="248" t="s">
        <v>239</v>
      </c>
      <c r="E312" s="249" t="s">
        <v>496</v>
      </c>
      <c r="F312" s="250" t="s">
        <v>497</v>
      </c>
      <c r="G312" s="2"/>
      <c r="H312" s="533">
        <f>SUM(H313)</f>
        <v>161051600</v>
      </c>
    </row>
    <row r="313" spans="1:8" ht="17.25" customHeight="1" x14ac:dyDescent="0.25">
      <c r="A313" s="303" t="s">
        <v>573</v>
      </c>
      <c r="B313" s="2" t="s">
        <v>29</v>
      </c>
      <c r="C313" s="2" t="s">
        <v>12</v>
      </c>
      <c r="D313" s="248" t="s">
        <v>239</v>
      </c>
      <c r="E313" s="249" t="s">
        <v>12</v>
      </c>
      <c r="F313" s="250" t="s">
        <v>497</v>
      </c>
      <c r="G313" s="2"/>
      <c r="H313" s="533">
        <f>SUM(H314+H317+H319+H324+H328+H332+H330+H334+H349+H339+H326+H341+H345+H347+H351+H322+H337)</f>
        <v>161051600</v>
      </c>
    </row>
    <row r="314" spans="1:8" ht="82.5" customHeight="1" x14ac:dyDescent="0.25">
      <c r="A314" s="51" t="s">
        <v>159</v>
      </c>
      <c r="B314" s="2" t="s">
        <v>29</v>
      </c>
      <c r="C314" s="2" t="s">
        <v>12</v>
      </c>
      <c r="D314" s="248" t="s">
        <v>239</v>
      </c>
      <c r="E314" s="249" t="s">
        <v>12</v>
      </c>
      <c r="F314" s="250" t="s">
        <v>565</v>
      </c>
      <c r="G314" s="2"/>
      <c r="H314" s="533">
        <f>SUM(H315:H316)</f>
        <v>133063369</v>
      </c>
    </row>
    <row r="315" spans="1:8" ht="48" customHeight="1" x14ac:dyDescent="0.25">
      <c r="A315" s="86" t="s">
        <v>86</v>
      </c>
      <c r="B315" s="2" t="s">
        <v>29</v>
      </c>
      <c r="C315" s="2" t="s">
        <v>12</v>
      </c>
      <c r="D315" s="248" t="s">
        <v>239</v>
      </c>
      <c r="E315" s="249" t="s">
        <v>12</v>
      </c>
      <c r="F315" s="250" t="s">
        <v>565</v>
      </c>
      <c r="G315" s="2" t="s">
        <v>13</v>
      </c>
      <c r="H315" s="535">
        <f>SUM(прил9!I424)</f>
        <v>128064992</v>
      </c>
    </row>
    <row r="316" spans="1:8" ht="32.25" customHeight="1" x14ac:dyDescent="0.25">
      <c r="A316" s="91" t="s">
        <v>682</v>
      </c>
      <c r="B316" s="2" t="s">
        <v>29</v>
      </c>
      <c r="C316" s="2" t="s">
        <v>12</v>
      </c>
      <c r="D316" s="248" t="s">
        <v>239</v>
      </c>
      <c r="E316" s="249" t="s">
        <v>12</v>
      </c>
      <c r="F316" s="250" t="s">
        <v>565</v>
      </c>
      <c r="G316" s="2" t="s">
        <v>16</v>
      </c>
      <c r="H316" s="535">
        <f>SUM(прил9!I425)</f>
        <v>4998377</v>
      </c>
    </row>
    <row r="317" spans="1:8" ht="17.25" hidden="1" customHeight="1" x14ac:dyDescent="0.25">
      <c r="A317" s="420" t="s">
        <v>714</v>
      </c>
      <c r="B317" s="2" t="s">
        <v>29</v>
      </c>
      <c r="C317" s="2" t="s">
        <v>12</v>
      </c>
      <c r="D317" s="248" t="s">
        <v>239</v>
      </c>
      <c r="E317" s="249" t="s">
        <v>12</v>
      </c>
      <c r="F317" s="250" t="s">
        <v>713</v>
      </c>
      <c r="G317" s="2"/>
      <c r="H317" s="533">
        <f>SUM(H318)</f>
        <v>0</v>
      </c>
    </row>
    <row r="318" spans="1:8" ht="33" hidden="1" customHeight="1" x14ac:dyDescent="0.25">
      <c r="A318" s="114" t="s">
        <v>682</v>
      </c>
      <c r="B318" s="2" t="s">
        <v>29</v>
      </c>
      <c r="C318" s="2" t="s">
        <v>12</v>
      </c>
      <c r="D318" s="248" t="s">
        <v>239</v>
      </c>
      <c r="E318" s="249" t="s">
        <v>12</v>
      </c>
      <c r="F318" s="250" t="s">
        <v>713</v>
      </c>
      <c r="G318" s="2" t="s">
        <v>16</v>
      </c>
      <c r="H318" s="535">
        <f>SUM(прил9!I427)</f>
        <v>0</v>
      </c>
    </row>
    <row r="319" spans="1:8" ht="34.5" customHeight="1" x14ac:dyDescent="0.25">
      <c r="A319" s="420" t="s">
        <v>706</v>
      </c>
      <c r="B319" s="2" t="s">
        <v>29</v>
      </c>
      <c r="C319" s="2" t="s">
        <v>12</v>
      </c>
      <c r="D319" s="248" t="s">
        <v>239</v>
      </c>
      <c r="E319" s="249" t="s">
        <v>12</v>
      </c>
      <c r="F319" s="250" t="s">
        <v>705</v>
      </c>
      <c r="G319" s="2"/>
      <c r="H319" s="533">
        <f>SUM(H320:H321)</f>
        <v>68896</v>
      </c>
    </row>
    <row r="320" spans="1:8" ht="50.25" customHeight="1" x14ac:dyDescent="0.25">
      <c r="A320" s="104" t="s">
        <v>86</v>
      </c>
      <c r="B320" s="2" t="s">
        <v>29</v>
      </c>
      <c r="C320" s="2" t="s">
        <v>12</v>
      </c>
      <c r="D320" s="248" t="s">
        <v>239</v>
      </c>
      <c r="E320" s="249" t="s">
        <v>12</v>
      </c>
      <c r="F320" s="250" t="s">
        <v>705</v>
      </c>
      <c r="G320" s="2" t="s">
        <v>13</v>
      </c>
      <c r="H320" s="535">
        <f>SUM(прил9!I429)</f>
        <v>53212</v>
      </c>
    </row>
    <row r="321" spans="1:8" ht="19.5" customHeight="1" x14ac:dyDescent="0.25">
      <c r="A321" s="62" t="s">
        <v>40</v>
      </c>
      <c r="B321" s="2" t="s">
        <v>29</v>
      </c>
      <c r="C321" s="2" t="s">
        <v>12</v>
      </c>
      <c r="D321" s="248" t="s">
        <v>239</v>
      </c>
      <c r="E321" s="249" t="s">
        <v>12</v>
      </c>
      <c r="F321" s="250" t="s">
        <v>705</v>
      </c>
      <c r="G321" s="2" t="s">
        <v>39</v>
      </c>
      <c r="H321" s="535">
        <f>SUM(прил9!I430)</f>
        <v>15684</v>
      </c>
    </row>
    <row r="322" spans="1:8" ht="48" customHeight="1" x14ac:dyDescent="0.25">
      <c r="A322" s="51" t="s">
        <v>1112</v>
      </c>
      <c r="B322" s="2" t="s">
        <v>29</v>
      </c>
      <c r="C322" s="2" t="s">
        <v>12</v>
      </c>
      <c r="D322" s="248" t="s">
        <v>239</v>
      </c>
      <c r="E322" s="249" t="s">
        <v>12</v>
      </c>
      <c r="F322" s="250" t="s">
        <v>1111</v>
      </c>
      <c r="G322" s="2"/>
      <c r="H322" s="533">
        <f>SUM(H323)</f>
        <v>358174</v>
      </c>
    </row>
    <row r="323" spans="1:8" ht="33.75" customHeight="1" x14ac:dyDescent="0.25">
      <c r="A323" s="114" t="s">
        <v>682</v>
      </c>
      <c r="B323" s="2" t="s">
        <v>29</v>
      </c>
      <c r="C323" s="2" t="s">
        <v>12</v>
      </c>
      <c r="D323" s="248" t="s">
        <v>239</v>
      </c>
      <c r="E323" s="249" t="s">
        <v>12</v>
      </c>
      <c r="F323" s="250" t="s">
        <v>1111</v>
      </c>
      <c r="G323" s="2" t="s">
        <v>16</v>
      </c>
      <c r="H323" s="535">
        <f>SUM(прил9!I432)</f>
        <v>358174</v>
      </c>
    </row>
    <row r="324" spans="1:8" ht="63.75" customHeight="1" x14ac:dyDescent="0.25">
      <c r="A324" s="420" t="s">
        <v>979</v>
      </c>
      <c r="B324" s="2" t="s">
        <v>29</v>
      </c>
      <c r="C324" s="2" t="s">
        <v>12</v>
      </c>
      <c r="D324" s="248" t="s">
        <v>239</v>
      </c>
      <c r="E324" s="249" t="s">
        <v>12</v>
      </c>
      <c r="F324" s="250" t="s">
        <v>704</v>
      </c>
      <c r="G324" s="2"/>
      <c r="H324" s="533">
        <f>SUM(H325)</f>
        <v>196530</v>
      </c>
    </row>
    <row r="325" spans="1:8" ht="33" customHeight="1" x14ac:dyDescent="0.25">
      <c r="A325" s="114" t="s">
        <v>682</v>
      </c>
      <c r="B325" s="2" t="s">
        <v>29</v>
      </c>
      <c r="C325" s="2" t="s">
        <v>12</v>
      </c>
      <c r="D325" s="248" t="s">
        <v>239</v>
      </c>
      <c r="E325" s="249" t="s">
        <v>12</v>
      </c>
      <c r="F325" s="250" t="s">
        <v>704</v>
      </c>
      <c r="G325" s="2" t="s">
        <v>16</v>
      </c>
      <c r="H325" s="535">
        <f>SUM(прил9!I434)</f>
        <v>196530</v>
      </c>
    </row>
    <row r="326" spans="1:8" ht="17.25" hidden="1" customHeight="1" x14ac:dyDescent="0.25">
      <c r="A326" s="93" t="s">
        <v>460</v>
      </c>
      <c r="B326" s="5" t="s">
        <v>29</v>
      </c>
      <c r="C326" s="5" t="s">
        <v>12</v>
      </c>
      <c r="D326" s="248" t="s">
        <v>239</v>
      </c>
      <c r="E326" s="249" t="s">
        <v>12</v>
      </c>
      <c r="F326" s="250" t="s">
        <v>566</v>
      </c>
      <c r="G326" s="2"/>
      <c r="H326" s="533">
        <f>SUM(H327)</f>
        <v>0</v>
      </c>
    </row>
    <row r="327" spans="1:8" ht="48" hidden="1" customHeight="1" x14ac:dyDescent="0.25">
      <c r="A327" s="86" t="s">
        <v>86</v>
      </c>
      <c r="B327" s="5" t="s">
        <v>29</v>
      </c>
      <c r="C327" s="5" t="s">
        <v>12</v>
      </c>
      <c r="D327" s="248" t="s">
        <v>239</v>
      </c>
      <c r="E327" s="249" t="s">
        <v>12</v>
      </c>
      <c r="F327" s="250" t="s">
        <v>566</v>
      </c>
      <c r="G327" s="2" t="s">
        <v>13</v>
      </c>
      <c r="H327" s="535">
        <f>SUM(прил9!I436)</f>
        <v>0</v>
      </c>
    </row>
    <row r="328" spans="1:8" ht="48" hidden="1" customHeight="1" x14ac:dyDescent="0.25">
      <c r="A328" s="104" t="s">
        <v>914</v>
      </c>
      <c r="B328" s="5" t="s">
        <v>29</v>
      </c>
      <c r="C328" s="5" t="s">
        <v>12</v>
      </c>
      <c r="D328" s="248" t="s">
        <v>239</v>
      </c>
      <c r="E328" s="249" t="s">
        <v>12</v>
      </c>
      <c r="F328" s="250" t="s">
        <v>915</v>
      </c>
      <c r="G328" s="2"/>
      <c r="H328" s="533">
        <f>SUM(H329)</f>
        <v>0</v>
      </c>
    </row>
    <row r="329" spans="1:8" ht="32.25" hidden="1" customHeight="1" x14ac:dyDescent="0.25">
      <c r="A329" s="114" t="s">
        <v>682</v>
      </c>
      <c r="B329" s="5" t="s">
        <v>29</v>
      </c>
      <c r="C329" s="5" t="s">
        <v>12</v>
      </c>
      <c r="D329" s="248" t="s">
        <v>239</v>
      </c>
      <c r="E329" s="249" t="s">
        <v>12</v>
      </c>
      <c r="F329" s="250" t="s">
        <v>915</v>
      </c>
      <c r="G329" s="2" t="s">
        <v>16</v>
      </c>
      <c r="H329" s="535">
        <f>SUM(прил9!I438)</f>
        <v>0</v>
      </c>
    </row>
    <row r="330" spans="1:8" ht="32.25" hidden="1" customHeight="1" x14ac:dyDescent="0.25">
      <c r="A330" s="104" t="s">
        <v>916</v>
      </c>
      <c r="B330" s="5" t="s">
        <v>29</v>
      </c>
      <c r="C330" s="5" t="s">
        <v>12</v>
      </c>
      <c r="D330" s="248" t="s">
        <v>239</v>
      </c>
      <c r="E330" s="249" t="s">
        <v>12</v>
      </c>
      <c r="F330" s="250" t="s">
        <v>917</v>
      </c>
      <c r="G330" s="2"/>
      <c r="H330" s="533">
        <f>SUM(H331)</f>
        <v>0</v>
      </c>
    </row>
    <row r="331" spans="1:8" ht="32.25" hidden="1" customHeight="1" x14ac:dyDescent="0.25">
      <c r="A331" s="114" t="s">
        <v>682</v>
      </c>
      <c r="B331" s="5" t="s">
        <v>29</v>
      </c>
      <c r="C331" s="5" t="s">
        <v>12</v>
      </c>
      <c r="D331" s="248" t="s">
        <v>239</v>
      </c>
      <c r="E331" s="249" t="s">
        <v>12</v>
      </c>
      <c r="F331" s="250" t="s">
        <v>917</v>
      </c>
      <c r="G331" s="2" t="s">
        <v>16</v>
      </c>
      <c r="H331" s="535">
        <f>SUM(прил9!I440)</f>
        <v>0</v>
      </c>
    </row>
    <row r="332" spans="1:8" ht="32.25" hidden="1" customHeight="1" x14ac:dyDescent="0.25">
      <c r="A332" s="420" t="s">
        <v>679</v>
      </c>
      <c r="B332" s="2" t="s">
        <v>29</v>
      </c>
      <c r="C332" s="2" t="s">
        <v>12</v>
      </c>
      <c r="D332" s="248" t="s">
        <v>239</v>
      </c>
      <c r="E332" s="249" t="s">
        <v>12</v>
      </c>
      <c r="F332" s="250" t="s">
        <v>678</v>
      </c>
      <c r="G332" s="2"/>
      <c r="H332" s="533">
        <f>SUM(H333)</f>
        <v>0</v>
      </c>
    </row>
    <row r="333" spans="1:8" ht="31.5" hidden="1" customHeight="1" x14ac:dyDescent="0.25">
      <c r="A333" s="91" t="s">
        <v>682</v>
      </c>
      <c r="B333" s="2" t="s">
        <v>29</v>
      </c>
      <c r="C333" s="2" t="s">
        <v>12</v>
      </c>
      <c r="D333" s="248" t="s">
        <v>239</v>
      </c>
      <c r="E333" s="249" t="s">
        <v>12</v>
      </c>
      <c r="F333" s="250" t="s">
        <v>678</v>
      </c>
      <c r="G333" s="2" t="s">
        <v>16</v>
      </c>
      <c r="H333" s="535">
        <f>SUM(прил9!I442)</f>
        <v>0</v>
      </c>
    </row>
    <row r="334" spans="1:8" ht="32.25" customHeight="1" x14ac:dyDescent="0.25">
      <c r="A334" s="304" t="s">
        <v>567</v>
      </c>
      <c r="B334" s="2" t="s">
        <v>29</v>
      </c>
      <c r="C334" s="2" t="s">
        <v>12</v>
      </c>
      <c r="D334" s="248" t="s">
        <v>239</v>
      </c>
      <c r="E334" s="249" t="s">
        <v>12</v>
      </c>
      <c r="F334" s="250" t="s">
        <v>568</v>
      </c>
      <c r="G334" s="2"/>
      <c r="H334" s="533">
        <f>SUM(H335:H336)</f>
        <v>691630</v>
      </c>
    </row>
    <row r="335" spans="1:8" ht="49.5" customHeight="1" x14ac:dyDescent="0.25">
      <c r="A335" s="86" t="s">
        <v>86</v>
      </c>
      <c r="B335" s="2" t="s">
        <v>29</v>
      </c>
      <c r="C335" s="2" t="s">
        <v>12</v>
      </c>
      <c r="D335" s="248" t="s">
        <v>239</v>
      </c>
      <c r="E335" s="249" t="s">
        <v>12</v>
      </c>
      <c r="F335" s="250" t="s">
        <v>568</v>
      </c>
      <c r="G335" s="2" t="s">
        <v>13</v>
      </c>
      <c r="H335" s="535">
        <f>SUM(прил9!I444)</f>
        <v>562294</v>
      </c>
    </row>
    <row r="336" spans="1:8" ht="16.5" customHeight="1" x14ac:dyDescent="0.25">
      <c r="A336" s="62" t="s">
        <v>40</v>
      </c>
      <c r="B336" s="2" t="s">
        <v>29</v>
      </c>
      <c r="C336" s="2" t="s">
        <v>12</v>
      </c>
      <c r="D336" s="248" t="s">
        <v>239</v>
      </c>
      <c r="E336" s="249" t="s">
        <v>12</v>
      </c>
      <c r="F336" s="250" t="s">
        <v>568</v>
      </c>
      <c r="G336" s="299" t="s">
        <v>39</v>
      </c>
      <c r="H336" s="535">
        <f>SUM(прил9!I445)</f>
        <v>129336</v>
      </c>
    </row>
    <row r="337" spans="1:8" ht="49.5" customHeight="1" x14ac:dyDescent="0.25">
      <c r="A337" s="51" t="s">
        <v>1114</v>
      </c>
      <c r="B337" s="2" t="s">
        <v>29</v>
      </c>
      <c r="C337" s="2" t="s">
        <v>12</v>
      </c>
      <c r="D337" s="248" t="s">
        <v>239</v>
      </c>
      <c r="E337" s="249" t="s">
        <v>12</v>
      </c>
      <c r="F337" s="250" t="s">
        <v>1113</v>
      </c>
      <c r="G337" s="299"/>
      <c r="H337" s="533">
        <f>SUM(H338)</f>
        <v>551291</v>
      </c>
    </row>
    <row r="338" spans="1:8" ht="33.75" customHeight="1" x14ac:dyDescent="0.25">
      <c r="A338" s="233" t="s">
        <v>682</v>
      </c>
      <c r="B338" s="2" t="s">
        <v>29</v>
      </c>
      <c r="C338" s="2" t="s">
        <v>12</v>
      </c>
      <c r="D338" s="248" t="s">
        <v>239</v>
      </c>
      <c r="E338" s="249" t="s">
        <v>12</v>
      </c>
      <c r="F338" s="250" t="s">
        <v>1113</v>
      </c>
      <c r="G338" s="299" t="s">
        <v>16</v>
      </c>
      <c r="H338" s="535">
        <f>SUM(прил9!I447)</f>
        <v>551291</v>
      </c>
    </row>
    <row r="339" spans="1:8" ht="48.75" customHeight="1" x14ac:dyDescent="0.25">
      <c r="A339" s="305" t="s">
        <v>959</v>
      </c>
      <c r="B339" s="44" t="s">
        <v>29</v>
      </c>
      <c r="C339" s="44" t="s">
        <v>12</v>
      </c>
      <c r="D339" s="287" t="s">
        <v>239</v>
      </c>
      <c r="E339" s="288" t="s">
        <v>12</v>
      </c>
      <c r="F339" s="289" t="s">
        <v>569</v>
      </c>
      <c r="G339" s="44"/>
      <c r="H339" s="533">
        <f>SUM(H340)</f>
        <v>1835000</v>
      </c>
    </row>
    <row r="340" spans="1:8" ht="30.75" customHeight="1" x14ac:dyDescent="0.25">
      <c r="A340" s="233" t="s">
        <v>682</v>
      </c>
      <c r="B340" s="60" t="s">
        <v>29</v>
      </c>
      <c r="C340" s="44" t="s">
        <v>12</v>
      </c>
      <c r="D340" s="287" t="s">
        <v>239</v>
      </c>
      <c r="E340" s="288" t="s">
        <v>12</v>
      </c>
      <c r="F340" s="289" t="s">
        <v>569</v>
      </c>
      <c r="G340" s="44" t="s">
        <v>16</v>
      </c>
      <c r="H340" s="535">
        <f>SUM(прил9!I449)</f>
        <v>1835000</v>
      </c>
    </row>
    <row r="341" spans="1:8" ht="33" customHeight="1" x14ac:dyDescent="0.25">
      <c r="A341" s="3" t="s">
        <v>96</v>
      </c>
      <c r="B341" s="5" t="s">
        <v>29</v>
      </c>
      <c r="C341" s="5" t="s">
        <v>12</v>
      </c>
      <c r="D341" s="248" t="s">
        <v>239</v>
      </c>
      <c r="E341" s="249" t="s">
        <v>12</v>
      </c>
      <c r="F341" s="250" t="s">
        <v>529</v>
      </c>
      <c r="G341" s="2"/>
      <c r="H341" s="533">
        <f>SUM(H342:H344)</f>
        <v>21573771</v>
      </c>
    </row>
    <row r="342" spans="1:8" ht="49.5" customHeight="1" x14ac:dyDescent="0.25">
      <c r="A342" s="86" t="s">
        <v>86</v>
      </c>
      <c r="B342" s="5" t="s">
        <v>29</v>
      </c>
      <c r="C342" s="5" t="s">
        <v>12</v>
      </c>
      <c r="D342" s="248" t="s">
        <v>239</v>
      </c>
      <c r="E342" s="249" t="s">
        <v>12</v>
      </c>
      <c r="F342" s="250" t="s">
        <v>529</v>
      </c>
      <c r="G342" s="2" t="s">
        <v>13</v>
      </c>
      <c r="H342" s="534">
        <f>SUM(прил9!I451)</f>
        <v>1684242</v>
      </c>
    </row>
    <row r="343" spans="1:8" ht="31.5" customHeight="1" x14ac:dyDescent="0.25">
      <c r="A343" s="91" t="s">
        <v>682</v>
      </c>
      <c r="B343" s="5" t="s">
        <v>29</v>
      </c>
      <c r="C343" s="5" t="s">
        <v>12</v>
      </c>
      <c r="D343" s="248" t="s">
        <v>239</v>
      </c>
      <c r="E343" s="249" t="s">
        <v>12</v>
      </c>
      <c r="F343" s="250" t="s">
        <v>529</v>
      </c>
      <c r="G343" s="2" t="s">
        <v>16</v>
      </c>
      <c r="H343" s="534">
        <f>SUM(прил9!I452)</f>
        <v>16877533</v>
      </c>
    </row>
    <row r="344" spans="1:8" ht="16.5" customHeight="1" x14ac:dyDescent="0.25">
      <c r="A344" s="3" t="s">
        <v>18</v>
      </c>
      <c r="B344" s="44" t="s">
        <v>29</v>
      </c>
      <c r="C344" s="44" t="s">
        <v>12</v>
      </c>
      <c r="D344" s="287" t="s">
        <v>239</v>
      </c>
      <c r="E344" s="288" t="s">
        <v>12</v>
      </c>
      <c r="F344" s="289" t="s">
        <v>529</v>
      </c>
      <c r="G344" s="44" t="s">
        <v>17</v>
      </c>
      <c r="H344" s="534">
        <f>SUM(прил9!I453)</f>
        <v>3011996</v>
      </c>
    </row>
    <row r="345" spans="1:8" ht="17.25" hidden="1" customHeight="1" x14ac:dyDescent="0.25">
      <c r="A345" s="3" t="s">
        <v>112</v>
      </c>
      <c r="B345" s="44" t="s">
        <v>29</v>
      </c>
      <c r="C345" s="44" t="s">
        <v>12</v>
      </c>
      <c r="D345" s="287" t="s">
        <v>239</v>
      </c>
      <c r="E345" s="288" t="s">
        <v>12</v>
      </c>
      <c r="F345" s="289" t="s">
        <v>519</v>
      </c>
      <c r="G345" s="44"/>
      <c r="H345" s="533">
        <f>SUM(H346)</f>
        <v>0</v>
      </c>
    </row>
    <row r="346" spans="1:8" ht="30.75" hidden="1" customHeight="1" x14ac:dyDescent="0.25">
      <c r="A346" s="91" t="s">
        <v>682</v>
      </c>
      <c r="B346" s="44" t="s">
        <v>29</v>
      </c>
      <c r="C346" s="44" t="s">
        <v>12</v>
      </c>
      <c r="D346" s="287" t="s">
        <v>239</v>
      </c>
      <c r="E346" s="288" t="s">
        <v>12</v>
      </c>
      <c r="F346" s="289" t="s">
        <v>519</v>
      </c>
      <c r="G346" s="44" t="s">
        <v>16</v>
      </c>
      <c r="H346" s="534">
        <f>SUM(прил9!I455)</f>
        <v>0</v>
      </c>
    </row>
    <row r="347" spans="1:8" ht="30.75" hidden="1" customHeight="1" x14ac:dyDescent="0.25">
      <c r="A347" s="497" t="s">
        <v>972</v>
      </c>
      <c r="B347" s="44" t="s">
        <v>29</v>
      </c>
      <c r="C347" s="44" t="s">
        <v>12</v>
      </c>
      <c r="D347" s="287" t="s">
        <v>239</v>
      </c>
      <c r="E347" s="288" t="s">
        <v>12</v>
      </c>
      <c r="F347" s="289" t="s">
        <v>971</v>
      </c>
      <c r="G347" s="44"/>
      <c r="H347" s="533">
        <f>SUM(H348)</f>
        <v>0</v>
      </c>
    </row>
    <row r="348" spans="1:8" ht="47.25" hidden="1" customHeight="1" x14ac:dyDescent="0.25">
      <c r="A348" s="104" t="s">
        <v>86</v>
      </c>
      <c r="B348" s="44" t="s">
        <v>29</v>
      </c>
      <c r="C348" s="44" t="s">
        <v>12</v>
      </c>
      <c r="D348" s="287" t="s">
        <v>239</v>
      </c>
      <c r="E348" s="288" t="s">
        <v>12</v>
      </c>
      <c r="F348" s="289" t="s">
        <v>971</v>
      </c>
      <c r="G348" s="44" t="s">
        <v>13</v>
      </c>
      <c r="H348" s="534">
        <f>SUM(прил9!I457)</f>
        <v>0</v>
      </c>
    </row>
    <row r="349" spans="1:8" ht="16.5" customHeight="1" x14ac:dyDescent="0.25">
      <c r="A349" s="62" t="s">
        <v>681</v>
      </c>
      <c r="B349" s="2" t="s">
        <v>29</v>
      </c>
      <c r="C349" s="2" t="s">
        <v>12</v>
      </c>
      <c r="D349" s="248" t="s">
        <v>239</v>
      </c>
      <c r="E349" s="249" t="s">
        <v>12</v>
      </c>
      <c r="F349" s="289" t="s">
        <v>680</v>
      </c>
      <c r="G349" s="2"/>
      <c r="H349" s="533">
        <f>SUM(H350)</f>
        <v>135000</v>
      </c>
    </row>
    <row r="350" spans="1:8" ht="31.5" customHeight="1" x14ac:dyDescent="0.25">
      <c r="A350" s="233" t="s">
        <v>682</v>
      </c>
      <c r="B350" s="60" t="s">
        <v>29</v>
      </c>
      <c r="C350" s="44" t="s">
        <v>12</v>
      </c>
      <c r="D350" s="287" t="s">
        <v>239</v>
      </c>
      <c r="E350" s="288" t="s">
        <v>12</v>
      </c>
      <c r="F350" s="289" t="s">
        <v>680</v>
      </c>
      <c r="G350" s="44" t="s">
        <v>16</v>
      </c>
      <c r="H350" s="535">
        <f>SUM(прил9!I459)</f>
        <v>135000</v>
      </c>
    </row>
    <row r="351" spans="1:8" ht="32.25" customHeight="1" x14ac:dyDescent="0.25">
      <c r="A351" s="599" t="s">
        <v>1081</v>
      </c>
      <c r="B351" s="44" t="s">
        <v>29</v>
      </c>
      <c r="C351" s="44" t="s">
        <v>12</v>
      </c>
      <c r="D351" s="287" t="s">
        <v>239</v>
      </c>
      <c r="E351" s="288" t="s">
        <v>12</v>
      </c>
      <c r="F351" s="289" t="s">
        <v>1080</v>
      </c>
      <c r="G351" s="44"/>
      <c r="H351" s="533">
        <f>SUM(H352)</f>
        <v>2577939</v>
      </c>
    </row>
    <row r="352" spans="1:8" ht="31.5" customHeight="1" x14ac:dyDescent="0.25">
      <c r="A352" s="599" t="s">
        <v>682</v>
      </c>
      <c r="B352" s="44" t="s">
        <v>29</v>
      </c>
      <c r="C352" s="44" t="s">
        <v>12</v>
      </c>
      <c r="D352" s="287" t="s">
        <v>239</v>
      </c>
      <c r="E352" s="288" t="s">
        <v>12</v>
      </c>
      <c r="F352" s="289" t="s">
        <v>1080</v>
      </c>
      <c r="G352" s="44" t="s">
        <v>16</v>
      </c>
      <c r="H352" s="535">
        <f>SUM(прил9!I461)</f>
        <v>2577939</v>
      </c>
    </row>
    <row r="353" spans="1:8" ht="65.25" customHeight="1" x14ac:dyDescent="0.25">
      <c r="A353" s="77" t="s">
        <v>161</v>
      </c>
      <c r="B353" s="44" t="s">
        <v>29</v>
      </c>
      <c r="C353" s="44" t="s">
        <v>12</v>
      </c>
      <c r="D353" s="287" t="s">
        <v>241</v>
      </c>
      <c r="E353" s="288" t="s">
        <v>496</v>
      </c>
      <c r="F353" s="289" t="s">
        <v>497</v>
      </c>
      <c r="G353" s="44"/>
      <c r="H353" s="533">
        <f>SUM(H354)</f>
        <v>200000</v>
      </c>
    </row>
    <row r="354" spans="1:8" ht="33" customHeight="1" x14ac:dyDescent="0.25">
      <c r="A354" s="301" t="s">
        <v>570</v>
      </c>
      <c r="B354" s="44" t="s">
        <v>29</v>
      </c>
      <c r="C354" s="44" t="s">
        <v>12</v>
      </c>
      <c r="D354" s="287" t="s">
        <v>241</v>
      </c>
      <c r="E354" s="288" t="s">
        <v>10</v>
      </c>
      <c r="F354" s="289" t="s">
        <v>497</v>
      </c>
      <c r="G354" s="44"/>
      <c r="H354" s="533">
        <f>SUM(H355)</f>
        <v>200000</v>
      </c>
    </row>
    <row r="355" spans="1:8" ht="17.25" customHeight="1" x14ac:dyDescent="0.25">
      <c r="A355" s="81" t="s">
        <v>571</v>
      </c>
      <c r="B355" s="44" t="s">
        <v>29</v>
      </c>
      <c r="C355" s="44" t="s">
        <v>12</v>
      </c>
      <c r="D355" s="287" t="s">
        <v>241</v>
      </c>
      <c r="E355" s="288" t="s">
        <v>10</v>
      </c>
      <c r="F355" s="289" t="s">
        <v>572</v>
      </c>
      <c r="G355" s="44"/>
      <c r="H355" s="533">
        <f>SUM(H356)</f>
        <v>200000</v>
      </c>
    </row>
    <row r="356" spans="1:8" ht="31.5" customHeight="1" x14ac:dyDescent="0.25">
      <c r="A356" s="91" t="s">
        <v>682</v>
      </c>
      <c r="B356" s="2" t="s">
        <v>29</v>
      </c>
      <c r="C356" s="2" t="s">
        <v>12</v>
      </c>
      <c r="D356" s="248" t="s">
        <v>241</v>
      </c>
      <c r="E356" s="249" t="s">
        <v>10</v>
      </c>
      <c r="F356" s="250" t="s">
        <v>572</v>
      </c>
      <c r="G356" s="2" t="s">
        <v>16</v>
      </c>
      <c r="H356" s="535">
        <f>SUM(прил9!I465)</f>
        <v>200000</v>
      </c>
    </row>
    <row r="357" spans="1:8" s="37" customFormat="1" ht="48.75" customHeight="1" x14ac:dyDescent="0.25">
      <c r="A357" s="76" t="s">
        <v>142</v>
      </c>
      <c r="B357" s="28" t="s">
        <v>29</v>
      </c>
      <c r="C357" s="42" t="s">
        <v>12</v>
      </c>
      <c r="D357" s="257" t="s">
        <v>218</v>
      </c>
      <c r="E357" s="258" t="s">
        <v>496</v>
      </c>
      <c r="F357" s="259" t="s">
        <v>497</v>
      </c>
      <c r="G357" s="28"/>
      <c r="H357" s="532">
        <f>SUM(H358)</f>
        <v>830700</v>
      </c>
    </row>
    <row r="358" spans="1:8" s="37" customFormat="1" ht="81.75" customHeight="1" x14ac:dyDescent="0.25">
      <c r="A358" s="77" t="s">
        <v>158</v>
      </c>
      <c r="B358" s="2" t="s">
        <v>29</v>
      </c>
      <c r="C358" s="35" t="s">
        <v>12</v>
      </c>
      <c r="D358" s="290" t="s">
        <v>220</v>
      </c>
      <c r="E358" s="291" t="s">
        <v>496</v>
      </c>
      <c r="F358" s="292" t="s">
        <v>497</v>
      </c>
      <c r="G358" s="2"/>
      <c r="H358" s="533">
        <f>SUM(H359)</f>
        <v>830700</v>
      </c>
    </row>
    <row r="359" spans="1:8" s="37" customFormat="1" ht="48.75" customHeight="1" x14ac:dyDescent="0.25">
      <c r="A359" s="77" t="s">
        <v>516</v>
      </c>
      <c r="B359" s="2" t="s">
        <v>29</v>
      </c>
      <c r="C359" s="35" t="s">
        <v>12</v>
      </c>
      <c r="D359" s="290" t="s">
        <v>220</v>
      </c>
      <c r="E359" s="291" t="s">
        <v>10</v>
      </c>
      <c r="F359" s="292" t="s">
        <v>497</v>
      </c>
      <c r="G359" s="2"/>
      <c r="H359" s="533">
        <f>SUM(H360)</f>
        <v>830700</v>
      </c>
    </row>
    <row r="360" spans="1:8" s="37" customFormat="1" ht="15.75" customHeight="1" x14ac:dyDescent="0.25">
      <c r="A360" s="3" t="s">
        <v>111</v>
      </c>
      <c r="B360" s="2" t="s">
        <v>29</v>
      </c>
      <c r="C360" s="35" t="s">
        <v>12</v>
      </c>
      <c r="D360" s="290" t="s">
        <v>220</v>
      </c>
      <c r="E360" s="291" t="s">
        <v>10</v>
      </c>
      <c r="F360" s="292" t="s">
        <v>517</v>
      </c>
      <c r="G360" s="2"/>
      <c r="H360" s="533">
        <f>SUM(H361)</f>
        <v>830700</v>
      </c>
    </row>
    <row r="361" spans="1:8" s="37" customFormat="1" ht="31.5" customHeight="1" x14ac:dyDescent="0.25">
      <c r="A361" s="91" t="s">
        <v>682</v>
      </c>
      <c r="B361" s="2" t="s">
        <v>29</v>
      </c>
      <c r="C361" s="35" t="s">
        <v>12</v>
      </c>
      <c r="D361" s="290" t="s">
        <v>220</v>
      </c>
      <c r="E361" s="291" t="s">
        <v>10</v>
      </c>
      <c r="F361" s="292" t="s">
        <v>517</v>
      </c>
      <c r="G361" s="2" t="s">
        <v>16</v>
      </c>
      <c r="H361" s="534">
        <f>SUM(прил9!I487)</f>
        <v>830700</v>
      </c>
    </row>
    <row r="362" spans="1:8" s="37" customFormat="1" ht="18" customHeight="1" x14ac:dyDescent="0.25">
      <c r="A362" s="465" t="s">
        <v>886</v>
      </c>
      <c r="B362" s="23" t="s">
        <v>29</v>
      </c>
      <c r="C362" s="466" t="s">
        <v>15</v>
      </c>
      <c r="D362" s="467"/>
      <c r="E362" s="468"/>
      <c r="F362" s="469"/>
      <c r="G362" s="23"/>
      <c r="H362" s="539">
        <f>SUM(H363+H370+H377)</f>
        <v>15098182</v>
      </c>
    </row>
    <row r="363" spans="1:8" s="37" customFormat="1" ht="33" customHeight="1" x14ac:dyDescent="0.25">
      <c r="A363" s="102" t="s">
        <v>164</v>
      </c>
      <c r="B363" s="28" t="s">
        <v>29</v>
      </c>
      <c r="C363" s="28" t="s">
        <v>15</v>
      </c>
      <c r="D363" s="245" t="s">
        <v>245</v>
      </c>
      <c r="E363" s="246" t="s">
        <v>496</v>
      </c>
      <c r="F363" s="247" t="s">
        <v>497</v>
      </c>
      <c r="G363" s="28"/>
      <c r="H363" s="532">
        <f>SUM(H364)</f>
        <v>6463531</v>
      </c>
    </row>
    <row r="364" spans="1:8" s="37" customFormat="1" ht="47.25" customHeight="1" x14ac:dyDescent="0.25">
      <c r="A364" s="62" t="s">
        <v>165</v>
      </c>
      <c r="B364" s="44" t="s">
        <v>29</v>
      </c>
      <c r="C364" s="44" t="s">
        <v>15</v>
      </c>
      <c r="D364" s="287" t="s">
        <v>246</v>
      </c>
      <c r="E364" s="288" t="s">
        <v>496</v>
      </c>
      <c r="F364" s="289" t="s">
        <v>497</v>
      </c>
      <c r="G364" s="44"/>
      <c r="H364" s="533">
        <f>SUM(H365)</f>
        <v>6463531</v>
      </c>
    </row>
    <row r="365" spans="1:8" s="37" customFormat="1" ht="47.25" customHeight="1" x14ac:dyDescent="0.25">
      <c r="A365" s="62" t="s">
        <v>576</v>
      </c>
      <c r="B365" s="44" t="s">
        <v>29</v>
      </c>
      <c r="C365" s="44" t="s">
        <v>15</v>
      </c>
      <c r="D365" s="287" t="s">
        <v>246</v>
      </c>
      <c r="E365" s="288" t="s">
        <v>10</v>
      </c>
      <c r="F365" s="289" t="s">
        <v>497</v>
      </c>
      <c r="G365" s="44"/>
      <c r="H365" s="533">
        <f>SUM(H366)</f>
        <v>6463531</v>
      </c>
    </row>
    <row r="366" spans="1:8" s="37" customFormat="1" ht="31.5" customHeight="1" x14ac:dyDescent="0.25">
      <c r="A366" s="62" t="s">
        <v>96</v>
      </c>
      <c r="B366" s="44" t="s">
        <v>29</v>
      </c>
      <c r="C366" s="44" t="s">
        <v>15</v>
      </c>
      <c r="D366" s="287" t="s">
        <v>246</v>
      </c>
      <c r="E366" s="288" t="s">
        <v>10</v>
      </c>
      <c r="F366" s="289" t="s">
        <v>529</v>
      </c>
      <c r="G366" s="44"/>
      <c r="H366" s="533">
        <f>SUM(H367:H369)</f>
        <v>6463531</v>
      </c>
    </row>
    <row r="367" spans="1:8" s="37" customFormat="1" ht="48" customHeight="1" x14ac:dyDescent="0.25">
      <c r="A367" s="104" t="s">
        <v>86</v>
      </c>
      <c r="B367" s="44" t="s">
        <v>29</v>
      </c>
      <c r="C367" s="44" t="s">
        <v>15</v>
      </c>
      <c r="D367" s="287" t="s">
        <v>246</v>
      </c>
      <c r="E367" s="288" t="s">
        <v>10</v>
      </c>
      <c r="F367" s="289" t="s">
        <v>529</v>
      </c>
      <c r="G367" s="44" t="s">
        <v>13</v>
      </c>
      <c r="H367" s="535">
        <f>SUM(прил9!I592)</f>
        <v>6054240</v>
      </c>
    </row>
    <row r="368" spans="1:8" s="37" customFormat="1" ht="30.75" customHeight="1" x14ac:dyDescent="0.25">
      <c r="A368" s="114" t="s">
        <v>682</v>
      </c>
      <c r="B368" s="44" t="s">
        <v>29</v>
      </c>
      <c r="C368" s="44" t="s">
        <v>15</v>
      </c>
      <c r="D368" s="290" t="s">
        <v>246</v>
      </c>
      <c r="E368" s="291" t="s">
        <v>10</v>
      </c>
      <c r="F368" s="292" t="s">
        <v>529</v>
      </c>
      <c r="G368" s="2" t="s">
        <v>16</v>
      </c>
      <c r="H368" s="534">
        <f>SUM(прил9!I593)</f>
        <v>402400</v>
      </c>
    </row>
    <row r="369" spans="1:8" s="37" customFormat="1" ht="15.75" customHeight="1" x14ac:dyDescent="0.25">
      <c r="A369" s="62" t="s">
        <v>18</v>
      </c>
      <c r="B369" s="44" t="s">
        <v>29</v>
      </c>
      <c r="C369" s="44" t="s">
        <v>15</v>
      </c>
      <c r="D369" s="290" t="s">
        <v>246</v>
      </c>
      <c r="E369" s="291" t="s">
        <v>10</v>
      </c>
      <c r="F369" s="292" t="s">
        <v>529</v>
      </c>
      <c r="G369" s="2" t="s">
        <v>17</v>
      </c>
      <c r="H369" s="534">
        <f>SUM(прил9!I594)</f>
        <v>6891</v>
      </c>
    </row>
    <row r="370" spans="1:8" s="37" customFormat="1" ht="31.5" customHeight="1" x14ac:dyDescent="0.25">
      <c r="A370" s="27" t="s">
        <v>155</v>
      </c>
      <c r="B370" s="28" t="s">
        <v>29</v>
      </c>
      <c r="C370" s="28" t="s">
        <v>15</v>
      </c>
      <c r="D370" s="245" t="s">
        <v>561</v>
      </c>
      <c r="E370" s="246" t="s">
        <v>496</v>
      </c>
      <c r="F370" s="247" t="s">
        <v>497</v>
      </c>
      <c r="G370" s="28"/>
      <c r="H370" s="532">
        <f>SUM(H371)</f>
        <v>8510151</v>
      </c>
    </row>
    <row r="371" spans="1:8" s="37" customFormat="1" ht="48" customHeight="1" x14ac:dyDescent="0.25">
      <c r="A371" s="3" t="s">
        <v>160</v>
      </c>
      <c r="B371" s="44" t="s">
        <v>29</v>
      </c>
      <c r="C371" s="44" t="s">
        <v>15</v>
      </c>
      <c r="D371" s="287" t="s">
        <v>240</v>
      </c>
      <c r="E371" s="288" t="s">
        <v>496</v>
      </c>
      <c r="F371" s="289" t="s">
        <v>497</v>
      </c>
      <c r="G371" s="44"/>
      <c r="H371" s="533">
        <f>SUM(H372)</f>
        <v>8510151</v>
      </c>
    </row>
    <row r="372" spans="1:8" s="37" customFormat="1" ht="33" customHeight="1" x14ac:dyDescent="0.25">
      <c r="A372" s="3" t="s">
        <v>577</v>
      </c>
      <c r="B372" s="44" t="s">
        <v>29</v>
      </c>
      <c r="C372" s="44" t="s">
        <v>15</v>
      </c>
      <c r="D372" s="287" t="s">
        <v>240</v>
      </c>
      <c r="E372" s="288" t="s">
        <v>10</v>
      </c>
      <c r="F372" s="289" t="s">
        <v>497</v>
      </c>
      <c r="G372" s="44"/>
      <c r="H372" s="533">
        <f>SUM(H373)</f>
        <v>8510151</v>
      </c>
    </row>
    <row r="373" spans="1:8" s="37" customFormat="1" ht="32.25" customHeight="1" x14ac:dyDescent="0.25">
      <c r="A373" s="3" t="s">
        <v>96</v>
      </c>
      <c r="B373" s="44" t="s">
        <v>29</v>
      </c>
      <c r="C373" s="44" t="s">
        <v>15</v>
      </c>
      <c r="D373" s="287" t="s">
        <v>240</v>
      </c>
      <c r="E373" s="288" t="s">
        <v>10</v>
      </c>
      <c r="F373" s="289" t="s">
        <v>529</v>
      </c>
      <c r="G373" s="44"/>
      <c r="H373" s="533">
        <f>SUM(H374:H376)</f>
        <v>8510151</v>
      </c>
    </row>
    <row r="374" spans="1:8" s="37" customFormat="1" ht="49.5" customHeight="1" x14ac:dyDescent="0.25">
      <c r="A374" s="86" t="s">
        <v>86</v>
      </c>
      <c r="B374" s="44" t="s">
        <v>29</v>
      </c>
      <c r="C374" s="44" t="s">
        <v>15</v>
      </c>
      <c r="D374" s="287" t="s">
        <v>240</v>
      </c>
      <c r="E374" s="288" t="s">
        <v>10</v>
      </c>
      <c r="F374" s="289" t="s">
        <v>529</v>
      </c>
      <c r="G374" s="44" t="s">
        <v>13</v>
      </c>
      <c r="H374" s="535">
        <f>SUM(прил9!I493)</f>
        <v>5426148</v>
      </c>
    </row>
    <row r="375" spans="1:8" s="37" customFormat="1" ht="33" customHeight="1" x14ac:dyDescent="0.25">
      <c r="A375" s="91" t="s">
        <v>682</v>
      </c>
      <c r="B375" s="44" t="s">
        <v>29</v>
      </c>
      <c r="C375" s="44" t="s">
        <v>15</v>
      </c>
      <c r="D375" s="290" t="s">
        <v>240</v>
      </c>
      <c r="E375" s="291" t="s">
        <v>10</v>
      </c>
      <c r="F375" s="292" t="s">
        <v>529</v>
      </c>
      <c r="G375" s="2" t="s">
        <v>16</v>
      </c>
      <c r="H375" s="534">
        <f>SUM(прил9!I494)</f>
        <v>1784951</v>
      </c>
    </row>
    <row r="376" spans="1:8" s="37" customFormat="1" ht="15.75" customHeight="1" x14ac:dyDescent="0.25">
      <c r="A376" s="3" t="s">
        <v>18</v>
      </c>
      <c r="B376" s="44" t="s">
        <v>29</v>
      </c>
      <c r="C376" s="44" t="s">
        <v>15</v>
      </c>
      <c r="D376" s="290" t="s">
        <v>240</v>
      </c>
      <c r="E376" s="291" t="s">
        <v>10</v>
      </c>
      <c r="F376" s="292" t="s">
        <v>529</v>
      </c>
      <c r="G376" s="2" t="s">
        <v>17</v>
      </c>
      <c r="H376" s="534">
        <f>SUM(прил9!I495)</f>
        <v>1299052</v>
      </c>
    </row>
    <row r="377" spans="1:8" s="37" customFormat="1" ht="64.5" customHeight="1" x14ac:dyDescent="0.25">
      <c r="A377" s="105" t="s">
        <v>142</v>
      </c>
      <c r="B377" s="28" t="s">
        <v>29</v>
      </c>
      <c r="C377" s="42" t="s">
        <v>15</v>
      </c>
      <c r="D377" s="257" t="s">
        <v>218</v>
      </c>
      <c r="E377" s="258" t="s">
        <v>496</v>
      </c>
      <c r="F377" s="259" t="s">
        <v>497</v>
      </c>
      <c r="G377" s="28"/>
      <c r="H377" s="532">
        <f>SUM(H378)</f>
        <v>124500</v>
      </c>
    </row>
    <row r="378" spans="1:8" s="37" customFormat="1" ht="94.5" customHeight="1" x14ac:dyDescent="0.25">
      <c r="A378" s="106" t="s">
        <v>158</v>
      </c>
      <c r="B378" s="2" t="s">
        <v>29</v>
      </c>
      <c r="C378" s="35" t="s">
        <v>15</v>
      </c>
      <c r="D378" s="290" t="s">
        <v>220</v>
      </c>
      <c r="E378" s="291" t="s">
        <v>496</v>
      </c>
      <c r="F378" s="292" t="s">
        <v>497</v>
      </c>
      <c r="G378" s="2"/>
      <c r="H378" s="533">
        <f>SUM(H379)</f>
        <v>124500</v>
      </c>
    </row>
    <row r="379" spans="1:8" s="37" customFormat="1" ht="46.5" customHeight="1" x14ac:dyDescent="0.25">
      <c r="A379" s="106" t="s">
        <v>516</v>
      </c>
      <c r="B379" s="2" t="s">
        <v>29</v>
      </c>
      <c r="C379" s="35" t="s">
        <v>15</v>
      </c>
      <c r="D379" s="290" t="s">
        <v>220</v>
      </c>
      <c r="E379" s="291" t="s">
        <v>10</v>
      </c>
      <c r="F379" s="292" t="s">
        <v>497</v>
      </c>
      <c r="G379" s="2"/>
      <c r="H379" s="533">
        <f>SUM(H380)</f>
        <v>124500</v>
      </c>
    </row>
    <row r="380" spans="1:8" s="37" customFormat="1" ht="18.75" customHeight="1" x14ac:dyDescent="0.25">
      <c r="A380" s="62" t="s">
        <v>111</v>
      </c>
      <c r="B380" s="2" t="s">
        <v>29</v>
      </c>
      <c r="C380" s="35" t="s">
        <v>15</v>
      </c>
      <c r="D380" s="290" t="s">
        <v>220</v>
      </c>
      <c r="E380" s="291" t="s">
        <v>10</v>
      </c>
      <c r="F380" s="292" t="s">
        <v>517</v>
      </c>
      <c r="G380" s="2"/>
      <c r="H380" s="533">
        <f>SUM(H381)</f>
        <v>124500</v>
      </c>
    </row>
    <row r="381" spans="1:8" s="37" customFormat="1" ht="34.5" customHeight="1" x14ac:dyDescent="0.25">
      <c r="A381" s="114" t="s">
        <v>682</v>
      </c>
      <c r="B381" s="2" t="s">
        <v>29</v>
      </c>
      <c r="C381" s="35" t="s">
        <v>15</v>
      </c>
      <c r="D381" s="290" t="s">
        <v>220</v>
      </c>
      <c r="E381" s="291" t="s">
        <v>10</v>
      </c>
      <c r="F381" s="292" t="s">
        <v>517</v>
      </c>
      <c r="G381" s="2" t="s">
        <v>16</v>
      </c>
      <c r="H381" s="534">
        <f>SUM(прил9!I500+прил9!I599)</f>
        <v>124500</v>
      </c>
    </row>
    <row r="382" spans="1:8" ht="15.75" x14ac:dyDescent="0.25">
      <c r="A382" s="88" t="s">
        <v>918</v>
      </c>
      <c r="B382" s="23" t="s">
        <v>29</v>
      </c>
      <c r="C382" s="23" t="s">
        <v>29</v>
      </c>
      <c r="D382" s="242"/>
      <c r="E382" s="243"/>
      <c r="F382" s="244"/>
      <c r="G382" s="22"/>
      <c r="H382" s="539">
        <f>SUM(H383,H397)</f>
        <v>1373960</v>
      </c>
    </row>
    <row r="383" spans="1:8" ht="63" x14ac:dyDescent="0.25">
      <c r="A383" s="76" t="s">
        <v>166</v>
      </c>
      <c r="B383" s="28" t="s">
        <v>29</v>
      </c>
      <c r="C383" s="28" t="s">
        <v>29</v>
      </c>
      <c r="D383" s="245" t="s">
        <v>578</v>
      </c>
      <c r="E383" s="246" t="s">
        <v>496</v>
      </c>
      <c r="F383" s="247" t="s">
        <v>497</v>
      </c>
      <c r="G383" s="28"/>
      <c r="H383" s="532">
        <f>SUM(H384,H388)</f>
        <v>1348960</v>
      </c>
    </row>
    <row r="384" spans="1:8" ht="81.75" customHeight="1" x14ac:dyDescent="0.25">
      <c r="A384" s="55" t="s">
        <v>167</v>
      </c>
      <c r="B384" s="44" t="s">
        <v>29</v>
      </c>
      <c r="C384" s="44" t="s">
        <v>29</v>
      </c>
      <c r="D384" s="287" t="s">
        <v>247</v>
      </c>
      <c r="E384" s="288" t="s">
        <v>496</v>
      </c>
      <c r="F384" s="289" t="s">
        <v>497</v>
      </c>
      <c r="G384" s="44"/>
      <c r="H384" s="533">
        <f>SUM(H385)</f>
        <v>148000</v>
      </c>
    </row>
    <row r="385" spans="1:8" ht="33" customHeight="1" x14ac:dyDescent="0.25">
      <c r="A385" s="55" t="s">
        <v>579</v>
      </c>
      <c r="B385" s="44" t="s">
        <v>29</v>
      </c>
      <c r="C385" s="44" t="s">
        <v>29</v>
      </c>
      <c r="D385" s="287" t="s">
        <v>247</v>
      </c>
      <c r="E385" s="288" t="s">
        <v>10</v>
      </c>
      <c r="F385" s="289" t="s">
        <v>497</v>
      </c>
      <c r="G385" s="44"/>
      <c r="H385" s="533">
        <f>SUM(H386)</f>
        <v>148000</v>
      </c>
    </row>
    <row r="386" spans="1:8" ht="15.75" x14ac:dyDescent="0.25">
      <c r="A386" s="3" t="s">
        <v>97</v>
      </c>
      <c r="B386" s="44" t="s">
        <v>29</v>
      </c>
      <c r="C386" s="44" t="s">
        <v>29</v>
      </c>
      <c r="D386" s="287" t="s">
        <v>247</v>
      </c>
      <c r="E386" s="288" t="s">
        <v>10</v>
      </c>
      <c r="F386" s="289" t="s">
        <v>580</v>
      </c>
      <c r="G386" s="44"/>
      <c r="H386" s="533">
        <f>SUM(H387)</f>
        <v>148000</v>
      </c>
    </row>
    <row r="387" spans="1:8" ht="31.5" x14ac:dyDescent="0.25">
      <c r="A387" s="91" t="s">
        <v>682</v>
      </c>
      <c r="B387" s="44" t="s">
        <v>29</v>
      </c>
      <c r="C387" s="44" t="s">
        <v>29</v>
      </c>
      <c r="D387" s="287" t="s">
        <v>247</v>
      </c>
      <c r="E387" s="288" t="s">
        <v>10</v>
      </c>
      <c r="F387" s="289" t="s">
        <v>580</v>
      </c>
      <c r="G387" s="44" t="s">
        <v>16</v>
      </c>
      <c r="H387" s="535">
        <f>SUM(прил9!I605)</f>
        <v>148000</v>
      </c>
    </row>
    <row r="388" spans="1:8" ht="64.5" customHeight="1" x14ac:dyDescent="0.25">
      <c r="A388" s="77" t="s">
        <v>168</v>
      </c>
      <c r="B388" s="44" t="s">
        <v>29</v>
      </c>
      <c r="C388" s="44" t="s">
        <v>29</v>
      </c>
      <c r="D388" s="287" t="s">
        <v>243</v>
      </c>
      <c r="E388" s="288" t="s">
        <v>496</v>
      </c>
      <c r="F388" s="289" t="s">
        <v>497</v>
      </c>
      <c r="G388" s="44"/>
      <c r="H388" s="533">
        <f>SUM(H389)</f>
        <v>1200960</v>
      </c>
    </row>
    <row r="389" spans="1:8" ht="32.25" customHeight="1" x14ac:dyDescent="0.25">
      <c r="A389" s="77" t="s">
        <v>581</v>
      </c>
      <c r="B389" s="44" t="s">
        <v>29</v>
      </c>
      <c r="C389" s="44" t="s">
        <v>29</v>
      </c>
      <c r="D389" s="287" t="s">
        <v>243</v>
      </c>
      <c r="E389" s="288" t="s">
        <v>10</v>
      </c>
      <c r="F389" s="289" t="s">
        <v>497</v>
      </c>
      <c r="G389" s="44"/>
      <c r="H389" s="533">
        <f>SUM(H390+H392+H395)</f>
        <v>1200960</v>
      </c>
    </row>
    <row r="390" spans="1:8" ht="18" customHeight="1" x14ac:dyDescent="0.25">
      <c r="A390" s="77" t="s">
        <v>711</v>
      </c>
      <c r="B390" s="2" t="s">
        <v>29</v>
      </c>
      <c r="C390" s="2" t="s">
        <v>29</v>
      </c>
      <c r="D390" s="287" t="s">
        <v>243</v>
      </c>
      <c r="E390" s="249" t="s">
        <v>10</v>
      </c>
      <c r="F390" s="289" t="s">
        <v>710</v>
      </c>
      <c r="G390" s="44"/>
      <c r="H390" s="533">
        <f>SUM(H391)</f>
        <v>359960</v>
      </c>
    </row>
    <row r="391" spans="1:8" ht="16.5" customHeight="1" x14ac:dyDescent="0.25">
      <c r="A391" s="77" t="s">
        <v>40</v>
      </c>
      <c r="B391" s="2" t="s">
        <v>29</v>
      </c>
      <c r="C391" s="2" t="s">
        <v>29</v>
      </c>
      <c r="D391" s="287" t="s">
        <v>243</v>
      </c>
      <c r="E391" s="249" t="s">
        <v>10</v>
      </c>
      <c r="F391" s="289" t="s">
        <v>710</v>
      </c>
      <c r="G391" s="44" t="s">
        <v>39</v>
      </c>
      <c r="H391" s="535">
        <f>SUM(прил9!I609+прил9!I506)</f>
        <v>359960</v>
      </c>
    </row>
    <row r="392" spans="1:8" ht="18.75" customHeight="1" x14ac:dyDescent="0.25">
      <c r="A392" s="86" t="s">
        <v>582</v>
      </c>
      <c r="B392" s="2" t="s">
        <v>29</v>
      </c>
      <c r="C392" s="2" t="s">
        <v>29</v>
      </c>
      <c r="D392" s="287" t="s">
        <v>243</v>
      </c>
      <c r="E392" s="249" t="s">
        <v>10</v>
      </c>
      <c r="F392" s="250" t="s">
        <v>583</v>
      </c>
      <c r="G392" s="2"/>
      <c r="H392" s="533">
        <f>SUM(H393:H394)</f>
        <v>653715</v>
      </c>
    </row>
    <row r="393" spans="1:8" ht="31.5" x14ac:dyDescent="0.25">
      <c r="A393" s="91" t="s">
        <v>682</v>
      </c>
      <c r="B393" s="2" t="s">
        <v>29</v>
      </c>
      <c r="C393" s="2" t="s">
        <v>29</v>
      </c>
      <c r="D393" s="287" t="s">
        <v>243</v>
      </c>
      <c r="E393" s="249" t="s">
        <v>10</v>
      </c>
      <c r="F393" s="250" t="s">
        <v>583</v>
      </c>
      <c r="G393" s="2" t="s">
        <v>16</v>
      </c>
      <c r="H393" s="535">
        <f>SUM(прил9!I508)</f>
        <v>451620</v>
      </c>
    </row>
    <row r="394" spans="1:8" ht="15.75" x14ac:dyDescent="0.25">
      <c r="A394" s="62" t="s">
        <v>40</v>
      </c>
      <c r="B394" s="2" t="s">
        <v>29</v>
      </c>
      <c r="C394" s="2" t="s">
        <v>29</v>
      </c>
      <c r="D394" s="287" t="s">
        <v>243</v>
      </c>
      <c r="E394" s="249" t="s">
        <v>10</v>
      </c>
      <c r="F394" s="250" t="s">
        <v>583</v>
      </c>
      <c r="G394" s="2" t="s">
        <v>39</v>
      </c>
      <c r="H394" s="535">
        <f>SUM(прил9!I611)</f>
        <v>202095</v>
      </c>
    </row>
    <row r="395" spans="1:8" ht="15.75" x14ac:dyDescent="0.25">
      <c r="A395" s="92" t="s">
        <v>709</v>
      </c>
      <c r="B395" s="2" t="s">
        <v>29</v>
      </c>
      <c r="C395" s="2" t="s">
        <v>29</v>
      </c>
      <c r="D395" s="287" t="s">
        <v>243</v>
      </c>
      <c r="E395" s="249" t="s">
        <v>10</v>
      </c>
      <c r="F395" s="250" t="s">
        <v>708</v>
      </c>
      <c r="G395" s="2"/>
      <c r="H395" s="533">
        <f>SUM(H396)</f>
        <v>187285</v>
      </c>
    </row>
    <row r="396" spans="1:8" ht="31.5" x14ac:dyDescent="0.25">
      <c r="A396" s="114" t="s">
        <v>682</v>
      </c>
      <c r="B396" s="2" t="s">
        <v>29</v>
      </c>
      <c r="C396" s="2" t="s">
        <v>29</v>
      </c>
      <c r="D396" s="287" t="s">
        <v>243</v>
      </c>
      <c r="E396" s="249" t="s">
        <v>10</v>
      </c>
      <c r="F396" s="250" t="s">
        <v>708</v>
      </c>
      <c r="G396" s="2" t="s">
        <v>16</v>
      </c>
      <c r="H396" s="535">
        <f>SUM(прил9!I613+прил9!I510)</f>
        <v>187285</v>
      </c>
    </row>
    <row r="397" spans="1:8" s="65" customFormat="1" ht="33.75" customHeight="1" x14ac:dyDescent="0.25">
      <c r="A397" s="76" t="s">
        <v>126</v>
      </c>
      <c r="B397" s="28" t="s">
        <v>29</v>
      </c>
      <c r="C397" s="28" t="s">
        <v>29</v>
      </c>
      <c r="D397" s="245" t="s">
        <v>511</v>
      </c>
      <c r="E397" s="246" t="s">
        <v>496</v>
      </c>
      <c r="F397" s="247" t="s">
        <v>497</v>
      </c>
      <c r="G397" s="28"/>
      <c r="H397" s="532">
        <f>SUM(H398)</f>
        <v>25000</v>
      </c>
    </row>
    <row r="398" spans="1:8" s="65" customFormat="1" ht="47.25" customHeight="1" x14ac:dyDescent="0.25">
      <c r="A398" s="77" t="s">
        <v>162</v>
      </c>
      <c r="B398" s="35" t="s">
        <v>29</v>
      </c>
      <c r="C398" s="44" t="s">
        <v>29</v>
      </c>
      <c r="D398" s="287" t="s">
        <v>242</v>
      </c>
      <c r="E398" s="288" t="s">
        <v>496</v>
      </c>
      <c r="F398" s="289" t="s">
        <v>497</v>
      </c>
      <c r="G398" s="72"/>
      <c r="H398" s="536">
        <f>SUM(H399)</f>
        <v>25000</v>
      </c>
    </row>
    <row r="399" spans="1:8" s="65" customFormat="1" ht="32.25" customHeight="1" x14ac:dyDescent="0.25">
      <c r="A399" s="77" t="s">
        <v>574</v>
      </c>
      <c r="B399" s="35" t="s">
        <v>29</v>
      </c>
      <c r="C399" s="44" t="s">
        <v>29</v>
      </c>
      <c r="D399" s="287" t="s">
        <v>242</v>
      </c>
      <c r="E399" s="288" t="s">
        <v>10</v>
      </c>
      <c r="F399" s="289" t="s">
        <v>497</v>
      </c>
      <c r="G399" s="72"/>
      <c r="H399" s="536">
        <f>SUM(H400)</f>
        <v>25000</v>
      </c>
    </row>
    <row r="400" spans="1:8" s="37" customFormat="1" ht="32.25" customHeight="1" x14ac:dyDescent="0.25">
      <c r="A400" s="70" t="s">
        <v>163</v>
      </c>
      <c r="B400" s="35" t="s">
        <v>29</v>
      </c>
      <c r="C400" s="44" t="s">
        <v>29</v>
      </c>
      <c r="D400" s="287" t="s">
        <v>242</v>
      </c>
      <c r="E400" s="288" t="s">
        <v>10</v>
      </c>
      <c r="F400" s="289" t="s">
        <v>575</v>
      </c>
      <c r="G400" s="72"/>
      <c r="H400" s="536">
        <f>SUM(H401)</f>
        <v>25000</v>
      </c>
    </row>
    <row r="401" spans="1:8" s="37" customFormat="1" ht="30.75" customHeight="1" x14ac:dyDescent="0.25">
      <c r="A401" s="94" t="s">
        <v>682</v>
      </c>
      <c r="B401" s="44" t="s">
        <v>29</v>
      </c>
      <c r="C401" s="44" t="s">
        <v>29</v>
      </c>
      <c r="D401" s="287" t="s">
        <v>242</v>
      </c>
      <c r="E401" s="288" t="s">
        <v>10</v>
      </c>
      <c r="F401" s="289" t="s">
        <v>575</v>
      </c>
      <c r="G401" s="72" t="s">
        <v>16</v>
      </c>
      <c r="H401" s="537">
        <f>SUM(прил9!I618)</f>
        <v>25000</v>
      </c>
    </row>
    <row r="402" spans="1:8" ht="15.75" x14ac:dyDescent="0.25">
      <c r="A402" s="88" t="s">
        <v>31</v>
      </c>
      <c r="B402" s="23" t="s">
        <v>29</v>
      </c>
      <c r="C402" s="23" t="s">
        <v>32</v>
      </c>
      <c r="D402" s="242"/>
      <c r="E402" s="243"/>
      <c r="F402" s="244"/>
      <c r="G402" s="22"/>
      <c r="H402" s="539">
        <f>SUM(H408,H403,H421,H426)</f>
        <v>8770277</v>
      </c>
    </row>
    <row r="403" spans="1:8" s="65" customFormat="1" ht="32.25" customHeight="1" x14ac:dyDescent="0.25">
      <c r="A403" s="76" t="s">
        <v>124</v>
      </c>
      <c r="B403" s="28" t="s">
        <v>29</v>
      </c>
      <c r="C403" s="28" t="s">
        <v>32</v>
      </c>
      <c r="D403" s="245" t="s">
        <v>199</v>
      </c>
      <c r="E403" s="246" t="s">
        <v>496</v>
      </c>
      <c r="F403" s="247" t="s">
        <v>497</v>
      </c>
      <c r="G403" s="28"/>
      <c r="H403" s="532">
        <f>SUM(H404)</f>
        <v>3000</v>
      </c>
    </row>
    <row r="404" spans="1:8" s="37" customFormat="1" ht="63.75" customHeight="1" x14ac:dyDescent="0.25">
      <c r="A404" s="70" t="s">
        <v>125</v>
      </c>
      <c r="B404" s="71" t="s">
        <v>29</v>
      </c>
      <c r="C404" s="35" t="s">
        <v>32</v>
      </c>
      <c r="D404" s="290" t="s">
        <v>232</v>
      </c>
      <c r="E404" s="291" t="s">
        <v>496</v>
      </c>
      <c r="F404" s="292" t="s">
        <v>497</v>
      </c>
      <c r="G404" s="72"/>
      <c r="H404" s="536">
        <f>SUM(H405)</f>
        <v>3000</v>
      </c>
    </row>
    <row r="405" spans="1:8" s="37" customFormat="1" ht="33" customHeight="1" x14ac:dyDescent="0.25">
      <c r="A405" s="306" t="s">
        <v>504</v>
      </c>
      <c r="B405" s="71" t="s">
        <v>29</v>
      </c>
      <c r="C405" s="35" t="s">
        <v>32</v>
      </c>
      <c r="D405" s="290" t="s">
        <v>232</v>
      </c>
      <c r="E405" s="291" t="s">
        <v>10</v>
      </c>
      <c r="F405" s="292" t="s">
        <v>497</v>
      </c>
      <c r="G405" s="72"/>
      <c r="H405" s="536">
        <f>SUM(H406)</f>
        <v>3000</v>
      </c>
    </row>
    <row r="406" spans="1:8" s="37" customFormat="1" ht="33.75" customHeight="1" x14ac:dyDescent="0.25">
      <c r="A406" s="81" t="s">
        <v>114</v>
      </c>
      <c r="B406" s="71" t="s">
        <v>29</v>
      </c>
      <c r="C406" s="35" t="s">
        <v>32</v>
      </c>
      <c r="D406" s="290" t="s">
        <v>232</v>
      </c>
      <c r="E406" s="291" t="s">
        <v>10</v>
      </c>
      <c r="F406" s="292" t="s">
        <v>506</v>
      </c>
      <c r="G406" s="2"/>
      <c r="H406" s="533">
        <f>SUM(H407)</f>
        <v>3000</v>
      </c>
    </row>
    <row r="407" spans="1:8" s="37" customFormat="1" ht="32.25" customHeight="1" x14ac:dyDescent="0.25">
      <c r="A407" s="94" t="s">
        <v>682</v>
      </c>
      <c r="B407" s="71" t="s">
        <v>29</v>
      </c>
      <c r="C407" s="35" t="s">
        <v>32</v>
      </c>
      <c r="D407" s="290" t="s">
        <v>232</v>
      </c>
      <c r="E407" s="291" t="s">
        <v>10</v>
      </c>
      <c r="F407" s="292" t="s">
        <v>506</v>
      </c>
      <c r="G407" s="72" t="s">
        <v>16</v>
      </c>
      <c r="H407" s="537">
        <f>SUM(прил9!I516)</f>
        <v>3000</v>
      </c>
    </row>
    <row r="408" spans="1:8" ht="36" customHeight="1" x14ac:dyDescent="0.25">
      <c r="A408" s="27" t="s">
        <v>155</v>
      </c>
      <c r="B408" s="28" t="s">
        <v>29</v>
      </c>
      <c r="C408" s="28" t="s">
        <v>32</v>
      </c>
      <c r="D408" s="245" t="s">
        <v>561</v>
      </c>
      <c r="E408" s="246" t="s">
        <v>496</v>
      </c>
      <c r="F408" s="247" t="s">
        <v>497</v>
      </c>
      <c r="G408" s="28"/>
      <c r="H408" s="532">
        <f>SUM(H409)</f>
        <v>8739577</v>
      </c>
    </row>
    <row r="409" spans="1:8" ht="49.5" customHeight="1" x14ac:dyDescent="0.25">
      <c r="A409" s="3" t="s">
        <v>169</v>
      </c>
      <c r="B409" s="2" t="s">
        <v>29</v>
      </c>
      <c r="C409" s="2" t="s">
        <v>32</v>
      </c>
      <c r="D409" s="248" t="s">
        <v>244</v>
      </c>
      <c r="E409" s="249" t="s">
        <v>496</v>
      </c>
      <c r="F409" s="250" t="s">
        <v>497</v>
      </c>
      <c r="G409" s="2"/>
      <c r="H409" s="533">
        <f>SUM(H410+H417)</f>
        <v>8739577</v>
      </c>
    </row>
    <row r="410" spans="1:8" ht="34.5" customHeight="1" x14ac:dyDescent="0.25">
      <c r="A410" s="3" t="s">
        <v>584</v>
      </c>
      <c r="B410" s="2" t="s">
        <v>29</v>
      </c>
      <c r="C410" s="2" t="s">
        <v>32</v>
      </c>
      <c r="D410" s="248" t="s">
        <v>244</v>
      </c>
      <c r="E410" s="249" t="s">
        <v>10</v>
      </c>
      <c r="F410" s="250" t="s">
        <v>497</v>
      </c>
      <c r="G410" s="2"/>
      <c r="H410" s="533">
        <f>SUM(H411+H413)</f>
        <v>7263472</v>
      </c>
    </row>
    <row r="411" spans="1:8" ht="33" customHeight="1" x14ac:dyDescent="0.25">
      <c r="A411" s="3" t="s">
        <v>170</v>
      </c>
      <c r="B411" s="2" t="s">
        <v>29</v>
      </c>
      <c r="C411" s="2" t="s">
        <v>32</v>
      </c>
      <c r="D411" s="248" t="s">
        <v>244</v>
      </c>
      <c r="E411" s="249" t="s">
        <v>10</v>
      </c>
      <c r="F411" s="250" t="s">
        <v>585</v>
      </c>
      <c r="G411" s="2"/>
      <c r="H411" s="533">
        <f>SUM(H412)</f>
        <v>87569</v>
      </c>
    </row>
    <row r="412" spans="1:8" ht="47.25" x14ac:dyDescent="0.25">
      <c r="A412" s="86" t="s">
        <v>86</v>
      </c>
      <c r="B412" s="2" t="s">
        <v>29</v>
      </c>
      <c r="C412" s="2" t="s">
        <v>32</v>
      </c>
      <c r="D412" s="248" t="s">
        <v>244</v>
      </c>
      <c r="E412" s="249" t="s">
        <v>10</v>
      </c>
      <c r="F412" s="250" t="s">
        <v>585</v>
      </c>
      <c r="G412" s="2" t="s">
        <v>13</v>
      </c>
      <c r="H412" s="535">
        <f>SUM(прил9!I521)</f>
        <v>87569</v>
      </c>
    </row>
    <row r="413" spans="1:8" ht="31.5" x14ac:dyDescent="0.25">
      <c r="A413" s="3" t="s">
        <v>96</v>
      </c>
      <c r="B413" s="44" t="s">
        <v>29</v>
      </c>
      <c r="C413" s="44" t="s">
        <v>32</v>
      </c>
      <c r="D413" s="287" t="s">
        <v>244</v>
      </c>
      <c r="E413" s="288" t="s">
        <v>10</v>
      </c>
      <c r="F413" s="289" t="s">
        <v>529</v>
      </c>
      <c r="G413" s="44"/>
      <c r="H413" s="533">
        <f>SUM(H414:H416)</f>
        <v>7175903</v>
      </c>
    </row>
    <row r="414" spans="1:8" ht="48" customHeight="1" x14ac:dyDescent="0.25">
      <c r="A414" s="86" t="s">
        <v>86</v>
      </c>
      <c r="B414" s="2" t="s">
        <v>29</v>
      </c>
      <c r="C414" s="2" t="s">
        <v>32</v>
      </c>
      <c r="D414" s="248" t="s">
        <v>244</v>
      </c>
      <c r="E414" s="249" t="s">
        <v>10</v>
      </c>
      <c r="F414" s="250" t="s">
        <v>529</v>
      </c>
      <c r="G414" s="2" t="s">
        <v>13</v>
      </c>
      <c r="H414" s="535">
        <f>SUM(прил9!I523)</f>
        <v>6416632</v>
      </c>
    </row>
    <row r="415" spans="1:8" ht="31.5" x14ac:dyDescent="0.25">
      <c r="A415" s="91" t="s">
        <v>682</v>
      </c>
      <c r="B415" s="2" t="s">
        <v>29</v>
      </c>
      <c r="C415" s="2" t="s">
        <v>32</v>
      </c>
      <c r="D415" s="248" t="s">
        <v>244</v>
      </c>
      <c r="E415" s="249" t="s">
        <v>10</v>
      </c>
      <c r="F415" s="250" t="s">
        <v>529</v>
      </c>
      <c r="G415" s="2" t="s">
        <v>16</v>
      </c>
      <c r="H415" s="535">
        <f>SUM(прил9!I524)</f>
        <v>755841</v>
      </c>
    </row>
    <row r="416" spans="1:8" ht="15.75" x14ac:dyDescent="0.25">
      <c r="A416" s="3" t="s">
        <v>18</v>
      </c>
      <c r="B416" s="2" t="s">
        <v>29</v>
      </c>
      <c r="C416" s="2" t="s">
        <v>32</v>
      </c>
      <c r="D416" s="248" t="s">
        <v>244</v>
      </c>
      <c r="E416" s="249" t="s">
        <v>10</v>
      </c>
      <c r="F416" s="250" t="s">
        <v>529</v>
      </c>
      <c r="G416" s="2" t="s">
        <v>17</v>
      </c>
      <c r="H416" s="535">
        <f>SUM(прил9!I525)</f>
        <v>3430</v>
      </c>
    </row>
    <row r="417" spans="1:8" ht="63" x14ac:dyDescent="0.25">
      <c r="A417" s="3" t="s">
        <v>1106</v>
      </c>
      <c r="B417" s="2" t="s">
        <v>29</v>
      </c>
      <c r="C417" s="2" t="s">
        <v>32</v>
      </c>
      <c r="D417" s="248" t="s">
        <v>244</v>
      </c>
      <c r="E417" s="249" t="s">
        <v>12</v>
      </c>
      <c r="F417" s="250" t="s">
        <v>497</v>
      </c>
      <c r="G417" s="2"/>
      <c r="H417" s="533">
        <f>SUM(H418)</f>
        <v>1476105</v>
      </c>
    </row>
    <row r="418" spans="1:8" ht="31.5" customHeight="1" x14ac:dyDescent="0.25">
      <c r="A418" s="3" t="s">
        <v>85</v>
      </c>
      <c r="B418" s="2" t="s">
        <v>29</v>
      </c>
      <c r="C418" s="2" t="s">
        <v>32</v>
      </c>
      <c r="D418" s="248" t="s">
        <v>244</v>
      </c>
      <c r="E418" s="249" t="s">
        <v>12</v>
      </c>
      <c r="F418" s="250" t="s">
        <v>501</v>
      </c>
      <c r="G418" s="2"/>
      <c r="H418" s="533">
        <f>SUM(H419:H420)</f>
        <v>1476105</v>
      </c>
    </row>
    <row r="419" spans="1:8" ht="47.25" x14ac:dyDescent="0.25">
      <c r="A419" s="86" t="s">
        <v>86</v>
      </c>
      <c r="B419" s="2" t="s">
        <v>29</v>
      </c>
      <c r="C419" s="2" t="s">
        <v>32</v>
      </c>
      <c r="D419" s="248" t="s">
        <v>244</v>
      </c>
      <c r="E419" s="249" t="s">
        <v>12</v>
      </c>
      <c r="F419" s="250" t="s">
        <v>501</v>
      </c>
      <c r="G419" s="2" t="s">
        <v>13</v>
      </c>
      <c r="H419" s="534">
        <f>SUM(прил9!I528)</f>
        <v>1476105</v>
      </c>
    </row>
    <row r="420" spans="1:8" ht="31.5" hidden="1" x14ac:dyDescent="0.25">
      <c r="A420" s="91" t="s">
        <v>682</v>
      </c>
      <c r="B420" s="2" t="s">
        <v>29</v>
      </c>
      <c r="C420" s="2" t="s">
        <v>32</v>
      </c>
      <c r="D420" s="248" t="s">
        <v>244</v>
      </c>
      <c r="E420" s="249" t="s">
        <v>12</v>
      </c>
      <c r="F420" s="250" t="s">
        <v>501</v>
      </c>
      <c r="G420" s="2" t="s">
        <v>16</v>
      </c>
      <c r="H420" s="534"/>
    </row>
    <row r="421" spans="1:8" ht="31.5" hidden="1" x14ac:dyDescent="0.25">
      <c r="A421" s="76" t="s">
        <v>126</v>
      </c>
      <c r="B421" s="28" t="s">
        <v>29</v>
      </c>
      <c r="C421" s="28" t="s">
        <v>32</v>
      </c>
      <c r="D421" s="245" t="s">
        <v>511</v>
      </c>
      <c r="E421" s="246" t="s">
        <v>496</v>
      </c>
      <c r="F421" s="247" t="s">
        <v>497</v>
      </c>
      <c r="G421" s="28"/>
      <c r="H421" s="532">
        <f>SUM(H422)</f>
        <v>0</v>
      </c>
    </row>
    <row r="422" spans="1:8" ht="63" hidden="1" x14ac:dyDescent="0.25">
      <c r="A422" s="77" t="s">
        <v>162</v>
      </c>
      <c r="B422" s="35" t="s">
        <v>29</v>
      </c>
      <c r="C422" s="44" t="s">
        <v>32</v>
      </c>
      <c r="D422" s="287" t="s">
        <v>242</v>
      </c>
      <c r="E422" s="288" t="s">
        <v>496</v>
      </c>
      <c r="F422" s="289" t="s">
        <v>497</v>
      </c>
      <c r="G422" s="72"/>
      <c r="H422" s="536">
        <f>SUM(H423)</f>
        <v>0</v>
      </c>
    </row>
    <row r="423" spans="1:8" ht="31.5" hidden="1" x14ac:dyDescent="0.25">
      <c r="A423" s="77" t="s">
        <v>574</v>
      </c>
      <c r="B423" s="35" t="s">
        <v>29</v>
      </c>
      <c r="C423" s="44" t="s">
        <v>32</v>
      </c>
      <c r="D423" s="287" t="s">
        <v>242</v>
      </c>
      <c r="E423" s="288" t="s">
        <v>10</v>
      </c>
      <c r="F423" s="289" t="s">
        <v>497</v>
      </c>
      <c r="G423" s="72"/>
      <c r="H423" s="536">
        <f>SUM(H424)</f>
        <v>0</v>
      </c>
    </row>
    <row r="424" spans="1:8" ht="31.5" hidden="1" x14ac:dyDescent="0.25">
      <c r="A424" s="70" t="s">
        <v>163</v>
      </c>
      <c r="B424" s="35" t="s">
        <v>29</v>
      </c>
      <c r="C424" s="44" t="s">
        <v>32</v>
      </c>
      <c r="D424" s="287" t="s">
        <v>242</v>
      </c>
      <c r="E424" s="288" t="s">
        <v>10</v>
      </c>
      <c r="F424" s="289" t="s">
        <v>575</v>
      </c>
      <c r="G424" s="72"/>
      <c r="H424" s="536">
        <f>SUM(H425)</f>
        <v>0</v>
      </c>
    </row>
    <row r="425" spans="1:8" ht="31.5" hidden="1" x14ac:dyDescent="0.25">
      <c r="A425" s="94" t="s">
        <v>682</v>
      </c>
      <c r="B425" s="44" t="s">
        <v>29</v>
      </c>
      <c r="C425" s="44" t="s">
        <v>32</v>
      </c>
      <c r="D425" s="287" t="s">
        <v>242</v>
      </c>
      <c r="E425" s="288" t="s">
        <v>10</v>
      </c>
      <c r="F425" s="289" t="s">
        <v>575</v>
      </c>
      <c r="G425" s="72" t="s">
        <v>16</v>
      </c>
      <c r="H425" s="537"/>
    </row>
    <row r="426" spans="1:8" s="37" customFormat="1" ht="65.25" customHeight="1" x14ac:dyDescent="0.25">
      <c r="A426" s="76" t="s">
        <v>142</v>
      </c>
      <c r="B426" s="28" t="s">
        <v>29</v>
      </c>
      <c r="C426" s="42" t="s">
        <v>32</v>
      </c>
      <c r="D426" s="257" t="s">
        <v>218</v>
      </c>
      <c r="E426" s="258" t="s">
        <v>496</v>
      </c>
      <c r="F426" s="259" t="s">
        <v>497</v>
      </c>
      <c r="G426" s="28"/>
      <c r="H426" s="532">
        <f>SUM(H427)</f>
        <v>27700</v>
      </c>
    </row>
    <row r="427" spans="1:8" s="37" customFormat="1" ht="98.25" customHeight="1" x14ac:dyDescent="0.25">
      <c r="A427" s="77" t="s">
        <v>158</v>
      </c>
      <c r="B427" s="2" t="s">
        <v>29</v>
      </c>
      <c r="C427" s="35" t="s">
        <v>32</v>
      </c>
      <c r="D427" s="290" t="s">
        <v>220</v>
      </c>
      <c r="E427" s="291" t="s">
        <v>496</v>
      </c>
      <c r="F427" s="292" t="s">
        <v>497</v>
      </c>
      <c r="G427" s="2"/>
      <c r="H427" s="533">
        <f>SUM(H428)</f>
        <v>27700</v>
      </c>
    </row>
    <row r="428" spans="1:8" s="37" customFormat="1" ht="49.5" customHeight="1" x14ac:dyDescent="0.25">
      <c r="A428" s="77" t="s">
        <v>516</v>
      </c>
      <c r="B428" s="2" t="s">
        <v>29</v>
      </c>
      <c r="C428" s="35" t="s">
        <v>32</v>
      </c>
      <c r="D428" s="290" t="s">
        <v>220</v>
      </c>
      <c r="E428" s="291" t="s">
        <v>10</v>
      </c>
      <c r="F428" s="292" t="s">
        <v>497</v>
      </c>
      <c r="G428" s="2"/>
      <c r="H428" s="533">
        <f>SUM(H429)</f>
        <v>27700</v>
      </c>
    </row>
    <row r="429" spans="1:8" s="37" customFormat="1" ht="15.75" customHeight="1" x14ac:dyDescent="0.25">
      <c r="A429" s="3" t="s">
        <v>111</v>
      </c>
      <c r="B429" s="2" t="s">
        <v>29</v>
      </c>
      <c r="C429" s="35" t="s">
        <v>32</v>
      </c>
      <c r="D429" s="290" t="s">
        <v>220</v>
      </c>
      <c r="E429" s="291" t="s">
        <v>10</v>
      </c>
      <c r="F429" s="292" t="s">
        <v>517</v>
      </c>
      <c r="G429" s="2"/>
      <c r="H429" s="533">
        <f>SUM(H430)</f>
        <v>27700</v>
      </c>
    </row>
    <row r="430" spans="1:8" s="37" customFormat="1" ht="31.5" customHeight="1" x14ac:dyDescent="0.25">
      <c r="A430" s="91" t="s">
        <v>682</v>
      </c>
      <c r="B430" s="2" t="s">
        <v>29</v>
      </c>
      <c r="C430" s="35" t="s">
        <v>32</v>
      </c>
      <c r="D430" s="290" t="s">
        <v>220</v>
      </c>
      <c r="E430" s="291" t="s">
        <v>10</v>
      </c>
      <c r="F430" s="292" t="s">
        <v>517</v>
      </c>
      <c r="G430" s="2" t="s">
        <v>16</v>
      </c>
      <c r="H430" s="534">
        <f>SUM(прил9!I539)</f>
        <v>27700</v>
      </c>
    </row>
    <row r="431" spans="1:8" ht="15.75" x14ac:dyDescent="0.25">
      <c r="A431" s="75" t="s">
        <v>33</v>
      </c>
      <c r="B431" s="16" t="s">
        <v>35</v>
      </c>
      <c r="C431" s="16"/>
      <c r="D431" s="239"/>
      <c r="E431" s="240"/>
      <c r="F431" s="241"/>
      <c r="G431" s="15"/>
      <c r="H431" s="586">
        <f>SUM(H432,H464)</f>
        <v>26682115</v>
      </c>
    </row>
    <row r="432" spans="1:8" ht="15.75" x14ac:dyDescent="0.25">
      <c r="A432" s="88" t="s">
        <v>34</v>
      </c>
      <c r="B432" s="23" t="s">
        <v>35</v>
      </c>
      <c r="C432" s="23" t="s">
        <v>10</v>
      </c>
      <c r="D432" s="242"/>
      <c r="E432" s="243"/>
      <c r="F432" s="244"/>
      <c r="G432" s="22"/>
      <c r="H432" s="539">
        <f>SUM(H433+H452+H457)</f>
        <v>20101950</v>
      </c>
    </row>
    <row r="433" spans="1:8" ht="33.75" customHeight="1" x14ac:dyDescent="0.25">
      <c r="A433" s="27" t="s">
        <v>164</v>
      </c>
      <c r="B433" s="28" t="s">
        <v>35</v>
      </c>
      <c r="C433" s="28" t="s">
        <v>10</v>
      </c>
      <c r="D433" s="245" t="s">
        <v>245</v>
      </c>
      <c r="E433" s="246" t="s">
        <v>496</v>
      </c>
      <c r="F433" s="247" t="s">
        <v>497</v>
      </c>
      <c r="G433" s="31"/>
      <c r="H433" s="532">
        <f>SUM(H434,H446)</f>
        <v>20064950</v>
      </c>
    </row>
    <row r="434" spans="1:8" ht="35.25" customHeight="1" x14ac:dyDescent="0.25">
      <c r="A434" s="86" t="s">
        <v>171</v>
      </c>
      <c r="B434" s="2" t="s">
        <v>35</v>
      </c>
      <c r="C434" s="2" t="s">
        <v>10</v>
      </c>
      <c r="D434" s="248" t="s">
        <v>248</v>
      </c>
      <c r="E434" s="249" t="s">
        <v>496</v>
      </c>
      <c r="F434" s="250" t="s">
        <v>497</v>
      </c>
      <c r="G434" s="2"/>
      <c r="H434" s="533">
        <f>SUM(H435)</f>
        <v>10200214</v>
      </c>
    </row>
    <row r="435" spans="1:8" ht="18" customHeight="1" x14ac:dyDescent="0.25">
      <c r="A435" s="86" t="s">
        <v>586</v>
      </c>
      <c r="B435" s="2" t="s">
        <v>35</v>
      </c>
      <c r="C435" s="2" t="s">
        <v>10</v>
      </c>
      <c r="D435" s="248" t="s">
        <v>248</v>
      </c>
      <c r="E435" s="249" t="s">
        <v>10</v>
      </c>
      <c r="F435" s="250" t="s">
        <v>497</v>
      </c>
      <c r="G435" s="2"/>
      <c r="H435" s="533">
        <f>SUM(H438+H442+H444+H436)</f>
        <v>10200214</v>
      </c>
    </row>
    <row r="436" spans="1:8" ht="33.75" customHeight="1" x14ac:dyDescent="0.25">
      <c r="A436" s="86" t="s">
        <v>974</v>
      </c>
      <c r="B436" s="2" t="s">
        <v>35</v>
      </c>
      <c r="C436" s="2" t="s">
        <v>10</v>
      </c>
      <c r="D436" s="248" t="s">
        <v>248</v>
      </c>
      <c r="E436" s="249" t="s">
        <v>10</v>
      </c>
      <c r="F436" s="250" t="s">
        <v>973</v>
      </c>
      <c r="G436" s="2"/>
      <c r="H436" s="533">
        <f>SUM(H437)</f>
        <v>483912</v>
      </c>
    </row>
    <row r="437" spans="1:8" ht="32.25" customHeight="1" x14ac:dyDescent="0.25">
      <c r="A437" s="91" t="s">
        <v>682</v>
      </c>
      <c r="B437" s="2" t="s">
        <v>35</v>
      </c>
      <c r="C437" s="2" t="s">
        <v>10</v>
      </c>
      <c r="D437" s="248" t="s">
        <v>248</v>
      </c>
      <c r="E437" s="249" t="s">
        <v>10</v>
      </c>
      <c r="F437" s="250" t="s">
        <v>973</v>
      </c>
      <c r="G437" s="2" t="s">
        <v>16</v>
      </c>
      <c r="H437" s="535">
        <f>SUM(прил9!I625)</f>
        <v>483912</v>
      </c>
    </row>
    <row r="438" spans="1:8" ht="32.25" customHeight="1" x14ac:dyDescent="0.25">
      <c r="A438" s="3" t="s">
        <v>96</v>
      </c>
      <c r="B438" s="2" t="s">
        <v>35</v>
      </c>
      <c r="C438" s="2" t="s">
        <v>10</v>
      </c>
      <c r="D438" s="248" t="s">
        <v>248</v>
      </c>
      <c r="E438" s="249" t="s">
        <v>10</v>
      </c>
      <c r="F438" s="250" t="s">
        <v>529</v>
      </c>
      <c r="G438" s="2"/>
      <c r="H438" s="533">
        <f>SUM(H439:H441)</f>
        <v>9716302</v>
      </c>
    </row>
    <row r="439" spans="1:8" ht="47.25" x14ac:dyDescent="0.25">
      <c r="A439" s="86" t="s">
        <v>86</v>
      </c>
      <c r="B439" s="2" t="s">
        <v>35</v>
      </c>
      <c r="C439" s="2" t="s">
        <v>10</v>
      </c>
      <c r="D439" s="248" t="s">
        <v>248</v>
      </c>
      <c r="E439" s="249" t="s">
        <v>10</v>
      </c>
      <c r="F439" s="250" t="s">
        <v>529</v>
      </c>
      <c r="G439" s="2" t="s">
        <v>13</v>
      </c>
      <c r="H439" s="535">
        <f>SUM(прил9!I627)</f>
        <v>8960480</v>
      </c>
    </row>
    <row r="440" spans="1:8" ht="31.5" x14ac:dyDescent="0.25">
      <c r="A440" s="91" t="s">
        <v>682</v>
      </c>
      <c r="B440" s="2" t="s">
        <v>35</v>
      </c>
      <c r="C440" s="2" t="s">
        <v>10</v>
      </c>
      <c r="D440" s="248" t="s">
        <v>248</v>
      </c>
      <c r="E440" s="249" t="s">
        <v>10</v>
      </c>
      <c r="F440" s="250" t="s">
        <v>529</v>
      </c>
      <c r="G440" s="2" t="s">
        <v>16</v>
      </c>
      <c r="H440" s="535">
        <f>SUM(прил9!I628)</f>
        <v>742667</v>
      </c>
    </row>
    <row r="441" spans="1:8" ht="15.75" x14ac:dyDescent="0.25">
      <c r="A441" s="3" t="s">
        <v>18</v>
      </c>
      <c r="B441" s="2" t="s">
        <v>35</v>
      </c>
      <c r="C441" s="2" t="s">
        <v>10</v>
      </c>
      <c r="D441" s="248" t="s">
        <v>248</v>
      </c>
      <c r="E441" s="249" t="s">
        <v>10</v>
      </c>
      <c r="F441" s="250" t="s">
        <v>529</v>
      </c>
      <c r="G441" s="2" t="s">
        <v>17</v>
      </c>
      <c r="H441" s="535">
        <f>SUM(прил9!I629)</f>
        <v>13155</v>
      </c>
    </row>
    <row r="442" spans="1:8" ht="18" hidden="1" customHeight="1" x14ac:dyDescent="0.25">
      <c r="A442" s="62" t="s">
        <v>112</v>
      </c>
      <c r="B442" s="2" t="s">
        <v>35</v>
      </c>
      <c r="C442" s="2" t="s">
        <v>10</v>
      </c>
      <c r="D442" s="248" t="s">
        <v>248</v>
      </c>
      <c r="E442" s="249" t="s">
        <v>10</v>
      </c>
      <c r="F442" s="250" t="s">
        <v>519</v>
      </c>
      <c r="G442" s="2"/>
      <c r="H442" s="533">
        <f>SUM(H443)</f>
        <v>0</v>
      </c>
    </row>
    <row r="443" spans="1:8" ht="31.5" hidden="1" x14ac:dyDescent="0.25">
      <c r="A443" s="114" t="s">
        <v>682</v>
      </c>
      <c r="B443" s="2" t="s">
        <v>35</v>
      </c>
      <c r="C443" s="2" t="s">
        <v>10</v>
      </c>
      <c r="D443" s="248" t="s">
        <v>248</v>
      </c>
      <c r="E443" s="249" t="s">
        <v>10</v>
      </c>
      <c r="F443" s="250" t="s">
        <v>519</v>
      </c>
      <c r="G443" s="2" t="s">
        <v>16</v>
      </c>
      <c r="H443" s="535">
        <f>SUM(прил9!I631)</f>
        <v>0</v>
      </c>
    </row>
    <row r="444" spans="1:8" ht="15.75" hidden="1" x14ac:dyDescent="0.25">
      <c r="A444" s="62" t="s">
        <v>996</v>
      </c>
      <c r="B444" s="2" t="s">
        <v>35</v>
      </c>
      <c r="C444" s="2" t="s">
        <v>10</v>
      </c>
      <c r="D444" s="248" t="s">
        <v>248</v>
      </c>
      <c r="E444" s="249" t="s">
        <v>10</v>
      </c>
      <c r="F444" s="250" t="s">
        <v>995</v>
      </c>
      <c r="G444" s="2"/>
      <c r="H444" s="533">
        <f>SUM(H445)</f>
        <v>0</v>
      </c>
    </row>
    <row r="445" spans="1:8" ht="31.5" hidden="1" x14ac:dyDescent="0.25">
      <c r="A445" s="3" t="s">
        <v>682</v>
      </c>
      <c r="B445" s="2" t="s">
        <v>35</v>
      </c>
      <c r="C445" s="2" t="s">
        <v>10</v>
      </c>
      <c r="D445" s="248" t="s">
        <v>248</v>
      </c>
      <c r="E445" s="249" t="s">
        <v>10</v>
      </c>
      <c r="F445" s="250" t="s">
        <v>995</v>
      </c>
      <c r="G445" s="2" t="s">
        <v>16</v>
      </c>
      <c r="H445" s="535">
        <f>SUM(прил9!I633)</f>
        <v>0</v>
      </c>
    </row>
    <row r="446" spans="1:8" ht="34.5" customHeight="1" x14ac:dyDescent="0.25">
      <c r="A446" s="3" t="s">
        <v>172</v>
      </c>
      <c r="B446" s="2" t="s">
        <v>35</v>
      </c>
      <c r="C446" s="2" t="s">
        <v>10</v>
      </c>
      <c r="D446" s="248" t="s">
        <v>587</v>
      </c>
      <c r="E446" s="249" t="s">
        <v>496</v>
      </c>
      <c r="F446" s="250" t="s">
        <v>497</v>
      </c>
      <c r="G446" s="2"/>
      <c r="H446" s="533">
        <f>SUM(H447)</f>
        <v>9864736</v>
      </c>
    </row>
    <row r="447" spans="1:8" ht="18" customHeight="1" x14ac:dyDescent="0.25">
      <c r="A447" s="3" t="s">
        <v>588</v>
      </c>
      <c r="B447" s="2" t="s">
        <v>35</v>
      </c>
      <c r="C447" s="2" t="s">
        <v>10</v>
      </c>
      <c r="D447" s="248" t="s">
        <v>249</v>
      </c>
      <c r="E447" s="249" t="s">
        <v>10</v>
      </c>
      <c r="F447" s="250" t="s">
        <v>497</v>
      </c>
      <c r="G447" s="2"/>
      <c r="H447" s="533">
        <f>SUM(H448)</f>
        <v>9864736</v>
      </c>
    </row>
    <row r="448" spans="1:8" ht="32.25" customHeight="1" x14ac:dyDescent="0.25">
      <c r="A448" s="3" t="s">
        <v>96</v>
      </c>
      <c r="B448" s="2" t="s">
        <v>35</v>
      </c>
      <c r="C448" s="2" t="s">
        <v>10</v>
      </c>
      <c r="D448" s="248" t="s">
        <v>249</v>
      </c>
      <c r="E448" s="249" t="s">
        <v>10</v>
      </c>
      <c r="F448" s="250" t="s">
        <v>529</v>
      </c>
      <c r="G448" s="2"/>
      <c r="H448" s="533">
        <f>SUM(H449:H451)</f>
        <v>9864736</v>
      </c>
    </row>
    <row r="449" spans="1:8" ht="48.75" customHeight="1" x14ac:dyDescent="0.25">
      <c r="A449" s="86" t="s">
        <v>86</v>
      </c>
      <c r="B449" s="2" t="s">
        <v>35</v>
      </c>
      <c r="C449" s="2" t="s">
        <v>10</v>
      </c>
      <c r="D449" s="248" t="s">
        <v>249</v>
      </c>
      <c r="E449" s="249" t="s">
        <v>10</v>
      </c>
      <c r="F449" s="250" t="s">
        <v>529</v>
      </c>
      <c r="G449" s="2" t="s">
        <v>13</v>
      </c>
      <c r="H449" s="535">
        <f>SUM(прил9!I637)</f>
        <v>9067457</v>
      </c>
    </row>
    <row r="450" spans="1:8" ht="31.5" customHeight="1" x14ac:dyDescent="0.25">
      <c r="A450" s="91" t="s">
        <v>682</v>
      </c>
      <c r="B450" s="2" t="s">
        <v>35</v>
      </c>
      <c r="C450" s="2" t="s">
        <v>10</v>
      </c>
      <c r="D450" s="248" t="s">
        <v>249</v>
      </c>
      <c r="E450" s="249" t="s">
        <v>10</v>
      </c>
      <c r="F450" s="250" t="s">
        <v>529</v>
      </c>
      <c r="G450" s="2" t="s">
        <v>16</v>
      </c>
      <c r="H450" s="535">
        <f>SUM(прил9!I638)</f>
        <v>792432</v>
      </c>
    </row>
    <row r="451" spans="1:8" ht="17.25" customHeight="1" x14ac:dyDescent="0.25">
      <c r="A451" s="3" t="s">
        <v>18</v>
      </c>
      <c r="B451" s="2" t="s">
        <v>35</v>
      </c>
      <c r="C451" s="2" t="s">
        <v>10</v>
      </c>
      <c r="D451" s="248" t="s">
        <v>249</v>
      </c>
      <c r="E451" s="249" t="s">
        <v>10</v>
      </c>
      <c r="F451" s="250" t="s">
        <v>529</v>
      </c>
      <c r="G451" s="2" t="s">
        <v>17</v>
      </c>
      <c r="H451" s="535">
        <f>SUM(прил9!I639)</f>
        <v>4847</v>
      </c>
    </row>
    <row r="452" spans="1:8" s="37" customFormat="1" ht="64.5" customHeight="1" x14ac:dyDescent="0.25">
      <c r="A452" s="105" t="s">
        <v>142</v>
      </c>
      <c r="B452" s="28" t="s">
        <v>35</v>
      </c>
      <c r="C452" s="42" t="s">
        <v>10</v>
      </c>
      <c r="D452" s="257" t="s">
        <v>218</v>
      </c>
      <c r="E452" s="258" t="s">
        <v>496</v>
      </c>
      <c r="F452" s="259" t="s">
        <v>497</v>
      </c>
      <c r="G452" s="28"/>
      <c r="H452" s="532">
        <f>SUM(H453)</f>
        <v>12000</v>
      </c>
    </row>
    <row r="453" spans="1:8" s="37" customFormat="1" ht="94.5" customHeight="1" x14ac:dyDescent="0.25">
      <c r="A453" s="106" t="s">
        <v>158</v>
      </c>
      <c r="B453" s="2" t="s">
        <v>35</v>
      </c>
      <c r="C453" s="35" t="s">
        <v>10</v>
      </c>
      <c r="D453" s="290" t="s">
        <v>220</v>
      </c>
      <c r="E453" s="291" t="s">
        <v>496</v>
      </c>
      <c r="F453" s="292" t="s">
        <v>497</v>
      </c>
      <c r="G453" s="2"/>
      <c r="H453" s="533">
        <f>SUM(H454)</f>
        <v>12000</v>
      </c>
    </row>
    <row r="454" spans="1:8" s="37" customFormat="1" ht="46.5" customHeight="1" x14ac:dyDescent="0.25">
      <c r="A454" s="106" t="s">
        <v>516</v>
      </c>
      <c r="B454" s="2" t="s">
        <v>35</v>
      </c>
      <c r="C454" s="35" t="s">
        <v>10</v>
      </c>
      <c r="D454" s="290" t="s">
        <v>220</v>
      </c>
      <c r="E454" s="291" t="s">
        <v>10</v>
      </c>
      <c r="F454" s="292" t="s">
        <v>497</v>
      </c>
      <c r="G454" s="2"/>
      <c r="H454" s="533">
        <f>SUM(H455)</f>
        <v>12000</v>
      </c>
    </row>
    <row r="455" spans="1:8" s="37" customFormat="1" ht="18.75" customHeight="1" x14ac:dyDescent="0.25">
      <c r="A455" s="62" t="s">
        <v>111</v>
      </c>
      <c r="B455" s="2" t="s">
        <v>35</v>
      </c>
      <c r="C455" s="35" t="s">
        <v>10</v>
      </c>
      <c r="D455" s="290" t="s">
        <v>220</v>
      </c>
      <c r="E455" s="291" t="s">
        <v>10</v>
      </c>
      <c r="F455" s="292" t="s">
        <v>517</v>
      </c>
      <c r="G455" s="2"/>
      <c r="H455" s="533">
        <f>SUM(H456)</f>
        <v>12000</v>
      </c>
    </row>
    <row r="456" spans="1:8" s="37" customFormat="1" ht="34.5" customHeight="1" x14ac:dyDescent="0.25">
      <c r="A456" s="114" t="s">
        <v>682</v>
      </c>
      <c r="B456" s="2" t="s">
        <v>35</v>
      </c>
      <c r="C456" s="35" t="s">
        <v>10</v>
      </c>
      <c r="D456" s="290" t="s">
        <v>220</v>
      </c>
      <c r="E456" s="291" t="s">
        <v>10</v>
      </c>
      <c r="F456" s="292" t="s">
        <v>517</v>
      </c>
      <c r="G456" s="2" t="s">
        <v>16</v>
      </c>
      <c r="H456" s="534">
        <f>SUM(прил9!I644)</f>
        <v>12000</v>
      </c>
    </row>
    <row r="457" spans="1:8" s="65" customFormat="1" ht="33.75" customHeight="1" x14ac:dyDescent="0.25">
      <c r="A457" s="27" t="s">
        <v>149</v>
      </c>
      <c r="B457" s="28" t="s">
        <v>35</v>
      </c>
      <c r="C457" s="28" t="s">
        <v>10</v>
      </c>
      <c r="D457" s="245" t="s">
        <v>223</v>
      </c>
      <c r="E457" s="246" t="s">
        <v>496</v>
      </c>
      <c r="F457" s="247" t="s">
        <v>497</v>
      </c>
      <c r="G457" s="31"/>
      <c r="H457" s="532">
        <f>SUM(H458)</f>
        <v>25000</v>
      </c>
    </row>
    <row r="458" spans="1:8" s="65" customFormat="1" ht="64.5" customHeight="1" x14ac:dyDescent="0.25">
      <c r="A458" s="86" t="s">
        <v>173</v>
      </c>
      <c r="B458" s="2" t="s">
        <v>35</v>
      </c>
      <c r="C458" s="2" t="s">
        <v>10</v>
      </c>
      <c r="D458" s="248" t="s">
        <v>250</v>
      </c>
      <c r="E458" s="249" t="s">
        <v>496</v>
      </c>
      <c r="F458" s="250" t="s">
        <v>497</v>
      </c>
      <c r="G458" s="2"/>
      <c r="H458" s="533">
        <f>SUM(H459)</f>
        <v>25000</v>
      </c>
    </row>
    <row r="459" spans="1:8" s="65" customFormat="1" ht="33.75" customHeight="1" x14ac:dyDescent="0.25">
      <c r="A459" s="86" t="s">
        <v>589</v>
      </c>
      <c r="B459" s="2" t="s">
        <v>35</v>
      </c>
      <c r="C459" s="2" t="s">
        <v>10</v>
      </c>
      <c r="D459" s="248" t="s">
        <v>250</v>
      </c>
      <c r="E459" s="249" t="s">
        <v>12</v>
      </c>
      <c r="F459" s="250" t="s">
        <v>497</v>
      </c>
      <c r="G459" s="2"/>
      <c r="H459" s="533">
        <f>SUM(H460+H462)</f>
        <v>25000</v>
      </c>
    </row>
    <row r="460" spans="1:8" s="65" customFormat="1" ht="17.25" hidden="1" customHeight="1" x14ac:dyDescent="0.25">
      <c r="A460" s="62" t="s">
        <v>112</v>
      </c>
      <c r="B460" s="2" t="s">
        <v>35</v>
      </c>
      <c r="C460" s="2" t="s">
        <v>10</v>
      </c>
      <c r="D460" s="248" t="s">
        <v>250</v>
      </c>
      <c r="E460" s="249" t="s">
        <v>12</v>
      </c>
      <c r="F460" s="250" t="s">
        <v>519</v>
      </c>
      <c r="G460" s="2"/>
      <c r="H460" s="533">
        <f>SUM(H461)</f>
        <v>0</v>
      </c>
    </row>
    <row r="461" spans="1:8" s="65" customFormat="1" ht="33.75" hidden="1" customHeight="1" x14ac:dyDescent="0.25">
      <c r="A461" s="114" t="s">
        <v>682</v>
      </c>
      <c r="B461" s="2" t="s">
        <v>35</v>
      </c>
      <c r="C461" s="2" t="s">
        <v>10</v>
      </c>
      <c r="D461" s="248" t="s">
        <v>250</v>
      </c>
      <c r="E461" s="249" t="s">
        <v>12</v>
      </c>
      <c r="F461" s="250" t="s">
        <v>519</v>
      </c>
      <c r="G461" s="2" t="s">
        <v>16</v>
      </c>
      <c r="H461" s="535">
        <f>SUM(прил9!I649)</f>
        <v>0</v>
      </c>
    </row>
    <row r="462" spans="1:8" s="65" customFormat="1" ht="33" customHeight="1" x14ac:dyDescent="0.25">
      <c r="A462" s="3" t="s">
        <v>591</v>
      </c>
      <c r="B462" s="2" t="s">
        <v>35</v>
      </c>
      <c r="C462" s="2" t="s">
        <v>10</v>
      </c>
      <c r="D462" s="248" t="s">
        <v>250</v>
      </c>
      <c r="E462" s="249" t="s">
        <v>12</v>
      </c>
      <c r="F462" s="250" t="s">
        <v>590</v>
      </c>
      <c r="G462" s="2"/>
      <c r="H462" s="533">
        <f>SUM(H463)</f>
        <v>25000</v>
      </c>
    </row>
    <row r="463" spans="1:8" s="65" customFormat="1" ht="30.75" customHeight="1" x14ac:dyDescent="0.25">
      <c r="A463" s="91" t="s">
        <v>682</v>
      </c>
      <c r="B463" s="2" t="s">
        <v>35</v>
      </c>
      <c r="C463" s="2" t="s">
        <v>10</v>
      </c>
      <c r="D463" s="248" t="s">
        <v>250</v>
      </c>
      <c r="E463" s="249" t="s">
        <v>12</v>
      </c>
      <c r="F463" s="250" t="s">
        <v>590</v>
      </c>
      <c r="G463" s="2" t="s">
        <v>16</v>
      </c>
      <c r="H463" s="535">
        <f>SUM(прил9!I651)</f>
        <v>25000</v>
      </c>
    </row>
    <row r="464" spans="1:8" ht="15.75" x14ac:dyDescent="0.25">
      <c r="A464" s="88" t="s">
        <v>36</v>
      </c>
      <c r="B464" s="23" t="s">
        <v>35</v>
      </c>
      <c r="C464" s="23" t="s">
        <v>20</v>
      </c>
      <c r="D464" s="242"/>
      <c r="E464" s="243"/>
      <c r="F464" s="244"/>
      <c r="G464" s="22"/>
      <c r="H464" s="539">
        <f>SUM(H465,H484)</f>
        <v>6580165</v>
      </c>
    </row>
    <row r="465" spans="1:8" ht="35.25" customHeight="1" x14ac:dyDescent="0.25">
      <c r="A465" s="27" t="s">
        <v>164</v>
      </c>
      <c r="B465" s="28" t="s">
        <v>35</v>
      </c>
      <c r="C465" s="28" t="s">
        <v>20</v>
      </c>
      <c r="D465" s="245" t="s">
        <v>245</v>
      </c>
      <c r="E465" s="246" t="s">
        <v>496</v>
      </c>
      <c r="F465" s="247" t="s">
        <v>497</v>
      </c>
      <c r="G465" s="28"/>
      <c r="H465" s="532">
        <f>SUM(H472+H466)</f>
        <v>6574165</v>
      </c>
    </row>
    <row r="466" spans="1:8" s="43" customFormat="1" ht="35.25" customHeight="1" x14ac:dyDescent="0.25">
      <c r="A466" s="62" t="s">
        <v>172</v>
      </c>
      <c r="B466" s="2" t="s">
        <v>35</v>
      </c>
      <c r="C466" s="2" t="s">
        <v>20</v>
      </c>
      <c r="D466" s="248" t="s">
        <v>587</v>
      </c>
      <c r="E466" s="249" t="s">
        <v>496</v>
      </c>
      <c r="F466" s="250" t="s">
        <v>497</v>
      </c>
      <c r="G466" s="2"/>
      <c r="H466" s="533">
        <f>SUM(H467)</f>
        <v>800000</v>
      </c>
    </row>
    <row r="467" spans="1:8" s="43" customFormat="1" ht="19.5" customHeight="1" x14ac:dyDescent="0.25">
      <c r="A467" s="109" t="s">
        <v>884</v>
      </c>
      <c r="B467" s="2" t="s">
        <v>35</v>
      </c>
      <c r="C467" s="2" t="s">
        <v>20</v>
      </c>
      <c r="D467" s="248" t="s">
        <v>249</v>
      </c>
      <c r="E467" s="249" t="s">
        <v>12</v>
      </c>
      <c r="F467" s="250" t="s">
        <v>497</v>
      </c>
      <c r="G467" s="2"/>
      <c r="H467" s="533">
        <f>SUM(H468+H470)</f>
        <v>800000</v>
      </c>
    </row>
    <row r="468" spans="1:8" s="43" customFormat="1" ht="35.25" customHeight="1" x14ac:dyDescent="0.25">
      <c r="A468" s="109" t="s">
        <v>883</v>
      </c>
      <c r="B468" s="2" t="s">
        <v>35</v>
      </c>
      <c r="C468" s="2" t="s">
        <v>20</v>
      </c>
      <c r="D468" s="248" t="s">
        <v>249</v>
      </c>
      <c r="E468" s="249" t="s">
        <v>12</v>
      </c>
      <c r="F468" s="250" t="s">
        <v>882</v>
      </c>
      <c r="G468" s="2"/>
      <c r="H468" s="533">
        <f>SUM(H469)</f>
        <v>50000</v>
      </c>
    </row>
    <row r="469" spans="1:8" s="43" customFormat="1" ht="18" customHeight="1" x14ac:dyDescent="0.25">
      <c r="A469" s="109" t="s">
        <v>21</v>
      </c>
      <c r="B469" s="2" t="s">
        <v>35</v>
      </c>
      <c r="C469" s="2" t="s">
        <v>20</v>
      </c>
      <c r="D469" s="248" t="s">
        <v>249</v>
      </c>
      <c r="E469" s="249" t="s">
        <v>12</v>
      </c>
      <c r="F469" s="250" t="s">
        <v>882</v>
      </c>
      <c r="G469" s="2" t="s">
        <v>70</v>
      </c>
      <c r="H469" s="535">
        <f>SUM(прил9!I657)</f>
        <v>50000</v>
      </c>
    </row>
    <row r="470" spans="1:8" s="43" customFormat="1" ht="18" customHeight="1" x14ac:dyDescent="0.25">
      <c r="A470" s="109" t="s">
        <v>996</v>
      </c>
      <c r="B470" s="44" t="s">
        <v>35</v>
      </c>
      <c r="C470" s="44" t="s">
        <v>20</v>
      </c>
      <c r="D470" s="287" t="s">
        <v>251</v>
      </c>
      <c r="E470" s="288" t="s">
        <v>596</v>
      </c>
      <c r="F470" s="289" t="s">
        <v>995</v>
      </c>
      <c r="G470" s="2"/>
      <c r="H470" s="533">
        <f>SUM(H471)</f>
        <v>750000</v>
      </c>
    </row>
    <row r="471" spans="1:8" s="43" customFormat="1" ht="18" customHeight="1" x14ac:dyDescent="0.25">
      <c r="A471" s="114" t="s">
        <v>682</v>
      </c>
      <c r="B471" s="44" t="s">
        <v>35</v>
      </c>
      <c r="C471" s="44" t="s">
        <v>20</v>
      </c>
      <c r="D471" s="287" t="s">
        <v>251</v>
      </c>
      <c r="E471" s="288" t="s">
        <v>596</v>
      </c>
      <c r="F471" s="289" t="s">
        <v>995</v>
      </c>
      <c r="G471" s="2" t="s">
        <v>16</v>
      </c>
      <c r="H471" s="535">
        <f>SUM(прил9!I659)</f>
        <v>750000</v>
      </c>
    </row>
    <row r="472" spans="1:8" ht="48" customHeight="1" x14ac:dyDescent="0.25">
      <c r="A472" s="3" t="s">
        <v>174</v>
      </c>
      <c r="B472" s="2" t="s">
        <v>35</v>
      </c>
      <c r="C472" s="2" t="s">
        <v>20</v>
      </c>
      <c r="D472" s="248" t="s">
        <v>251</v>
      </c>
      <c r="E472" s="249" t="s">
        <v>496</v>
      </c>
      <c r="F472" s="250" t="s">
        <v>497</v>
      </c>
      <c r="G472" s="2"/>
      <c r="H472" s="533">
        <f>SUM(H473+H477)</f>
        <v>5774165</v>
      </c>
    </row>
    <row r="473" spans="1:8" ht="66.75" customHeight="1" x14ac:dyDescent="0.25">
      <c r="A473" s="3" t="s">
        <v>595</v>
      </c>
      <c r="B473" s="2" t="s">
        <v>35</v>
      </c>
      <c r="C473" s="2" t="s">
        <v>20</v>
      </c>
      <c r="D473" s="248" t="s">
        <v>251</v>
      </c>
      <c r="E473" s="249" t="s">
        <v>10</v>
      </c>
      <c r="F473" s="250" t="s">
        <v>497</v>
      </c>
      <c r="G473" s="2"/>
      <c r="H473" s="533">
        <f>SUM(H474)</f>
        <v>1133792</v>
      </c>
    </row>
    <row r="474" spans="1:8" ht="31.5" x14ac:dyDescent="0.25">
      <c r="A474" s="3" t="s">
        <v>85</v>
      </c>
      <c r="B474" s="44" t="s">
        <v>35</v>
      </c>
      <c r="C474" s="44" t="s">
        <v>20</v>
      </c>
      <c r="D474" s="287" t="s">
        <v>251</v>
      </c>
      <c r="E474" s="288" t="s">
        <v>596</v>
      </c>
      <c r="F474" s="289" t="s">
        <v>501</v>
      </c>
      <c r="G474" s="44"/>
      <c r="H474" s="533">
        <f>SUM(H475:H476)</f>
        <v>1133792</v>
      </c>
    </row>
    <row r="475" spans="1:8" ht="48.75" customHeight="1" x14ac:dyDescent="0.25">
      <c r="A475" s="86" t="s">
        <v>86</v>
      </c>
      <c r="B475" s="2" t="s">
        <v>35</v>
      </c>
      <c r="C475" s="2" t="s">
        <v>20</v>
      </c>
      <c r="D475" s="248" t="s">
        <v>251</v>
      </c>
      <c r="E475" s="249" t="s">
        <v>596</v>
      </c>
      <c r="F475" s="250" t="s">
        <v>501</v>
      </c>
      <c r="G475" s="2" t="s">
        <v>13</v>
      </c>
      <c r="H475" s="535">
        <f>SUM(прил9!I663)</f>
        <v>1133792</v>
      </c>
    </row>
    <row r="476" spans="1:8" ht="19.5" hidden="1" customHeight="1" x14ac:dyDescent="0.25">
      <c r="A476" s="91" t="s">
        <v>682</v>
      </c>
      <c r="B476" s="2" t="s">
        <v>35</v>
      </c>
      <c r="C476" s="2" t="s">
        <v>20</v>
      </c>
      <c r="D476" s="248" t="s">
        <v>251</v>
      </c>
      <c r="E476" s="249" t="s">
        <v>596</v>
      </c>
      <c r="F476" s="250" t="s">
        <v>501</v>
      </c>
      <c r="G476" s="2" t="s">
        <v>17</v>
      </c>
      <c r="H476" s="535"/>
    </row>
    <row r="477" spans="1:8" ht="48" customHeight="1" x14ac:dyDescent="0.25">
      <c r="A477" s="3" t="s">
        <v>592</v>
      </c>
      <c r="B477" s="2" t="s">
        <v>35</v>
      </c>
      <c r="C477" s="2" t="s">
        <v>20</v>
      </c>
      <c r="D477" s="248" t="s">
        <v>251</v>
      </c>
      <c r="E477" s="249" t="s">
        <v>12</v>
      </c>
      <c r="F477" s="250" t="s">
        <v>497</v>
      </c>
      <c r="G477" s="2"/>
      <c r="H477" s="533">
        <f>SUM(H478+H480)</f>
        <v>4640373</v>
      </c>
    </row>
    <row r="478" spans="1:8" ht="47.25" x14ac:dyDescent="0.25">
      <c r="A478" s="3" t="s">
        <v>98</v>
      </c>
      <c r="B478" s="2" t="s">
        <v>35</v>
      </c>
      <c r="C478" s="2" t="s">
        <v>20</v>
      </c>
      <c r="D478" s="248" t="s">
        <v>251</v>
      </c>
      <c r="E478" s="249" t="s">
        <v>593</v>
      </c>
      <c r="F478" s="250" t="s">
        <v>594</v>
      </c>
      <c r="G478" s="2"/>
      <c r="H478" s="533">
        <f>SUM(H479)</f>
        <v>52872</v>
      </c>
    </row>
    <row r="479" spans="1:8" ht="47.25" x14ac:dyDescent="0.25">
      <c r="A479" s="86" t="s">
        <v>86</v>
      </c>
      <c r="B479" s="2" t="s">
        <v>35</v>
      </c>
      <c r="C479" s="2" t="s">
        <v>20</v>
      </c>
      <c r="D479" s="248" t="s">
        <v>251</v>
      </c>
      <c r="E479" s="249" t="s">
        <v>593</v>
      </c>
      <c r="F479" s="250" t="s">
        <v>594</v>
      </c>
      <c r="G479" s="2" t="s">
        <v>13</v>
      </c>
      <c r="H479" s="535">
        <f>SUM(прил9!I667)</f>
        <v>52872</v>
      </c>
    </row>
    <row r="480" spans="1:8" ht="31.5" x14ac:dyDescent="0.25">
      <c r="A480" s="3" t="s">
        <v>96</v>
      </c>
      <c r="B480" s="2" t="s">
        <v>35</v>
      </c>
      <c r="C480" s="2" t="s">
        <v>20</v>
      </c>
      <c r="D480" s="248" t="s">
        <v>251</v>
      </c>
      <c r="E480" s="249" t="s">
        <v>593</v>
      </c>
      <c r="F480" s="250" t="s">
        <v>529</v>
      </c>
      <c r="G480" s="2"/>
      <c r="H480" s="533">
        <f>SUM(H481:H483)</f>
        <v>4587501</v>
      </c>
    </row>
    <row r="481" spans="1:8" ht="47.25" x14ac:dyDescent="0.25">
      <c r="A481" s="86" t="s">
        <v>86</v>
      </c>
      <c r="B481" s="2" t="s">
        <v>35</v>
      </c>
      <c r="C481" s="2" t="s">
        <v>20</v>
      </c>
      <c r="D481" s="248" t="s">
        <v>251</v>
      </c>
      <c r="E481" s="249" t="s">
        <v>593</v>
      </c>
      <c r="F481" s="250" t="s">
        <v>529</v>
      </c>
      <c r="G481" s="2" t="s">
        <v>13</v>
      </c>
      <c r="H481" s="535">
        <f>SUM(прил9!I669)</f>
        <v>4411301</v>
      </c>
    </row>
    <row r="482" spans="1:8" ht="32.25" customHeight="1" x14ac:dyDescent="0.25">
      <c r="A482" s="91" t="s">
        <v>682</v>
      </c>
      <c r="B482" s="2" t="s">
        <v>35</v>
      </c>
      <c r="C482" s="2" t="s">
        <v>20</v>
      </c>
      <c r="D482" s="248" t="s">
        <v>251</v>
      </c>
      <c r="E482" s="249" t="s">
        <v>593</v>
      </c>
      <c r="F482" s="250" t="s">
        <v>529</v>
      </c>
      <c r="G482" s="2" t="s">
        <v>16</v>
      </c>
      <c r="H482" s="535">
        <f>SUM(прил9!I670)</f>
        <v>176000</v>
      </c>
    </row>
    <row r="483" spans="1:8" ht="16.5" customHeight="1" x14ac:dyDescent="0.25">
      <c r="A483" s="3" t="s">
        <v>18</v>
      </c>
      <c r="B483" s="2" t="s">
        <v>35</v>
      </c>
      <c r="C483" s="2" t="s">
        <v>20</v>
      </c>
      <c r="D483" s="248" t="s">
        <v>251</v>
      </c>
      <c r="E483" s="249" t="s">
        <v>593</v>
      </c>
      <c r="F483" s="250" t="s">
        <v>529</v>
      </c>
      <c r="G483" s="2" t="s">
        <v>17</v>
      </c>
      <c r="H483" s="535">
        <f>SUM(прил9!I671)</f>
        <v>200</v>
      </c>
    </row>
    <row r="484" spans="1:8" ht="31.5" customHeight="1" x14ac:dyDescent="0.25">
      <c r="A484" s="105" t="s">
        <v>117</v>
      </c>
      <c r="B484" s="28" t="s">
        <v>35</v>
      </c>
      <c r="C484" s="28" t="s">
        <v>20</v>
      </c>
      <c r="D484" s="245" t="s">
        <v>499</v>
      </c>
      <c r="E484" s="246" t="s">
        <v>496</v>
      </c>
      <c r="F484" s="247" t="s">
        <v>497</v>
      </c>
      <c r="G484" s="28"/>
      <c r="H484" s="532">
        <f>SUM(H485)</f>
        <v>6000</v>
      </c>
    </row>
    <row r="485" spans="1:8" ht="48.75" customHeight="1" x14ac:dyDescent="0.25">
      <c r="A485" s="106" t="s">
        <v>130</v>
      </c>
      <c r="B485" s="2" t="s">
        <v>35</v>
      </c>
      <c r="C485" s="2" t="s">
        <v>20</v>
      </c>
      <c r="D485" s="248" t="s">
        <v>202</v>
      </c>
      <c r="E485" s="249" t="s">
        <v>496</v>
      </c>
      <c r="F485" s="250" t="s">
        <v>497</v>
      </c>
      <c r="G485" s="44"/>
      <c r="H485" s="533">
        <f>SUM(H486)</f>
        <v>6000</v>
      </c>
    </row>
    <row r="486" spans="1:8" ht="48.75" customHeight="1" x14ac:dyDescent="0.25">
      <c r="A486" s="106" t="s">
        <v>503</v>
      </c>
      <c r="B486" s="2" t="s">
        <v>35</v>
      </c>
      <c r="C486" s="2" t="s">
        <v>20</v>
      </c>
      <c r="D486" s="248" t="s">
        <v>202</v>
      </c>
      <c r="E486" s="249" t="s">
        <v>10</v>
      </c>
      <c r="F486" s="250" t="s">
        <v>497</v>
      </c>
      <c r="G486" s="44"/>
      <c r="H486" s="533">
        <f>SUM(H487)</f>
        <v>6000</v>
      </c>
    </row>
    <row r="487" spans="1:8" ht="15.75" customHeight="1" x14ac:dyDescent="0.25">
      <c r="A487" s="106" t="s">
        <v>119</v>
      </c>
      <c r="B487" s="2" t="s">
        <v>35</v>
      </c>
      <c r="C487" s="2" t="s">
        <v>20</v>
      </c>
      <c r="D487" s="248" t="s">
        <v>202</v>
      </c>
      <c r="E487" s="249" t="s">
        <v>10</v>
      </c>
      <c r="F487" s="250" t="s">
        <v>502</v>
      </c>
      <c r="G487" s="44"/>
      <c r="H487" s="533">
        <f>SUM(H488)</f>
        <v>6000</v>
      </c>
    </row>
    <row r="488" spans="1:8" ht="32.25" customHeight="1" x14ac:dyDescent="0.25">
      <c r="A488" s="114" t="s">
        <v>682</v>
      </c>
      <c r="B488" s="2" t="s">
        <v>35</v>
      </c>
      <c r="C488" s="2" t="s">
        <v>20</v>
      </c>
      <c r="D488" s="248" t="s">
        <v>202</v>
      </c>
      <c r="E488" s="249" t="s">
        <v>10</v>
      </c>
      <c r="F488" s="250" t="s">
        <v>502</v>
      </c>
      <c r="G488" s="2" t="s">
        <v>16</v>
      </c>
      <c r="H488" s="535">
        <f>SUM(прил9!I676)</f>
        <v>6000</v>
      </c>
    </row>
    <row r="489" spans="1:8" ht="17.25" customHeight="1" x14ac:dyDescent="0.25">
      <c r="A489" s="471" t="s">
        <v>887</v>
      </c>
      <c r="B489" s="137" t="s">
        <v>32</v>
      </c>
      <c r="C489" s="39"/>
      <c r="D489" s="278"/>
      <c r="E489" s="279"/>
      <c r="F489" s="280"/>
      <c r="G489" s="16"/>
      <c r="H489" s="586">
        <f>SUM(H490)</f>
        <v>87725</v>
      </c>
    </row>
    <row r="490" spans="1:8" ht="16.5" customHeight="1" x14ac:dyDescent="0.25">
      <c r="A490" s="465" t="s">
        <v>888</v>
      </c>
      <c r="B490" s="56" t="s">
        <v>32</v>
      </c>
      <c r="C490" s="23" t="s">
        <v>29</v>
      </c>
      <c r="D490" s="242"/>
      <c r="E490" s="243"/>
      <c r="F490" s="244"/>
      <c r="G490" s="23"/>
      <c r="H490" s="539">
        <f>SUM(H491)</f>
        <v>87725</v>
      </c>
    </row>
    <row r="491" spans="1:8" ht="16.5" customHeight="1" x14ac:dyDescent="0.25">
      <c r="A491" s="76" t="s">
        <v>195</v>
      </c>
      <c r="B491" s="28" t="s">
        <v>32</v>
      </c>
      <c r="C491" s="30" t="s">
        <v>29</v>
      </c>
      <c r="D491" s="251" t="s">
        <v>214</v>
      </c>
      <c r="E491" s="252" t="s">
        <v>496</v>
      </c>
      <c r="F491" s="253" t="s">
        <v>497</v>
      </c>
      <c r="G491" s="28"/>
      <c r="H491" s="532">
        <f>SUM(H492)</f>
        <v>87725</v>
      </c>
    </row>
    <row r="492" spans="1:8" ht="16.5" customHeight="1" x14ac:dyDescent="0.25">
      <c r="A492" s="86" t="s">
        <v>194</v>
      </c>
      <c r="B492" s="2" t="s">
        <v>32</v>
      </c>
      <c r="C492" s="406" t="s">
        <v>29</v>
      </c>
      <c r="D492" s="266" t="s">
        <v>215</v>
      </c>
      <c r="E492" s="267" t="s">
        <v>496</v>
      </c>
      <c r="F492" s="268" t="s">
        <v>497</v>
      </c>
      <c r="G492" s="2"/>
      <c r="H492" s="533">
        <f>SUM(H493)</f>
        <v>87725</v>
      </c>
    </row>
    <row r="493" spans="1:8" ht="30.75" customHeight="1" x14ac:dyDescent="0.25">
      <c r="A493" s="86" t="s">
        <v>1131</v>
      </c>
      <c r="B493" s="2" t="s">
        <v>32</v>
      </c>
      <c r="C493" s="406" t="s">
        <v>29</v>
      </c>
      <c r="D493" s="266" t="s">
        <v>215</v>
      </c>
      <c r="E493" s="267" t="s">
        <v>496</v>
      </c>
      <c r="F493" s="421">
        <v>12700</v>
      </c>
      <c r="G493" s="2"/>
      <c r="H493" s="533">
        <f>SUM(H494)</f>
        <v>87725</v>
      </c>
    </row>
    <row r="494" spans="1:8" ht="31.5" customHeight="1" x14ac:dyDescent="0.25">
      <c r="A494" s="86" t="s">
        <v>682</v>
      </c>
      <c r="B494" s="2" t="s">
        <v>32</v>
      </c>
      <c r="C494" s="406" t="s">
        <v>29</v>
      </c>
      <c r="D494" s="266" t="s">
        <v>215</v>
      </c>
      <c r="E494" s="267" t="s">
        <v>496</v>
      </c>
      <c r="F494" s="421">
        <v>12700</v>
      </c>
      <c r="G494" s="2" t="s">
        <v>16</v>
      </c>
      <c r="H494" s="535">
        <f>SUM(прил9!I259)</f>
        <v>87725</v>
      </c>
    </row>
    <row r="495" spans="1:8" ht="15.75" x14ac:dyDescent="0.25">
      <c r="A495" s="75" t="s">
        <v>37</v>
      </c>
      <c r="B495" s="39">
        <v>10</v>
      </c>
      <c r="C495" s="39"/>
      <c r="D495" s="278"/>
      <c r="E495" s="279"/>
      <c r="F495" s="280"/>
      <c r="G495" s="15"/>
      <c r="H495" s="586">
        <f>SUM(H496,H502,H568,H584)</f>
        <v>25799213</v>
      </c>
    </row>
    <row r="496" spans="1:8" ht="15.75" x14ac:dyDescent="0.25">
      <c r="A496" s="88" t="s">
        <v>38</v>
      </c>
      <c r="B496" s="40">
        <v>10</v>
      </c>
      <c r="C496" s="23" t="s">
        <v>10</v>
      </c>
      <c r="D496" s="242"/>
      <c r="E496" s="243"/>
      <c r="F496" s="244"/>
      <c r="G496" s="22"/>
      <c r="H496" s="539">
        <f>SUM(H497)</f>
        <v>854686</v>
      </c>
    </row>
    <row r="497" spans="1:8" ht="32.25" customHeight="1" x14ac:dyDescent="0.25">
      <c r="A497" s="76" t="s">
        <v>124</v>
      </c>
      <c r="B497" s="30">
        <v>10</v>
      </c>
      <c r="C497" s="28" t="s">
        <v>10</v>
      </c>
      <c r="D497" s="245" t="s">
        <v>199</v>
      </c>
      <c r="E497" s="246" t="s">
        <v>496</v>
      </c>
      <c r="F497" s="247" t="s">
        <v>497</v>
      </c>
      <c r="G497" s="28"/>
      <c r="H497" s="532">
        <f>SUM(H498)</f>
        <v>854686</v>
      </c>
    </row>
    <row r="498" spans="1:8" ht="48.75" customHeight="1" x14ac:dyDescent="0.25">
      <c r="A498" s="3" t="s">
        <v>175</v>
      </c>
      <c r="B498" s="406">
        <v>10</v>
      </c>
      <c r="C498" s="2" t="s">
        <v>10</v>
      </c>
      <c r="D498" s="248" t="s">
        <v>201</v>
      </c>
      <c r="E498" s="249" t="s">
        <v>496</v>
      </c>
      <c r="F498" s="250" t="s">
        <v>497</v>
      </c>
      <c r="G498" s="2"/>
      <c r="H498" s="533">
        <f>SUM(H499)</f>
        <v>854686</v>
      </c>
    </row>
    <row r="499" spans="1:8" ht="33.75" customHeight="1" x14ac:dyDescent="0.25">
      <c r="A499" s="3" t="s">
        <v>597</v>
      </c>
      <c r="B499" s="406">
        <v>10</v>
      </c>
      <c r="C499" s="2" t="s">
        <v>10</v>
      </c>
      <c r="D499" s="248" t="s">
        <v>201</v>
      </c>
      <c r="E499" s="249" t="s">
        <v>10</v>
      </c>
      <c r="F499" s="250" t="s">
        <v>497</v>
      </c>
      <c r="G499" s="2"/>
      <c r="H499" s="533">
        <f>SUM(H500)</f>
        <v>854686</v>
      </c>
    </row>
    <row r="500" spans="1:8" ht="18.75" customHeight="1" x14ac:dyDescent="0.25">
      <c r="A500" s="3" t="s">
        <v>176</v>
      </c>
      <c r="B500" s="406">
        <v>10</v>
      </c>
      <c r="C500" s="2" t="s">
        <v>10</v>
      </c>
      <c r="D500" s="248" t="s">
        <v>201</v>
      </c>
      <c r="E500" s="249" t="s">
        <v>10</v>
      </c>
      <c r="F500" s="250" t="s">
        <v>956</v>
      </c>
      <c r="G500" s="2"/>
      <c r="H500" s="533">
        <f>SUM(H501)</f>
        <v>854686</v>
      </c>
    </row>
    <row r="501" spans="1:8" ht="17.25" customHeight="1" x14ac:dyDescent="0.25">
      <c r="A501" s="3" t="s">
        <v>40</v>
      </c>
      <c r="B501" s="406">
        <v>10</v>
      </c>
      <c r="C501" s="2" t="s">
        <v>10</v>
      </c>
      <c r="D501" s="248" t="s">
        <v>201</v>
      </c>
      <c r="E501" s="249" t="s">
        <v>10</v>
      </c>
      <c r="F501" s="250" t="s">
        <v>956</v>
      </c>
      <c r="G501" s="2" t="s">
        <v>39</v>
      </c>
      <c r="H501" s="534">
        <f>SUM(прил9!I313)</f>
        <v>854686</v>
      </c>
    </row>
    <row r="502" spans="1:8" ht="15.75" x14ac:dyDescent="0.25">
      <c r="A502" s="88" t="s">
        <v>41</v>
      </c>
      <c r="B502" s="40">
        <v>10</v>
      </c>
      <c r="C502" s="23" t="s">
        <v>15</v>
      </c>
      <c r="D502" s="242"/>
      <c r="E502" s="243"/>
      <c r="F502" s="244"/>
      <c r="G502" s="22"/>
      <c r="H502" s="539">
        <f>SUM(H503,H519,H534,H563)</f>
        <v>15686440</v>
      </c>
    </row>
    <row r="503" spans="1:8" ht="31.5" x14ac:dyDescent="0.25">
      <c r="A503" s="27" t="s">
        <v>164</v>
      </c>
      <c r="B503" s="28" t="s">
        <v>57</v>
      </c>
      <c r="C503" s="28" t="s">
        <v>15</v>
      </c>
      <c r="D503" s="245" t="s">
        <v>245</v>
      </c>
      <c r="E503" s="246" t="s">
        <v>496</v>
      </c>
      <c r="F503" s="247" t="s">
        <v>497</v>
      </c>
      <c r="G503" s="28"/>
      <c r="H503" s="532">
        <f>SUM(H504,H509,H514)</f>
        <v>1141578</v>
      </c>
    </row>
    <row r="504" spans="1:8" ht="33.75" customHeight="1" x14ac:dyDescent="0.25">
      <c r="A504" s="86" t="s">
        <v>171</v>
      </c>
      <c r="B504" s="54">
        <v>10</v>
      </c>
      <c r="C504" s="44" t="s">
        <v>15</v>
      </c>
      <c r="D504" s="287" t="s">
        <v>248</v>
      </c>
      <c r="E504" s="288" t="s">
        <v>496</v>
      </c>
      <c r="F504" s="289" t="s">
        <v>497</v>
      </c>
      <c r="G504" s="44"/>
      <c r="H504" s="533">
        <f>SUM(H505)</f>
        <v>509078</v>
      </c>
    </row>
    <row r="505" spans="1:8" ht="20.25" customHeight="1" x14ac:dyDescent="0.25">
      <c r="A505" s="86" t="s">
        <v>586</v>
      </c>
      <c r="B505" s="54">
        <v>10</v>
      </c>
      <c r="C505" s="44" t="s">
        <v>15</v>
      </c>
      <c r="D505" s="287" t="s">
        <v>248</v>
      </c>
      <c r="E505" s="288" t="s">
        <v>10</v>
      </c>
      <c r="F505" s="289" t="s">
        <v>497</v>
      </c>
      <c r="G505" s="44"/>
      <c r="H505" s="533">
        <f>SUM(H506)</f>
        <v>509078</v>
      </c>
    </row>
    <row r="506" spans="1:8" ht="32.25" customHeight="1" x14ac:dyDescent="0.25">
      <c r="A506" s="86" t="s">
        <v>177</v>
      </c>
      <c r="B506" s="54">
        <v>10</v>
      </c>
      <c r="C506" s="44" t="s">
        <v>15</v>
      </c>
      <c r="D506" s="287" t="s">
        <v>248</v>
      </c>
      <c r="E506" s="288" t="s">
        <v>596</v>
      </c>
      <c r="F506" s="289" t="s">
        <v>598</v>
      </c>
      <c r="G506" s="44"/>
      <c r="H506" s="533">
        <f>SUM(H507:H508)</f>
        <v>509078</v>
      </c>
    </row>
    <row r="507" spans="1:8" ht="31.5" x14ac:dyDescent="0.25">
      <c r="A507" s="91" t="s">
        <v>682</v>
      </c>
      <c r="B507" s="54">
        <v>10</v>
      </c>
      <c r="C507" s="44" t="s">
        <v>15</v>
      </c>
      <c r="D507" s="287" t="s">
        <v>248</v>
      </c>
      <c r="E507" s="288" t="s">
        <v>596</v>
      </c>
      <c r="F507" s="289" t="s">
        <v>598</v>
      </c>
      <c r="G507" s="44" t="s">
        <v>16</v>
      </c>
      <c r="H507" s="535">
        <f>SUM(прил9!I683)</f>
        <v>2600</v>
      </c>
    </row>
    <row r="508" spans="1:8" ht="15.75" x14ac:dyDescent="0.25">
      <c r="A508" s="3" t="s">
        <v>40</v>
      </c>
      <c r="B508" s="54">
        <v>10</v>
      </c>
      <c r="C508" s="44" t="s">
        <v>15</v>
      </c>
      <c r="D508" s="287" t="s">
        <v>248</v>
      </c>
      <c r="E508" s="288" t="s">
        <v>596</v>
      </c>
      <c r="F508" s="289" t="s">
        <v>598</v>
      </c>
      <c r="G508" s="44" t="s">
        <v>39</v>
      </c>
      <c r="H508" s="535">
        <f>SUM(прил9!I684)</f>
        <v>506478</v>
      </c>
    </row>
    <row r="509" spans="1:8" ht="33" customHeight="1" x14ac:dyDescent="0.25">
      <c r="A509" s="3" t="s">
        <v>172</v>
      </c>
      <c r="B509" s="54">
        <v>10</v>
      </c>
      <c r="C509" s="44" t="s">
        <v>15</v>
      </c>
      <c r="D509" s="287" t="s">
        <v>587</v>
      </c>
      <c r="E509" s="288" t="s">
        <v>496</v>
      </c>
      <c r="F509" s="289" t="s">
        <v>497</v>
      </c>
      <c r="G509" s="44"/>
      <c r="H509" s="533">
        <f>SUM(H510)</f>
        <v>472500</v>
      </c>
    </row>
    <row r="510" spans="1:8" ht="18.75" customHeight="1" x14ac:dyDescent="0.25">
      <c r="A510" s="3" t="s">
        <v>588</v>
      </c>
      <c r="B510" s="54">
        <v>10</v>
      </c>
      <c r="C510" s="44" t="s">
        <v>15</v>
      </c>
      <c r="D510" s="287" t="s">
        <v>249</v>
      </c>
      <c r="E510" s="288" t="s">
        <v>10</v>
      </c>
      <c r="F510" s="289" t="s">
        <v>497</v>
      </c>
      <c r="G510" s="44"/>
      <c r="H510" s="533">
        <f>SUM(H511)</f>
        <v>472500</v>
      </c>
    </row>
    <row r="511" spans="1:8" ht="33" customHeight="1" x14ac:dyDescent="0.25">
      <c r="A511" s="86" t="s">
        <v>177</v>
      </c>
      <c r="B511" s="54">
        <v>10</v>
      </c>
      <c r="C511" s="44" t="s">
        <v>15</v>
      </c>
      <c r="D511" s="287" t="s">
        <v>249</v>
      </c>
      <c r="E511" s="288" t="s">
        <v>596</v>
      </c>
      <c r="F511" s="289" t="s">
        <v>598</v>
      </c>
      <c r="G511" s="44"/>
      <c r="H511" s="533">
        <f>SUM(H512:H513)</f>
        <v>472500</v>
      </c>
    </row>
    <row r="512" spans="1:8" ht="31.5" x14ac:dyDescent="0.25">
      <c r="A512" s="91" t="s">
        <v>682</v>
      </c>
      <c r="B512" s="54">
        <v>10</v>
      </c>
      <c r="C512" s="44" t="s">
        <v>15</v>
      </c>
      <c r="D512" s="287" t="s">
        <v>249</v>
      </c>
      <c r="E512" s="288" t="s">
        <v>596</v>
      </c>
      <c r="F512" s="289" t="s">
        <v>598</v>
      </c>
      <c r="G512" s="44" t="s">
        <v>16</v>
      </c>
      <c r="H512" s="535">
        <f>SUM(прил9!I688)</f>
        <v>2500</v>
      </c>
    </row>
    <row r="513" spans="1:8" ht="15.75" x14ac:dyDescent="0.25">
      <c r="A513" s="3" t="s">
        <v>40</v>
      </c>
      <c r="B513" s="54">
        <v>10</v>
      </c>
      <c r="C513" s="44" t="s">
        <v>15</v>
      </c>
      <c r="D513" s="287" t="s">
        <v>249</v>
      </c>
      <c r="E513" s="288" t="s">
        <v>596</v>
      </c>
      <c r="F513" s="289" t="s">
        <v>598</v>
      </c>
      <c r="G513" s="44" t="s">
        <v>39</v>
      </c>
      <c r="H513" s="535">
        <f>SUM(прил9!I689)</f>
        <v>470000</v>
      </c>
    </row>
    <row r="514" spans="1:8" ht="47.25" x14ac:dyDescent="0.25">
      <c r="A514" s="3" t="s">
        <v>165</v>
      </c>
      <c r="B514" s="54">
        <v>10</v>
      </c>
      <c r="C514" s="44" t="s">
        <v>15</v>
      </c>
      <c r="D514" s="287" t="s">
        <v>246</v>
      </c>
      <c r="E514" s="288" t="s">
        <v>496</v>
      </c>
      <c r="F514" s="289" t="s">
        <v>497</v>
      </c>
      <c r="G514" s="44"/>
      <c r="H514" s="533">
        <f>SUM(H515)</f>
        <v>160000</v>
      </c>
    </row>
    <row r="515" spans="1:8" ht="47.25" x14ac:dyDescent="0.25">
      <c r="A515" s="3" t="s">
        <v>576</v>
      </c>
      <c r="B515" s="54">
        <v>10</v>
      </c>
      <c r="C515" s="44" t="s">
        <v>15</v>
      </c>
      <c r="D515" s="287" t="s">
        <v>246</v>
      </c>
      <c r="E515" s="288" t="s">
        <v>10</v>
      </c>
      <c r="F515" s="289" t="s">
        <v>497</v>
      </c>
      <c r="G515" s="44"/>
      <c r="H515" s="533">
        <f>SUM(H516)</f>
        <v>160000</v>
      </c>
    </row>
    <row r="516" spans="1:8" ht="63.75" customHeight="1" x14ac:dyDescent="0.25">
      <c r="A516" s="3" t="s">
        <v>600</v>
      </c>
      <c r="B516" s="54">
        <v>10</v>
      </c>
      <c r="C516" s="44" t="s">
        <v>15</v>
      </c>
      <c r="D516" s="287" t="s">
        <v>246</v>
      </c>
      <c r="E516" s="288" t="s">
        <v>10</v>
      </c>
      <c r="F516" s="289" t="s">
        <v>599</v>
      </c>
      <c r="G516" s="44"/>
      <c r="H516" s="533">
        <f>SUM(H517:H518)</f>
        <v>160000</v>
      </c>
    </row>
    <row r="517" spans="1:8" ht="31.5" x14ac:dyDescent="0.25">
      <c r="A517" s="91" t="s">
        <v>682</v>
      </c>
      <c r="B517" s="54">
        <v>10</v>
      </c>
      <c r="C517" s="44" t="s">
        <v>15</v>
      </c>
      <c r="D517" s="287" t="s">
        <v>246</v>
      </c>
      <c r="E517" s="288" t="s">
        <v>10</v>
      </c>
      <c r="F517" s="289" t="s">
        <v>599</v>
      </c>
      <c r="G517" s="44" t="s">
        <v>16</v>
      </c>
      <c r="H517" s="535">
        <f>SUM(прил9!I693)</f>
        <v>799</v>
      </c>
    </row>
    <row r="518" spans="1:8" ht="15.75" x14ac:dyDescent="0.25">
      <c r="A518" s="3" t="s">
        <v>40</v>
      </c>
      <c r="B518" s="54">
        <v>10</v>
      </c>
      <c r="C518" s="44" t="s">
        <v>15</v>
      </c>
      <c r="D518" s="287" t="s">
        <v>246</v>
      </c>
      <c r="E518" s="288" t="s">
        <v>10</v>
      </c>
      <c r="F518" s="289" t="s">
        <v>599</v>
      </c>
      <c r="G518" s="44" t="s">
        <v>39</v>
      </c>
      <c r="H518" s="535">
        <f>SUM(прил9!I694)</f>
        <v>159201</v>
      </c>
    </row>
    <row r="519" spans="1:8" ht="33" customHeight="1" x14ac:dyDescent="0.25">
      <c r="A519" s="76" t="s">
        <v>124</v>
      </c>
      <c r="B519" s="30">
        <v>10</v>
      </c>
      <c r="C519" s="28" t="s">
        <v>15</v>
      </c>
      <c r="D519" s="245" t="s">
        <v>199</v>
      </c>
      <c r="E519" s="246" t="s">
        <v>496</v>
      </c>
      <c r="F519" s="247" t="s">
        <v>497</v>
      </c>
      <c r="G519" s="28"/>
      <c r="H519" s="532">
        <f>SUM(H520)</f>
        <v>4410553</v>
      </c>
    </row>
    <row r="520" spans="1:8" ht="50.25" customHeight="1" x14ac:dyDescent="0.25">
      <c r="A520" s="3" t="s">
        <v>175</v>
      </c>
      <c r="B520" s="406">
        <v>10</v>
      </c>
      <c r="C520" s="2" t="s">
        <v>15</v>
      </c>
      <c r="D520" s="248" t="s">
        <v>201</v>
      </c>
      <c r="E520" s="249" t="s">
        <v>496</v>
      </c>
      <c r="F520" s="250" t="s">
        <v>497</v>
      </c>
      <c r="G520" s="2"/>
      <c r="H520" s="533">
        <f>SUM(H521)</f>
        <v>4410553</v>
      </c>
    </row>
    <row r="521" spans="1:8" ht="33" customHeight="1" x14ac:dyDescent="0.25">
      <c r="A521" s="3" t="s">
        <v>597</v>
      </c>
      <c r="B521" s="406">
        <v>10</v>
      </c>
      <c r="C521" s="2" t="s">
        <v>15</v>
      </c>
      <c r="D521" s="248" t="s">
        <v>201</v>
      </c>
      <c r="E521" s="249" t="s">
        <v>10</v>
      </c>
      <c r="F521" s="250" t="s">
        <v>497</v>
      </c>
      <c r="G521" s="2"/>
      <c r="H521" s="533">
        <f>SUM(H522+H525+H528+H531)</f>
        <v>4410553</v>
      </c>
    </row>
    <row r="522" spans="1:8" ht="31.5" customHeight="1" x14ac:dyDescent="0.25">
      <c r="A522" s="86" t="s">
        <v>99</v>
      </c>
      <c r="B522" s="406">
        <v>10</v>
      </c>
      <c r="C522" s="2" t="s">
        <v>15</v>
      </c>
      <c r="D522" s="248" t="s">
        <v>201</v>
      </c>
      <c r="E522" s="249" t="s">
        <v>10</v>
      </c>
      <c r="F522" s="250" t="s">
        <v>602</v>
      </c>
      <c r="G522" s="2"/>
      <c r="H522" s="533">
        <f>SUM(H523:H524)</f>
        <v>41675</v>
      </c>
    </row>
    <row r="523" spans="1:8" ht="18" customHeight="1" x14ac:dyDescent="0.25">
      <c r="A523" s="91" t="s">
        <v>682</v>
      </c>
      <c r="B523" s="406">
        <v>10</v>
      </c>
      <c r="C523" s="2" t="s">
        <v>15</v>
      </c>
      <c r="D523" s="248" t="s">
        <v>201</v>
      </c>
      <c r="E523" s="249" t="s">
        <v>10</v>
      </c>
      <c r="F523" s="250" t="s">
        <v>602</v>
      </c>
      <c r="G523" s="2" t="s">
        <v>16</v>
      </c>
      <c r="H523" s="535">
        <f>SUM(прил9!I319)</f>
        <v>740</v>
      </c>
    </row>
    <row r="524" spans="1:8" ht="16.5" customHeight="1" x14ac:dyDescent="0.25">
      <c r="A524" s="3" t="s">
        <v>40</v>
      </c>
      <c r="B524" s="406">
        <v>10</v>
      </c>
      <c r="C524" s="2" t="s">
        <v>15</v>
      </c>
      <c r="D524" s="248" t="s">
        <v>201</v>
      </c>
      <c r="E524" s="249" t="s">
        <v>10</v>
      </c>
      <c r="F524" s="250" t="s">
        <v>602</v>
      </c>
      <c r="G524" s="2" t="s">
        <v>39</v>
      </c>
      <c r="H524" s="534">
        <f>SUM(прил9!I320)</f>
        <v>40935</v>
      </c>
    </row>
    <row r="525" spans="1:8" ht="32.25" customHeight="1" x14ac:dyDescent="0.25">
      <c r="A525" s="86" t="s">
        <v>100</v>
      </c>
      <c r="B525" s="406">
        <v>10</v>
      </c>
      <c r="C525" s="2" t="s">
        <v>15</v>
      </c>
      <c r="D525" s="248" t="s">
        <v>201</v>
      </c>
      <c r="E525" s="249" t="s">
        <v>10</v>
      </c>
      <c r="F525" s="250" t="s">
        <v>603</v>
      </c>
      <c r="G525" s="2"/>
      <c r="H525" s="533">
        <f>SUM(H526:H527)</f>
        <v>258081</v>
      </c>
    </row>
    <row r="526" spans="1:8" s="80" customFormat="1" ht="32.25" customHeight="1" x14ac:dyDescent="0.25">
      <c r="A526" s="91" t="s">
        <v>682</v>
      </c>
      <c r="B526" s="406">
        <v>10</v>
      </c>
      <c r="C526" s="2" t="s">
        <v>15</v>
      </c>
      <c r="D526" s="248" t="s">
        <v>201</v>
      </c>
      <c r="E526" s="249" t="s">
        <v>10</v>
      </c>
      <c r="F526" s="250" t="s">
        <v>603</v>
      </c>
      <c r="G526" s="79" t="s">
        <v>16</v>
      </c>
      <c r="H526" s="538">
        <f>SUM(прил9!I322)</f>
        <v>3650</v>
      </c>
    </row>
    <row r="527" spans="1:8" ht="15.75" x14ac:dyDescent="0.25">
      <c r="A527" s="3" t="s">
        <v>40</v>
      </c>
      <c r="B527" s="406">
        <v>10</v>
      </c>
      <c r="C527" s="2" t="s">
        <v>15</v>
      </c>
      <c r="D527" s="248" t="s">
        <v>201</v>
      </c>
      <c r="E527" s="249" t="s">
        <v>10</v>
      </c>
      <c r="F527" s="250" t="s">
        <v>603</v>
      </c>
      <c r="G527" s="2" t="s">
        <v>39</v>
      </c>
      <c r="H527" s="535">
        <f>SUM(прил9!I323)</f>
        <v>254431</v>
      </c>
    </row>
    <row r="528" spans="1:8" ht="15.75" x14ac:dyDescent="0.25">
      <c r="A528" s="85" t="s">
        <v>101</v>
      </c>
      <c r="B528" s="406">
        <v>10</v>
      </c>
      <c r="C528" s="2" t="s">
        <v>15</v>
      </c>
      <c r="D528" s="248" t="s">
        <v>201</v>
      </c>
      <c r="E528" s="249" t="s">
        <v>10</v>
      </c>
      <c r="F528" s="250" t="s">
        <v>604</v>
      </c>
      <c r="G528" s="2"/>
      <c r="H528" s="533">
        <f>SUM(H529:H530)</f>
        <v>3582297</v>
      </c>
    </row>
    <row r="529" spans="1:8" ht="31.5" x14ac:dyDescent="0.25">
      <c r="A529" s="91" t="s">
        <v>682</v>
      </c>
      <c r="B529" s="406">
        <v>10</v>
      </c>
      <c r="C529" s="2" t="s">
        <v>15</v>
      </c>
      <c r="D529" s="248" t="s">
        <v>201</v>
      </c>
      <c r="E529" s="249" t="s">
        <v>10</v>
      </c>
      <c r="F529" s="250" t="s">
        <v>604</v>
      </c>
      <c r="G529" s="2" t="s">
        <v>16</v>
      </c>
      <c r="H529" s="535">
        <f>SUM(прил9!I325)</f>
        <v>58300</v>
      </c>
    </row>
    <row r="530" spans="1:8" ht="15.75" customHeight="1" x14ac:dyDescent="0.25">
      <c r="A530" s="3" t="s">
        <v>40</v>
      </c>
      <c r="B530" s="406">
        <v>10</v>
      </c>
      <c r="C530" s="2" t="s">
        <v>15</v>
      </c>
      <c r="D530" s="248" t="s">
        <v>201</v>
      </c>
      <c r="E530" s="249" t="s">
        <v>10</v>
      </c>
      <c r="F530" s="250" t="s">
        <v>604</v>
      </c>
      <c r="G530" s="2" t="s">
        <v>39</v>
      </c>
      <c r="H530" s="534">
        <f>SUM(прил9!I326)</f>
        <v>3523997</v>
      </c>
    </row>
    <row r="531" spans="1:8" ht="15.75" x14ac:dyDescent="0.25">
      <c r="A531" s="86" t="s">
        <v>102</v>
      </c>
      <c r="B531" s="406">
        <v>10</v>
      </c>
      <c r="C531" s="2" t="s">
        <v>15</v>
      </c>
      <c r="D531" s="248" t="s">
        <v>201</v>
      </c>
      <c r="E531" s="249" t="s">
        <v>10</v>
      </c>
      <c r="F531" s="250" t="s">
        <v>605</v>
      </c>
      <c r="G531" s="2"/>
      <c r="H531" s="533">
        <f>SUM(H532:H533)</f>
        <v>528500</v>
      </c>
    </row>
    <row r="532" spans="1:8" ht="31.5" x14ac:dyDescent="0.25">
      <c r="A532" s="91" t="s">
        <v>682</v>
      </c>
      <c r="B532" s="406">
        <v>10</v>
      </c>
      <c r="C532" s="2" t="s">
        <v>15</v>
      </c>
      <c r="D532" s="248" t="s">
        <v>201</v>
      </c>
      <c r="E532" s="249" t="s">
        <v>10</v>
      </c>
      <c r="F532" s="250" t="s">
        <v>605</v>
      </c>
      <c r="G532" s="2" t="s">
        <v>16</v>
      </c>
      <c r="H532" s="535">
        <f>SUM(прил9!I328)</f>
        <v>8500</v>
      </c>
    </row>
    <row r="533" spans="1:8" ht="18" customHeight="1" x14ac:dyDescent="0.25">
      <c r="A533" s="3" t="s">
        <v>40</v>
      </c>
      <c r="B533" s="406">
        <v>10</v>
      </c>
      <c r="C533" s="2" t="s">
        <v>15</v>
      </c>
      <c r="D533" s="248" t="s">
        <v>201</v>
      </c>
      <c r="E533" s="249" t="s">
        <v>10</v>
      </c>
      <c r="F533" s="250" t="s">
        <v>605</v>
      </c>
      <c r="G533" s="2" t="s">
        <v>39</v>
      </c>
      <c r="H533" s="535">
        <f>SUM(прил9!I329)</f>
        <v>520000</v>
      </c>
    </row>
    <row r="534" spans="1:8" ht="30" customHeight="1" x14ac:dyDescent="0.25">
      <c r="A534" s="76" t="s">
        <v>155</v>
      </c>
      <c r="B534" s="30">
        <v>10</v>
      </c>
      <c r="C534" s="28" t="s">
        <v>15</v>
      </c>
      <c r="D534" s="245" t="s">
        <v>561</v>
      </c>
      <c r="E534" s="246" t="s">
        <v>496</v>
      </c>
      <c r="F534" s="247" t="s">
        <v>497</v>
      </c>
      <c r="G534" s="28"/>
      <c r="H534" s="532">
        <f>SUM(H535,H554)</f>
        <v>9504309</v>
      </c>
    </row>
    <row r="535" spans="1:8" ht="48" customHeight="1" x14ac:dyDescent="0.25">
      <c r="A535" s="86" t="s">
        <v>156</v>
      </c>
      <c r="B535" s="406">
        <v>10</v>
      </c>
      <c r="C535" s="2" t="s">
        <v>15</v>
      </c>
      <c r="D535" s="248" t="s">
        <v>239</v>
      </c>
      <c r="E535" s="249" t="s">
        <v>496</v>
      </c>
      <c r="F535" s="250" t="s">
        <v>497</v>
      </c>
      <c r="G535" s="2"/>
      <c r="H535" s="533">
        <f>SUM(H536+H544)</f>
        <v>9352885</v>
      </c>
    </row>
    <row r="536" spans="1:8" ht="18" customHeight="1" x14ac:dyDescent="0.25">
      <c r="A536" s="86" t="s">
        <v>562</v>
      </c>
      <c r="B536" s="406">
        <v>10</v>
      </c>
      <c r="C536" s="2" t="s">
        <v>15</v>
      </c>
      <c r="D536" s="248" t="s">
        <v>239</v>
      </c>
      <c r="E536" s="249" t="s">
        <v>10</v>
      </c>
      <c r="F536" s="250" t="s">
        <v>497</v>
      </c>
      <c r="G536" s="2"/>
      <c r="H536" s="533">
        <f>SUM(H537+H539+H542)</f>
        <v>1101145</v>
      </c>
    </row>
    <row r="537" spans="1:8" ht="31.5" customHeight="1" x14ac:dyDescent="0.25">
      <c r="A537" s="104" t="s">
        <v>706</v>
      </c>
      <c r="B537" s="406">
        <v>10</v>
      </c>
      <c r="C537" s="2" t="s">
        <v>15</v>
      </c>
      <c r="D537" s="248" t="s">
        <v>239</v>
      </c>
      <c r="E537" s="249" t="s">
        <v>10</v>
      </c>
      <c r="F537" s="250" t="s">
        <v>705</v>
      </c>
      <c r="G537" s="2"/>
      <c r="H537" s="533">
        <f>SUM(H538)</f>
        <v>11411</v>
      </c>
    </row>
    <row r="538" spans="1:8" ht="18" customHeight="1" x14ac:dyDescent="0.25">
      <c r="A538" s="62" t="s">
        <v>40</v>
      </c>
      <c r="B538" s="406">
        <v>10</v>
      </c>
      <c r="C538" s="2" t="s">
        <v>15</v>
      </c>
      <c r="D538" s="248" t="s">
        <v>239</v>
      </c>
      <c r="E538" s="249" t="s">
        <v>10</v>
      </c>
      <c r="F538" s="250" t="s">
        <v>705</v>
      </c>
      <c r="G538" s="2" t="s">
        <v>39</v>
      </c>
      <c r="H538" s="535">
        <f>SUM(прил9!I546)</f>
        <v>11411</v>
      </c>
    </row>
    <row r="539" spans="1:8" ht="63" customHeight="1" x14ac:dyDescent="0.25">
      <c r="A539" s="3" t="s">
        <v>108</v>
      </c>
      <c r="B539" s="406">
        <v>10</v>
      </c>
      <c r="C539" s="2" t="s">
        <v>15</v>
      </c>
      <c r="D539" s="248" t="s">
        <v>239</v>
      </c>
      <c r="E539" s="249" t="s">
        <v>10</v>
      </c>
      <c r="F539" s="250" t="s">
        <v>599</v>
      </c>
      <c r="G539" s="2"/>
      <c r="H539" s="533">
        <f>SUM(H540:H541)</f>
        <v>1020000</v>
      </c>
    </row>
    <row r="540" spans="1:8" ht="33" customHeight="1" x14ac:dyDescent="0.25">
      <c r="A540" s="91" t="s">
        <v>682</v>
      </c>
      <c r="B540" s="406">
        <v>10</v>
      </c>
      <c r="C540" s="2" t="s">
        <v>15</v>
      </c>
      <c r="D540" s="248" t="s">
        <v>239</v>
      </c>
      <c r="E540" s="249" t="s">
        <v>10</v>
      </c>
      <c r="F540" s="250" t="s">
        <v>599</v>
      </c>
      <c r="G540" s="2" t="s">
        <v>16</v>
      </c>
      <c r="H540" s="535">
        <f>SUM(прил9!I548)</f>
        <v>4787</v>
      </c>
    </row>
    <row r="541" spans="1:8" ht="16.5" customHeight="1" x14ac:dyDescent="0.25">
      <c r="A541" s="3" t="s">
        <v>40</v>
      </c>
      <c r="B541" s="406">
        <v>10</v>
      </c>
      <c r="C541" s="2" t="s">
        <v>15</v>
      </c>
      <c r="D541" s="248" t="s">
        <v>239</v>
      </c>
      <c r="E541" s="249" t="s">
        <v>10</v>
      </c>
      <c r="F541" s="250" t="s">
        <v>599</v>
      </c>
      <c r="G541" s="2" t="s">
        <v>39</v>
      </c>
      <c r="H541" s="535">
        <f>SUM(прил9!I549)</f>
        <v>1015213</v>
      </c>
    </row>
    <row r="542" spans="1:8" ht="16.5" customHeight="1" x14ac:dyDescent="0.25">
      <c r="A542" s="3" t="s">
        <v>567</v>
      </c>
      <c r="B542" s="406">
        <v>10</v>
      </c>
      <c r="C542" s="2" t="s">
        <v>15</v>
      </c>
      <c r="D542" s="248" t="s">
        <v>239</v>
      </c>
      <c r="E542" s="249" t="s">
        <v>10</v>
      </c>
      <c r="F542" s="250" t="s">
        <v>568</v>
      </c>
      <c r="G542" s="2"/>
      <c r="H542" s="533">
        <f>SUM(H543)</f>
        <v>69734</v>
      </c>
    </row>
    <row r="543" spans="1:8" ht="16.5" customHeight="1" x14ac:dyDescent="0.25">
      <c r="A543" s="3" t="s">
        <v>40</v>
      </c>
      <c r="B543" s="406">
        <v>10</v>
      </c>
      <c r="C543" s="2" t="s">
        <v>15</v>
      </c>
      <c r="D543" s="248" t="s">
        <v>239</v>
      </c>
      <c r="E543" s="249" t="s">
        <v>10</v>
      </c>
      <c r="F543" s="250" t="s">
        <v>568</v>
      </c>
      <c r="G543" s="2" t="s">
        <v>39</v>
      </c>
      <c r="H543" s="535">
        <f>SUM(прил9!I551)</f>
        <v>69734</v>
      </c>
    </row>
    <row r="544" spans="1:8" ht="16.5" customHeight="1" x14ac:dyDescent="0.25">
      <c r="A544" s="3" t="s">
        <v>573</v>
      </c>
      <c r="B544" s="406">
        <v>10</v>
      </c>
      <c r="C544" s="2" t="s">
        <v>15</v>
      </c>
      <c r="D544" s="248" t="s">
        <v>239</v>
      </c>
      <c r="E544" s="249" t="s">
        <v>12</v>
      </c>
      <c r="F544" s="250" t="s">
        <v>497</v>
      </c>
      <c r="G544" s="2"/>
      <c r="H544" s="533">
        <f>SUM(H545+H547+H550+H552)</f>
        <v>8251740</v>
      </c>
    </row>
    <row r="545" spans="1:8" ht="31.5" customHeight="1" x14ac:dyDescent="0.25">
      <c r="A545" s="104" t="s">
        <v>706</v>
      </c>
      <c r="B545" s="406">
        <v>10</v>
      </c>
      <c r="C545" s="2" t="s">
        <v>15</v>
      </c>
      <c r="D545" s="248" t="s">
        <v>239</v>
      </c>
      <c r="E545" s="249" t="s">
        <v>12</v>
      </c>
      <c r="F545" s="250" t="s">
        <v>705</v>
      </c>
      <c r="G545" s="2"/>
      <c r="H545" s="533">
        <f>SUM(H546)</f>
        <v>12089</v>
      </c>
    </row>
    <row r="546" spans="1:8" ht="16.5" customHeight="1" x14ac:dyDescent="0.25">
      <c r="A546" s="62" t="s">
        <v>40</v>
      </c>
      <c r="B546" s="406">
        <v>10</v>
      </c>
      <c r="C546" s="2" t="s">
        <v>15</v>
      </c>
      <c r="D546" s="248" t="s">
        <v>239</v>
      </c>
      <c r="E546" s="249" t="s">
        <v>12</v>
      </c>
      <c r="F546" s="250" t="s">
        <v>705</v>
      </c>
      <c r="G546" s="2" t="s">
        <v>39</v>
      </c>
      <c r="H546" s="535">
        <f>SUM(прил9!I554)</f>
        <v>12089</v>
      </c>
    </row>
    <row r="547" spans="1:8" ht="63" customHeight="1" x14ac:dyDescent="0.25">
      <c r="A547" s="3" t="s">
        <v>108</v>
      </c>
      <c r="B547" s="406">
        <v>10</v>
      </c>
      <c r="C547" s="2" t="s">
        <v>15</v>
      </c>
      <c r="D547" s="248" t="s">
        <v>239</v>
      </c>
      <c r="E547" s="249" t="s">
        <v>12</v>
      </c>
      <c r="F547" s="250" t="s">
        <v>599</v>
      </c>
      <c r="G547" s="2"/>
      <c r="H547" s="533">
        <f>SUM(H548:H549)</f>
        <v>8160090</v>
      </c>
    </row>
    <row r="548" spans="1:8" ht="34.5" customHeight="1" x14ac:dyDescent="0.25">
      <c r="A548" s="91" t="s">
        <v>682</v>
      </c>
      <c r="B548" s="406">
        <v>10</v>
      </c>
      <c r="C548" s="2" t="s">
        <v>15</v>
      </c>
      <c r="D548" s="248" t="s">
        <v>239</v>
      </c>
      <c r="E548" s="249" t="s">
        <v>12</v>
      </c>
      <c r="F548" s="250" t="s">
        <v>599</v>
      </c>
      <c r="G548" s="2" t="s">
        <v>16</v>
      </c>
      <c r="H548" s="535">
        <f>SUM(прил9!I556)</f>
        <v>31737</v>
      </c>
    </row>
    <row r="549" spans="1:8" ht="16.5" customHeight="1" x14ac:dyDescent="0.25">
      <c r="A549" s="3" t="s">
        <v>40</v>
      </c>
      <c r="B549" s="406">
        <v>10</v>
      </c>
      <c r="C549" s="2" t="s">
        <v>15</v>
      </c>
      <c r="D549" s="248" t="s">
        <v>239</v>
      </c>
      <c r="E549" s="249" t="s">
        <v>12</v>
      </c>
      <c r="F549" s="250" t="s">
        <v>599</v>
      </c>
      <c r="G549" s="2" t="s">
        <v>39</v>
      </c>
      <c r="H549" s="535">
        <f>SUM(прил9!I557)</f>
        <v>8128353</v>
      </c>
    </row>
    <row r="550" spans="1:8" ht="32.25" customHeight="1" x14ac:dyDescent="0.25">
      <c r="A550" s="3" t="s">
        <v>567</v>
      </c>
      <c r="B550" s="406">
        <v>10</v>
      </c>
      <c r="C550" s="2" t="s">
        <v>15</v>
      </c>
      <c r="D550" s="248" t="s">
        <v>239</v>
      </c>
      <c r="E550" s="249" t="s">
        <v>12</v>
      </c>
      <c r="F550" s="250" t="s">
        <v>568</v>
      </c>
      <c r="G550" s="2"/>
      <c r="H550" s="533">
        <f>SUM(H551)</f>
        <v>79561</v>
      </c>
    </row>
    <row r="551" spans="1:8" ht="16.5" customHeight="1" x14ac:dyDescent="0.25">
      <c r="A551" s="3" t="s">
        <v>40</v>
      </c>
      <c r="B551" s="406">
        <v>10</v>
      </c>
      <c r="C551" s="2" t="s">
        <v>15</v>
      </c>
      <c r="D551" s="248" t="s">
        <v>239</v>
      </c>
      <c r="E551" s="249" t="s">
        <v>12</v>
      </c>
      <c r="F551" s="250" t="s">
        <v>568</v>
      </c>
      <c r="G551" s="2" t="s">
        <v>39</v>
      </c>
      <c r="H551" s="535">
        <f>SUM(прил9!I559)</f>
        <v>79561</v>
      </c>
    </row>
    <row r="552" spans="1:8" ht="31.5" hidden="1" customHeight="1" x14ac:dyDescent="0.25">
      <c r="A552" s="497" t="s">
        <v>972</v>
      </c>
      <c r="B552" s="406">
        <v>10</v>
      </c>
      <c r="C552" s="2" t="s">
        <v>15</v>
      </c>
      <c r="D552" s="248" t="s">
        <v>239</v>
      </c>
      <c r="E552" s="249" t="s">
        <v>12</v>
      </c>
      <c r="F552" s="250" t="s">
        <v>971</v>
      </c>
      <c r="G552" s="2"/>
      <c r="H552" s="533">
        <f>SUM(H553)</f>
        <v>0</v>
      </c>
    </row>
    <row r="553" spans="1:8" ht="16.5" hidden="1" customHeight="1" x14ac:dyDescent="0.25">
      <c r="A553" s="3" t="s">
        <v>40</v>
      </c>
      <c r="B553" s="406">
        <v>10</v>
      </c>
      <c r="C553" s="2" t="s">
        <v>15</v>
      </c>
      <c r="D553" s="248" t="s">
        <v>239</v>
      </c>
      <c r="E553" s="249" t="s">
        <v>12</v>
      </c>
      <c r="F553" s="250" t="s">
        <v>971</v>
      </c>
      <c r="G553" s="2" t="s">
        <v>39</v>
      </c>
      <c r="H553" s="535">
        <f>SUM(прил9!I561)</f>
        <v>0</v>
      </c>
    </row>
    <row r="554" spans="1:8" ht="48.75" customHeight="1" x14ac:dyDescent="0.25">
      <c r="A554" s="3" t="s">
        <v>160</v>
      </c>
      <c r="B554" s="406">
        <v>10</v>
      </c>
      <c r="C554" s="2" t="s">
        <v>15</v>
      </c>
      <c r="D554" s="248" t="s">
        <v>240</v>
      </c>
      <c r="E554" s="249" t="s">
        <v>496</v>
      </c>
      <c r="F554" s="250" t="s">
        <v>497</v>
      </c>
      <c r="G554" s="2"/>
      <c r="H554" s="533">
        <f>SUM(H555)</f>
        <v>151424</v>
      </c>
    </row>
    <row r="555" spans="1:8" ht="32.25" customHeight="1" x14ac:dyDescent="0.25">
      <c r="A555" s="3" t="s">
        <v>577</v>
      </c>
      <c r="B555" s="406">
        <v>10</v>
      </c>
      <c r="C555" s="2" t="s">
        <v>15</v>
      </c>
      <c r="D555" s="248" t="s">
        <v>240</v>
      </c>
      <c r="E555" s="249" t="s">
        <v>10</v>
      </c>
      <c r="F555" s="250" t="s">
        <v>497</v>
      </c>
      <c r="G555" s="2"/>
      <c r="H555" s="533">
        <f>SUM(H556+H558+H561)</f>
        <v>151424</v>
      </c>
    </row>
    <row r="556" spans="1:8" ht="32.25" customHeight="1" x14ac:dyDescent="0.25">
      <c r="A556" s="104" t="s">
        <v>706</v>
      </c>
      <c r="B556" s="406">
        <v>10</v>
      </c>
      <c r="C556" s="2" t="s">
        <v>15</v>
      </c>
      <c r="D556" s="248" t="s">
        <v>240</v>
      </c>
      <c r="E556" s="249" t="s">
        <v>10</v>
      </c>
      <c r="F556" s="250" t="s">
        <v>705</v>
      </c>
      <c r="G556" s="2"/>
      <c r="H556" s="533">
        <f>SUM(H557)</f>
        <v>3700</v>
      </c>
    </row>
    <row r="557" spans="1:8" ht="18.75" customHeight="1" x14ac:dyDescent="0.25">
      <c r="A557" s="62" t="s">
        <v>40</v>
      </c>
      <c r="B557" s="406">
        <v>10</v>
      </c>
      <c r="C557" s="2" t="s">
        <v>15</v>
      </c>
      <c r="D557" s="248" t="s">
        <v>240</v>
      </c>
      <c r="E557" s="249" t="s">
        <v>10</v>
      </c>
      <c r="F557" s="250" t="s">
        <v>705</v>
      </c>
      <c r="G557" s="2" t="s">
        <v>39</v>
      </c>
      <c r="H557" s="535">
        <f>SUM(прил9!I565)</f>
        <v>3700</v>
      </c>
    </row>
    <row r="558" spans="1:8" ht="64.5" customHeight="1" x14ac:dyDescent="0.25">
      <c r="A558" s="3" t="s">
        <v>108</v>
      </c>
      <c r="B558" s="406">
        <v>10</v>
      </c>
      <c r="C558" s="2" t="s">
        <v>15</v>
      </c>
      <c r="D558" s="248" t="s">
        <v>240</v>
      </c>
      <c r="E558" s="249" t="s">
        <v>10</v>
      </c>
      <c r="F558" s="250" t="s">
        <v>599</v>
      </c>
      <c r="G558" s="2"/>
      <c r="H558" s="533">
        <f>SUM(H559:H560)</f>
        <v>125300</v>
      </c>
    </row>
    <row r="559" spans="1:8" ht="33" hidden="1" customHeight="1" x14ac:dyDescent="0.25">
      <c r="A559" s="91" t="s">
        <v>682</v>
      </c>
      <c r="B559" s="406">
        <v>10</v>
      </c>
      <c r="C559" s="2" t="s">
        <v>15</v>
      </c>
      <c r="D559" s="120" t="s">
        <v>240</v>
      </c>
      <c r="E559" s="342" t="s">
        <v>10</v>
      </c>
      <c r="F559" s="338" t="s">
        <v>599</v>
      </c>
      <c r="G559" s="2" t="s">
        <v>16</v>
      </c>
      <c r="H559" s="535">
        <f>SUM(прил9!I567)</f>
        <v>0</v>
      </c>
    </row>
    <row r="560" spans="1:8" ht="17.25" customHeight="1" x14ac:dyDescent="0.25">
      <c r="A560" s="3" t="s">
        <v>40</v>
      </c>
      <c r="B560" s="406">
        <v>10</v>
      </c>
      <c r="C560" s="2" t="s">
        <v>15</v>
      </c>
      <c r="D560" s="248" t="s">
        <v>240</v>
      </c>
      <c r="E560" s="340" t="s">
        <v>10</v>
      </c>
      <c r="F560" s="250" t="s">
        <v>599</v>
      </c>
      <c r="G560" s="2" t="s">
        <v>39</v>
      </c>
      <c r="H560" s="535">
        <f>SUM(прил9!I568)</f>
        <v>125300</v>
      </c>
    </row>
    <row r="561" spans="1:8" ht="31.5" x14ac:dyDescent="0.25">
      <c r="A561" s="3" t="s">
        <v>567</v>
      </c>
      <c r="B561" s="406">
        <v>10</v>
      </c>
      <c r="C561" s="2" t="s">
        <v>15</v>
      </c>
      <c r="D561" s="248" t="s">
        <v>240</v>
      </c>
      <c r="E561" s="249" t="s">
        <v>10</v>
      </c>
      <c r="F561" s="250" t="s">
        <v>568</v>
      </c>
      <c r="G561" s="2"/>
      <c r="H561" s="533">
        <f>SUM(H562)</f>
        <v>22424</v>
      </c>
    </row>
    <row r="562" spans="1:8" ht="15.75" x14ac:dyDescent="0.25">
      <c r="A562" s="3" t="s">
        <v>40</v>
      </c>
      <c r="B562" s="406">
        <v>10</v>
      </c>
      <c r="C562" s="2" t="s">
        <v>15</v>
      </c>
      <c r="D562" s="248" t="s">
        <v>240</v>
      </c>
      <c r="E562" s="249" t="s">
        <v>10</v>
      </c>
      <c r="F562" s="250" t="s">
        <v>568</v>
      </c>
      <c r="G562" s="2" t="s">
        <v>39</v>
      </c>
      <c r="H562" s="535">
        <f>SUM(прил9!I570)</f>
        <v>22424</v>
      </c>
    </row>
    <row r="563" spans="1:8" ht="47.25" x14ac:dyDescent="0.25">
      <c r="A563" s="27" t="s">
        <v>197</v>
      </c>
      <c r="B563" s="30">
        <v>10</v>
      </c>
      <c r="C563" s="28" t="s">
        <v>15</v>
      </c>
      <c r="D563" s="245" t="s">
        <v>550</v>
      </c>
      <c r="E563" s="246" t="s">
        <v>496</v>
      </c>
      <c r="F563" s="247" t="s">
        <v>497</v>
      </c>
      <c r="G563" s="28"/>
      <c r="H563" s="532">
        <f>SUM(H564)</f>
        <v>630000</v>
      </c>
    </row>
    <row r="564" spans="1:8" ht="78.75" x14ac:dyDescent="0.25">
      <c r="A564" s="3" t="s">
        <v>198</v>
      </c>
      <c r="B564" s="406">
        <v>10</v>
      </c>
      <c r="C564" s="2" t="s">
        <v>15</v>
      </c>
      <c r="D564" s="248" t="s">
        <v>228</v>
      </c>
      <c r="E564" s="249" t="s">
        <v>496</v>
      </c>
      <c r="F564" s="250" t="s">
        <v>497</v>
      </c>
      <c r="G564" s="2"/>
      <c r="H564" s="533">
        <f>SUM(H565)</f>
        <v>630000</v>
      </c>
    </row>
    <row r="565" spans="1:8" ht="31.5" x14ac:dyDescent="0.25">
      <c r="A565" s="62" t="s">
        <v>560</v>
      </c>
      <c r="B565" s="406">
        <v>10</v>
      </c>
      <c r="C565" s="2" t="s">
        <v>15</v>
      </c>
      <c r="D565" s="248" t="s">
        <v>228</v>
      </c>
      <c r="E565" s="249" t="s">
        <v>10</v>
      </c>
      <c r="F565" s="250" t="s">
        <v>497</v>
      </c>
      <c r="G565" s="2"/>
      <c r="H565" s="533">
        <f>SUM(H566)</f>
        <v>630000</v>
      </c>
    </row>
    <row r="566" spans="1:8" ht="15.75" x14ac:dyDescent="0.25">
      <c r="A566" s="62" t="s">
        <v>955</v>
      </c>
      <c r="B566" s="406">
        <v>10</v>
      </c>
      <c r="C566" s="2" t="s">
        <v>15</v>
      </c>
      <c r="D566" s="248" t="s">
        <v>228</v>
      </c>
      <c r="E566" s="249" t="s">
        <v>10</v>
      </c>
      <c r="F566" s="250" t="s">
        <v>954</v>
      </c>
      <c r="G566" s="2"/>
      <c r="H566" s="533">
        <f>SUM(H567)</f>
        <v>630000</v>
      </c>
    </row>
    <row r="567" spans="1:8" ht="15.75" x14ac:dyDescent="0.25">
      <c r="A567" s="3" t="s">
        <v>40</v>
      </c>
      <c r="B567" s="406">
        <v>10</v>
      </c>
      <c r="C567" s="2" t="s">
        <v>15</v>
      </c>
      <c r="D567" s="248" t="s">
        <v>228</v>
      </c>
      <c r="E567" s="249" t="s">
        <v>10</v>
      </c>
      <c r="F567" s="250" t="s">
        <v>954</v>
      </c>
      <c r="G567" s="2" t="s">
        <v>39</v>
      </c>
      <c r="H567" s="535">
        <f>SUM(прил9!I268)</f>
        <v>630000</v>
      </c>
    </row>
    <row r="568" spans="1:8" ht="15.75" x14ac:dyDescent="0.25">
      <c r="A568" s="88" t="s">
        <v>42</v>
      </c>
      <c r="B568" s="40">
        <v>10</v>
      </c>
      <c r="C568" s="23" t="s">
        <v>20</v>
      </c>
      <c r="D568" s="242"/>
      <c r="E568" s="243"/>
      <c r="F568" s="244"/>
      <c r="G568" s="22"/>
      <c r="H568" s="539">
        <f>SUM(H578,H569)</f>
        <v>6575563</v>
      </c>
    </row>
    <row r="569" spans="1:8" ht="33.75" customHeight="1" x14ac:dyDescent="0.25">
      <c r="A569" s="76" t="s">
        <v>124</v>
      </c>
      <c r="B569" s="30">
        <v>10</v>
      </c>
      <c r="C569" s="28" t="s">
        <v>20</v>
      </c>
      <c r="D569" s="245" t="s">
        <v>199</v>
      </c>
      <c r="E569" s="246" t="s">
        <v>496</v>
      </c>
      <c r="F569" s="247" t="s">
        <v>497</v>
      </c>
      <c r="G569" s="28"/>
      <c r="H569" s="532">
        <f>SUM(H570+H574)</f>
        <v>5163726</v>
      </c>
    </row>
    <row r="570" spans="1:8" ht="33.75" customHeight="1" x14ac:dyDescent="0.25">
      <c r="A570" s="3" t="s">
        <v>175</v>
      </c>
      <c r="B570" s="6">
        <v>10</v>
      </c>
      <c r="C570" s="2" t="s">
        <v>20</v>
      </c>
      <c r="D570" s="248" t="s">
        <v>201</v>
      </c>
      <c r="E570" s="249" t="s">
        <v>496</v>
      </c>
      <c r="F570" s="250" t="s">
        <v>497</v>
      </c>
      <c r="G570" s="2"/>
      <c r="H570" s="533">
        <f>SUM(H571)</f>
        <v>1416940</v>
      </c>
    </row>
    <row r="571" spans="1:8" ht="33.75" customHeight="1" x14ac:dyDescent="0.25">
      <c r="A571" s="3" t="s">
        <v>597</v>
      </c>
      <c r="B571" s="6">
        <v>10</v>
      </c>
      <c r="C571" s="2" t="s">
        <v>20</v>
      </c>
      <c r="D571" s="248" t="s">
        <v>201</v>
      </c>
      <c r="E571" s="249" t="s">
        <v>10</v>
      </c>
      <c r="F571" s="250" t="s">
        <v>497</v>
      </c>
      <c r="G571" s="2"/>
      <c r="H571" s="533">
        <f>SUM(H572)</f>
        <v>1416940</v>
      </c>
    </row>
    <row r="572" spans="1:8" ht="15" customHeight="1" x14ac:dyDescent="0.25">
      <c r="A572" s="86" t="s">
        <v>721</v>
      </c>
      <c r="B572" s="6">
        <v>10</v>
      </c>
      <c r="C572" s="2" t="s">
        <v>20</v>
      </c>
      <c r="D572" s="248" t="s">
        <v>201</v>
      </c>
      <c r="E572" s="249" t="s">
        <v>10</v>
      </c>
      <c r="F572" s="250" t="s">
        <v>601</v>
      </c>
      <c r="G572" s="2"/>
      <c r="H572" s="533">
        <f>SUM(H573:H573)</f>
        <v>1416940</v>
      </c>
    </row>
    <row r="573" spans="1:8" ht="15.75" x14ac:dyDescent="0.25">
      <c r="A573" s="3" t="s">
        <v>40</v>
      </c>
      <c r="B573" s="6">
        <v>10</v>
      </c>
      <c r="C573" s="2" t="s">
        <v>20</v>
      </c>
      <c r="D573" s="248" t="s">
        <v>201</v>
      </c>
      <c r="E573" s="249" t="s">
        <v>10</v>
      </c>
      <c r="F573" s="250" t="s">
        <v>601</v>
      </c>
      <c r="G573" s="2" t="s">
        <v>39</v>
      </c>
      <c r="H573" s="535">
        <f>SUM(прил9!I335)</f>
        <v>1416940</v>
      </c>
    </row>
    <row r="574" spans="1:8" ht="66" customHeight="1" x14ac:dyDescent="0.25">
      <c r="A574" s="3" t="s">
        <v>125</v>
      </c>
      <c r="B574" s="6">
        <v>10</v>
      </c>
      <c r="C574" s="2" t="s">
        <v>20</v>
      </c>
      <c r="D574" s="248" t="s">
        <v>232</v>
      </c>
      <c r="E574" s="249" t="s">
        <v>496</v>
      </c>
      <c r="F574" s="250" t="s">
        <v>497</v>
      </c>
      <c r="G574" s="2"/>
      <c r="H574" s="533">
        <f>SUM(H575)</f>
        <v>3746786</v>
      </c>
    </row>
    <row r="575" spans="1:8" ht="34.5" customHeight="1" x14ac:dyDescent="0.25">
      <c r="A575" s="3" t="s">
        <v>504</v>
      </c>
      <c r="B575" s="6">
        <v>10</v>
      </c>
      <c r="C575" s="2" t="s">
        <v>20</v>
      </c>
      <c r="D575" s="248" t="s">
        <v>232</v>
      </c>
      <c r="E575" s="249" t="s">
        <v>10</v>
      </c>
      <c r="F575" s="250" t="s">
        <v>497</v>
      </c>
      <c r="G575" s="2"/>
      <c r="H575" s="533">
        <f>SUM(H576)</f>
        <v>3746786</v>
      </c>
    </row>
    <row r="576" spans="1:8" ht="33" customHeight="1" x14ac:dyDescent="0.25">
      <c r="A576" s="3" t="s">
        <v>461</v>
      </c>
      <c r="B576" s="6">
        <v>10</v>
      </c>
      <c r="C576" s="2" t="s">
        <v>20</v>
      </c>
      <c r="D576" s="248" t="s">
        <v>232</v>
      </c>
      <c r="E576" s="249" t="s">
        <v>10</v>
      </c>
      <c r="F576" s="250" t="s">
        <v>606</v>
      </c>
      <c r="G576" s="2"/>
      <c r="H576" s="533">
        <f>SUM(H577:H577)</f>
        <v>3746786</v>
      </c>
    </row>
    <row r="577" spans="1:8" ht="18" customHeight="1" x14ac:dyDescent="0.25">
      <c r="A577" s="3" t="s">
        <v>40</v>
      </c>
      <c r="B577" s="6">
        <v>10</v>
      </c>
      <c r="C577" s="2" t="s">
        <v>20</v>
      </c>
      <c r="D577" s="248" t="s">
        <v>232</v>
      </c>
      <c r="E577" s="249" t="s">
        <v>10</v>
      </c>
      <c r="F577" s="250" t="s">
        <v>606</v>
      </c>
      <c r="G577" s="2" t="s">
        <v>39</v>
      </c>
      <c r="H577" s="535">
        <f>SUM(прил9!I277)</f>
        <v>3746786</v>
      </c>
    </row>
    <row r="578" spans="1:8" ht="32.25" customHeight="1" x14ac:dyDescent="0.25">
      <c r="A578" s="76" t="s">
        <v>178</v>
      </c>
      <c r="B578" s="30">
        <v>10</v>
      </c>
      <c r="C578" s="28" t="s">
        <v>20</v>
      </c>
      <c r="D578" s="245" t="s">
        <v>561</v>
      </c>
      <c r="E578" s="246" t="s">
        <v>496</v>
      </c>
      <c r="F578" s="247" t="s">
        <v>497</v>
      </c>
      <c r="G578" s="28"/>
      <c r="H578" s="532">
        <f>SUM(H579)</f>
        <v>1411837</v>
      </c>
    </row>
    <row r="579" spans="1:8" ht="49.5" customHeight="1" x14ac:dyDescent="0.25">
      <c r="A579" s="3" t="s">
        <v>179</v>
      </c>
      <c r="B579" s="406">
        <v>10</v>
      </c>
      <c r="C579" s="2" t="s">
        <v>20</v>
      </c>
      <c r="D579" s="248" t="s">
        <v>239</v>
      </c>
      <c r="E579" s="249" t="s">
        <v>496</v>
      </c>
      <c r="F579" s="250" t="s">
        <v>497</v>
      </c>
      <c r="G579" s="2"/>
      <c r="H579" s="533">
        <f>SUM(H580)</f>
        <v>1411837</v>
      </c>
    </row>
    <row r="580" spans="1:8" ht="17.25" customHeight="1" x14ac:dyDescent="0.25">
      <c r="A580" s="3" t="s">
        <v>562</v>
      </c>
      <c r="B580" s="6">
        <v>10</v>
      </c>
      <c r="C580" s="2" t="s">
        <v>20</v>
      </c>
      <c r="D580" s="248" t="s">
        <v>239</v>
      </c>
      <c r="E580" s="249" t="s">
        <v>10</v>
      </c>
      <c r="F580" s="250" t="s">
        <v>497</v>
      </c>
      <c r="G580" s="2"/>
      <c r="H580" s="533">
        <f>SUM(H581)</f>
        <v>1411837</v>
      </c>
    </row>
    <row r="581" spans="1:8" ht="16.5" customHeight="1" x14ac:dyDescent="0.25">
      <c r="A581" s="86" t="s">
        <v>180</v>
      </c>
      <c r="B581" s="406">
        <v>10</v>
      </c>
      <c r="C581" s="2" t="s">
        <v>20</v>
      </c>
      <c r="D581" s="248" t="s">
        <v>239</v>
      </c>
      <c r="E581" s="249" t="s">
        <v>10</v>
      </c>
      <c r="F581" s="250" t="s">
        <v>607</v>
      </c>
      <c r="G581" s="2"/>
      <c r="H581" s="533">
        <f>SUM(H582:H583)</f>
        <v>1411837</v>
      </c>
    </row>
    <row r="582" spans="1:8" ht="31.5" hidden="1" customHeight="1" x14ac:dyDescent="0.25">
      <c r="A582" s="91" t="s">
        <v>682</v>
      </c>
      <c r="B582" s="406">
        <v>10</v>
      </c>
      <c r="C582" s="2" t="s">
        <v>20</v>
      </c>
      <c r="D582" s="248" t="s">
        <v>239</v>
      </c>
      <c r="E582" s="249" t="s">
        <v>10</v>
      </c>
      <c r="F582" s="250" t="s">
        <v>607</v>
      </c>
      <c r="G582" s="2" t="s">
        <v>16</v>
      </c>
      <c r="H582" s="535"/>
    </row>
    <row r="583" spans="1:8" ht="15.75" x14ac:dyDescent="0.25">
      <c r="A583" s="3" t="s">
        <v>40</v>
      </c>
      <c r="B583" s="406">
        <v>10</v>
      </c>
      <c r="C583" s="2" t="s">
        <v>20</v>
      </c>
      <c r="D583" s="248" t="s">
        <v>239</v>
      </c>
      <c r="E583" s="249" t="s">
        <v>10</v>
      </c>
      <c r="F583" s="250" t="s">
        <v>607</v>
      </c>
      <c r="G583" s="2" t="s">
        <v>39</v>
      </c>
      <c r="H583" s="535">
        <f>SUM(прил9!I577)</f>
        <v>1411837</v>
      </c>
    </row>
    <row r="584" spans="1:8" s="9" customFormat="1" ht="16.5" customHeight="1" x14ac:dyDescent="0.25">
      <c r="A584" s="41" t="s">
        <v>75</v>
      </c>
      <c r="B584" s="40">
        <v>10</v>
      </c>
      <c r="C584" s="52" t="s">
        <v>73</v>
      </c>
      <c r="D584" s="242"/>
      <c r="E584" s="243"/>
      <c r="F584" s="244"/>
      <c r="G584" s="53"/>
      <c r="H584" s="539">
        <f>SUM(H585+H602)</f>
        <v>2682524</v>
      </c>
    </row>
    <row r="585" spans="1:8" ht="35.25" customHeight="1" x14ac:dyDescent="0.25">
      <c r="A585" s="95" t="s">
        <v>137</v>
      </c>
      <c r="B585" s="68">
        <v>10</v>
      </c>
      <c r="C585" s="69" t="s">
        <v>73</v>
      </c>
      <c r="D585" s="293" t="s">
        <v>199</v>
      </c>
      <c r="E585" s="294" t="s">
        <v>496</v>
      </c>
      <c r="F585" s="295" t="s">
        <v>497</v>
      </c>
      <c r="G585" s="31"/>
      <c r="H585" s="532">
        <f>SUM(H586+H598+H594)</f>
        <v>2682524</v>
      </c>
    </row>
    <row r="586" spans="1:8" ht="48" customHeight="1" x14ac:dyDescent="0.25">
      <c r="A586" s="7" t="s">
        <v>136</v>
      </c>
      <c r="B586" s="34">
        <v>10</v>
      </c>
      <c r="C586" s="35" t="s">
        <v>73</v>
      </c>
      <c r="D586" s="290" t="s">
        <v>233</v>
      </c>
      <c r="E586" s="291" t="s">
        <v>496</v>
      </c>
      <c r="F586" s="292" t="s">
        <v>497</v>
      </c>
      <c r="G586" s="299"/>
      <c r="H586" s="533">
        <f>SUM(H587)</f>
        <v>2670524</v>
      </c>
    </row>
    <row r="587" spans="1:8" ht="36" customHeight="1" x14ac:dyDescent="0.25">
      <c r="A587" s="7" t="s">
        <v>520</v>
      </c>
      <c r="B587" s="34">
        <v>10</v>
      </c>
      <c r="C587" s="35" t="s">
        <v>73</v>
      </c>
      <c r="D587" s="290" t="s">
        <v>233</v>
      </c>
      <c r="E587" s="291" t="s">
        <v>10</v>
      </c>
      <c r="F587" s="292" t="s">
        <v>497</v>
      </c>
      <c r="G587" s="299"/>
      <c r="H587" s="533">
        <f>SUM(H588+H592)</f>
        <v>2670524</v>
      </c>
    </row>
    <row r="588" spans="1:8" ht="32.25" customHeight="1" x14ac:dyDescent="0.25">
      <c r="A588" s="3" t="s">
        <v>103</v>
      </c>
      <c r="B588" s="34">
        <v>10</v>
      </c>
      <c r="C588" s="35" t="s">
        <v>73</v>
      </c>
      <c r="D588" s="290" t="s">
        <v>233</v>
      </c>
      <c r="E588" s="291" t="s">
        <v>10</v>
      </c>
      <c r="F588" s="292" t="s">
        <v>608</v>
      </c>
      <c r="G588" s="299"/>
      <c r="H588" s="533">
        <f>SUM(H589:H591)</f>
        <v>2337600</v>
      </c>
    </row>
    <row r="589" spans="1:8" ht="48.75" customHeight="1" x14ac:dyDescent="0.25">
      <c r="A589" s="86" t="s">
        <v>86</v>
      </c>
      <c r="B589" s="34">
        <v>10</v>
      </c>
      <c r="C589" s="35" t="s">
        <v>73</v>
      </c>
      <c r="D589" s="290" t="s">
        <v>233</v>
      </c>
      <c r="E589" s="291" t="s">
        <v>10</v>
      </c>
      <c r="F589" s="292" t="s">
        <v>608</v>
      </c>
      <c r="G589" s="2" t="s">
        <v>13</v>
      </c>
      <c r="H589" s="535">
        <f>SUM(прил9!I341)</f>
        <v>2178175</v>
      </c>
    </row>
    <row r="590" spans="1:8" ht="33" customHeight="1" x14ac:dyDescent="0.25">
      <c r="A590" s="91" t="s">
        <v>682</v>
      </c>
      <c r="B590" s="34">
        <v>10</v>
      </c>
      <c r="C590" s="35" t="s">
        <v>73</v>
      </c>
      <c r="D590" s="290" t="s">
        <v>233</v>
      </c>
      <c r="E590" s="291" t="s">
        <v>10</v>
      </c>
      <c r="F590" s="292" t="s">
        <v>608</v>
      </c>
      <c r="G590" s="2" t="s">
        <v>16</v>
      </c>
      <c r="H590" s="535">
        <f>SUM(прил9!I342)</f>
        <v>159425</v>
      </c>
    </row>
    <row r="591" spans="1:8" ht="16.5" customHeight="1" x14ac:dyDescent="0.25">
      <c r="A591" s="3" t="s">
        <v>18</v>
      </c>
      <c r="B591" s="34">
        <v>10</v>
      </c>
      <c r="C591" s="35" t="s">
        <v>73</v>
      </c>
      <c r="D591" s="290" t="s">
        <v>233</v>
      </c>
      <c r="E591" s="291" t="s">
        <v>10</v>
      </c>
      <c r="F591" s="292" t="s">
        <v>608</v>
      </c>
      <c r="G591" s="2" t="s">
        <v>17</v>
      </c>
      <c r="H591" s="535"/>
    </row>
    <row r="592" spans="1:8" ht="30.75" customHeight="1" x14ac:dyDescent="0.25">
      <c r="A592" s="3" t="s">
        <v>85</v>
      </c>
      <c r="B592" s="34">
        <v>10</v>
      </c>
      <c r="C592" s="35" t="s">
        <v>73</v>
      </c>
      <c r="D592" s="290" t="s">
        <v>233</v>
      </c>
      <c r="E592" s="291" t="s">
        <v>10</v>
      </c>
      <c r="F592" s="292" t="s">
        <v>501</v>
      </c>
      <c r="G592" s="2"/>
      <c r="H592" s="533">
        <f>SUM(H593)</f>
        <v>332924</v>
      </c>
    </row>
    <row r="593" spans="1:8" ht="48.75" customHeight="1" x14ac:dyDescent="0.25">
      <c r="A593" s="86" t="s">
        <v>86</v>
      </c>
      <c r="B593" s="34">
        <v>10</v>
      </c>
      <c r="C593" s="35" t="s">
        <v>73</v>
      </c>
      <c r="D593" s="290" t="s">
        <v>233</v>
      </c>
      <c r="E593" s="291" t="s">
        <v>10</v>
      </c>
      <c r="F593" s="292" t="s">
        <v>501</v>
      </c>
      <c r="G593" s="2" t="s">
        <v>13</v>
      </c>
      <c r="H593" s="535">
        <f>SUM(прил9!I345)</f>
        <v>332924</v>
      </c>
    </row>
    <row r="594" spans="1:8" ht="48.75" customHeight="1" x14ac:dyDescent="0.25">
      <c r="A594" s="86" t="s">
        <v>175</v>
      </c>
      <c r="B594" s="35">
        <v>10</v>
      </c>
      <c r="C594" s="35" t="s">
        <v>73</v>
      </c>
      <c r="D594" s="290" t="s">
        <v>201</v>
      </c>
      <c r="E594" s="291" t="s">
        <v>496</v>
      </c>
      <c r="F594" s="292" t="s">
        <v>497</v>
      </c>
      <c r="G594" s="36"/>
      <c r="H594" s="536">
        <f>SUM(H595)</f>
        <v>2000</v>
      </c>
    </row>
    <row r="595" spans="1:8" ht="34.5" customHeight="1" x14ac:dyDescent="0.25">
      <c r="A595" s="86" t="s">
        <v>597</v>
      </c>
      <c r="B595" s="35">
        <v>10</v>
      </c>
      <c r="C595" s="35" t="s">
        <v>73</v>
      </c>
      <c r="D595" s="290" t="s">
        <v>201</v>
      </c>
      <c r="E595" s="291" t="s">
        <v>10</v>
      </c>
      <c r="F595" s="292" t="s">
        <v>497</v>
      </c>
      <c r="G595" s="36"/>
      <c r="H595" s="536">
        <f>SUM(H596)</f>
        <v>2000</v>
      </c>
    </row>
    <row r="596" spans="1:8" ht="21" customHeight="1" x14ac:dyDescent="0.25">
      <c r="A596" s="86" t="s">
        <v>610</v>
      </c>
      <c r="B596" s="35">
        <v>10</v>
      </c>
      <c r="C596" s="35" t="s">
        <v>73</v>
      </c>
      <c r="D596" s="290" t="s">
        <v>201</v>
      </c>
      <c r="E596" s="291" t="s">
        <v>10</v>
      </c>
      <c r="F596" s="292" t="s">
        <v>609</v>
      </c>
      <c r="G596" s="36"/>
      <c r="H596" s="536">
        <f>SUM(H597)</f>
        <v>2000</v>
      </c>
    </row>
    <row r="597" spans="1:8" ht="33" customHeight="1" x14ac:dyDescent="0.25">
      <c r="A597" s="86" t="s">
        <v>682</v>
      </c>
      <c r="B597" s="35">
        <v>10</v>
      </c>
      <c r="C597" s="35" t="s">
        <v>73</v>
      </c>
      <c r="D597" s="290" t="s">
        <v>201</v>
      </c>
      <c r="E597" s="291" t="s">
        <v>10</v>
      </c>
      <c r="F597" s="292" t="s">
        <v>609</v>
      </c>
      <c r="G597" s="36" t="s">
        <v>16</v>
      </c>
      <c r="H597" s="537">
        <f>SUM(прил9!I349)</f>
        <v>2000</v>
      </c>
    </row>
    <row r="598" spans="1:8" ht="66.75" customHeight="1" x14ac:dyDescent="0.25">
      <c r="A598" s="77" t="s">
        <v>125</v>
      </c>
      <c r="B598" s="34">
        <v>10</v>
      </c>
      <c r="C598" s="35" t="s">
        <v>73</v>
      </c>
      <c r="D598" s="290" t="s">
        <v>232</v>
      </c>
      <c r="E598" s="291" t="s">
        <v>496</v>
      </c>
      <c r="F598" s="292" t="s">
        <v>497</v>
      </c>
      <c r="G598" s="2"/>
      <c r="H598" s="533">
        <f>SUM(H599)</f>
        <v>10000</v>
      </c>
    </row>
    <row r="599" spans="1:8" ht="33" customHeight="1" x14ac:dyDescent="0.25">
      <c r="A599" s="301" t="s">
        <v>504</v>
      </c>
      <c r="B599" s="34">
        <v>10</v>
      </c>
      <c r="C599" s="35" t="s">
        <v>73</v>
      </c>
      <c r="D599" s="290" t="s">
        <v>232</v>
      </c>
      <c r="E599" s="291" t="s">
        <v>10</v>
      </c>
      <c r="F599" s="292" t="s">
        <v>497</v>
      </c>
      <c r="G599" s="2"/>
      <c r="H599" s="533">
        <f>SUM(H600)</f>
        <v>10000</v>
      </c>
    </row>
    <row r="600" spans="1:8" ht="33" customHeight="1" x14ac:dyDescent="0.25">
      <c r="A600" s="81" t="s">
        <v>114</v>
      </c>
      <c r="B600" s="34">
        <v>10</v>
      </c>
      <c r="C600" s="35" t="s">
        <v>73</v>
      </c>
      <c r="D600" s="290" t="s">
        <v>232</v>
      </c>
      <c r="E600" s="291" t="s">
        <v>10</v>
      </c>
      <c r="F600" s="292" t="s">
        <v>506</v>
      </c>
      <c r="G600" s="2"/>
      <c r="H600" s="533">
        <f>SUM(H601)</f>
        <v>10000</v>
      </c>
    </row>
    <row r="601" spans="1:8" ht="32.25" customHeight="1" x14ac:dyDescent="0.25">
      <c r="A601" s="91" t="s">
        <v>682</v>
      </c>
      <c r="B601" s="34">
        <v>10</v>
      </c>
      <c r="C601" s="35" t="s">
        <v>73</v>
      </c>
      <c r="D601" s="290" t="s">
        <v>232</v>
      </c>
      <c r="E601" s="291" t="s">
        <v>10</v>
      </c>
      <c r="F601" s="292" t="s">
        <v>506</v>
      </c>
      <c r="G601" s="2" t="s">
        <v>16</v>
      </c>
      <c r="H601" s="534">
        <f>SUM(прил9!I353)</f>
        <v>10000</v>
      </c>
    </row>
    <row r="602" spans="1:8" ht="32.25" hidden="1" customHeight="1" x14ac:dyDescent="0.25">
      <c r="A602" s="76" t="s">
        <v>117</v>
      </c>
      <c r="B602" s="68">
        <v>10</v>
      </c>
      <c r="C602" s="69" t="s">
        <v>73</v>
      </c>
      <c r="D602" s="245" t="s">
        <v>499</v>
      </c>
      <c r="E602" s="246" t="s">
        <v>496</v>
      </c>
      <c r="F602" s="247" t="s">
        <v>497</v>
      </c>
      <c r="G602" s="28"/>
      <c r="H602" s="532">
        <f>SUM(H603)</f>
        <v>0</v>
      </c>
    </row>
    <row r="603" spans="1:8" ht="62.25" hidden="1" customHeight="1" x14ac:dyDescent="0.25">
      <c r="A603" s="77" t="s">
        <v>130</v>
      </c>
      <c r="B603" s="34">
        <v>10</v>
      </c>
      <c r="C603" s="35" t="s">
        <v>73</v>
      </c>
      <c r="D603" s="248" t="s">
        <v>500</v>
      </c>
      <c r="E603" s="249" t="s">
        <v>496</v>
      </c>
      <c r="F603" s="250" t="s">
        <v>497</v>
      </c>
      <c r="G603" s="44"/>
      <c r="H603" s="533">
        <f>SUM(H604)</f>
        <v>0</v>
      </c>
    </row>
    <row r="604" spans="1:8" ht="45.75" hidden="1" customHeight="1" x14ac:dyDescent="0.25">
      <c r="A604" s="77" t="s">
        <v>503</v>
      </c>
      <c r="B604" s="34">
        <v>10</v>
      </c>
      <c r="C604" s="35" t="s">
        <v>73</v>
      </c>
      <c r="D604" s="248" t="s">
        <v>500</v>
      </c>
      <c r="E604" s="249" t="s">
        <v>10</v>
      </c>
      <c r="F604" s="250" t="s">
        <v>497</v>
      </c>
      <c r="G604" s="44"/>
      <c r="H604" s="533">
        <f>SUM(H605)</f>
        <v>0</v>
      </c>
    </row>
    <row r="605" spans="1:8" ht="20.25" hidden="1" customHeight="1" x14ac:dyDescent="0.25">
      <c r="A605" s="77" t="s">
        <v>119</v>
      </c>
      <c r="B605" s="34">
        <v>10</v>
      </c>
      <c r="C605" s="35" t="s">
        <v>73</v>
      </c>
      <c r="D605" s="248" t="s">
        <v>500</v>
      </c>
      <c r="E605" s="249" t="s">
        <v>10</v>
      </c>
      <c r="F605" s="250" t="s">
        <v>502</v>
      </c>
      <c r="G605" s="44"/>
      <c r="H605" s="533">
        <f>SUM(H606)</f>
        <v>0</v>
      </c>
    </row>
    <row r="606" spans="1:8" ht="32.25" hidden="1" customHeight="1" x14ac:dyDescent="0.25">
      <c r="A606" s="91" t="s">
        <v>682</v>
      </c>
      <c r="B606" s="34">
        <v>10</v>
      </c>
      <c r="C606" s="35" t="s">
        <v>73</v>
      </c>
      <c r="D606" s="248" t="s">
        <v>500</v>
      </c>
      <c r="E606" s="249" t="s">
        <v>10</v>
      </c>
      <c r="F606" s="250" t="s">
        <v>502</v>
      </c>
      <c r="G606" s="2" t="s">
        <v>16</v>
      </c>
      <c r="H606" s="535">
        <f>SUM(прил9!I358)</f>
        <v>0</v>
      </c>
    </row>
    <row r="607" spans="1:8" ht="15.75" x14ac:dyDescent="0.25">
      <c r="A607" s="75" t="s">
        <v>43</v>
      </c>
      <c r="B607" s="39">
        <v>11</v>
      </c>
      <c r="C607" s="39"/>
      <c r="D607" s="278"/>
      <c r="E607" s="279"/>
      <c r="F607" s="280"/>
      <c r="G607" s="15"/>
      <c r="H607" s="586">
        <f t="shared" ref="H607:H612" si="0">SUM(H608)</f>
        <v>150000</v>
      </c>
    </row>
    <row r="608" spans="1:8" ht="15.75" x14ac:dyDescent="0.25">
      <c r="A608" s="88" t="s">
        <v>44</v>
      </c>
      <c r="B608" s="40">
        <v>11</v>
      </c>
      <c r="C608" s="23" t="s">
        <v>12</v>
      </c>
      <c r="D608" s="242"/>
      <c r="E608" s="243"/>
      <c r="F608" s="244"/>
      <c r="G608" s="22"/>
      <c r="H608" s="539">
        <f t="shared" si="0"/>
        <v>150000</v>
      </c>
    </row>
    <row r="609" spans="1:8" ht="64.5" customHeight="1" x14ac:dyDescent="0.25">
      <c r="A609" s="67" t="s">
        <v>166</v>
      </c>
      <c r="B609" s="28" t="s">
        <v>45</v>
      </c>
      <c r="C609" s="28" t="s">
        <v>12</v>
      </c>
      <c r="D609" s="245" t="s">
        <v>578</v>
      </c>
      <c r="E609" s="246" t="s">
        <v>496</v>
      </c>
      <c r="F609" s="247" t="s">
        <v>497</v>
      </c>
      <c r="G609" s="28"/>
      <c r="H609" s="532">
        <f t="shared" si="0"/>
        <v>150000</v>
      </c>
    </row>
    <row r="610" spans="1:8" ht="81.75" customHeight="1" x14ac:dyDescent="0.25">
      <c r="A610" s="82" t="s">
        <v>182</v>
      </c>
      <c r="B610" s="2" t="s">
        <v>45</v>
      </c>
      <c r="C610" s="2" t="s">
        <v>12</v>
      </c>
      <c r="D610" s="248" t="s">
        <v>252</v>
      </c>
      <c r="E610" s="249" t="s">
        <v>496</v>
      </c>
      <c r="F610" s="250" t="s">
        <v>497</v>
      </c>
      <c r="G610" s="2"/>
      <c r="H610" s="533">
        <f t="shared" si="0"/>
        <v>150000</v>
      </c>
    </row>
    <row r="611" spans="1:8" ht="32.25" customHeight="1" x14ac:dyDescent="0.25">
      <c r="A611" s="82" t="s">
        <v>611</v>
      </c>
      <c r="B611" s="2" t="s">
        <v>45</v>
      </c>
      <c r="C611" s="2" t="s">
        <v>12</v>
      </c>
      <c r="D611" s="248" t="s">
        <v>252</v>
      </c>
      <c r="E611" s="249" t="s">
        <v>10</v>
      </c>
      <c r="F611" s="250" t="s">
        <v>497</v>
      </c>
      <c r="G611" s="2"/>
      <c r="H611" s="533">
        <f t="shared" si="0"/>
        <v>150000</v>
      </c>
    </row>
    <row r="612" spans="1:8" ht="47.25" x14ac:dyDescent="0.25">
      <c r="A612" s="3" t="s">
        <v>183</v>
      </c>
      <c r="B612" s="2" t="s">
        <v>45</v>
      </c>
      <c r="C612" s="2" t="s">
        <v>12</v>
      </c>
      <c r="D612" s="248" t="s">
        <v>252</v>
      </c>
      <c r="E612" s="249" t="s">
        <v>10</v>
      </c>
      <c r="F612" s="250" t="s">
        <v>612</v>
      </c>
      <c r="G612" s="2"/>
      <c r="H612" s="533">
        <f t="shared" si="0"/>
        <v>150000</v>
      </c>
    </row>
    <row r="613" spans="1:8" ht="31.5" x14ac:dyDescent="0.25">
      <c r="A613" s="91" t="s">
        <v>682</v>
      </c>
      <c r="B613" s="2" t="s">
        <v>45</v>
      </c>
      <c r="C613" s="2" t="s">
        <v>12</v>
      </c>
      <c r="D613" s="248" t="s">
        <v>252</v>
      </c>
      <c r="E613" s="249" t="s">
        <v>10</v>
      </c>
      <c r="F613" s="250" t="s">
        <v>612</v>
      </c>
      <c r="G613" s="2" t="s">
        <v>16</v>
      </c>
      <c r="H613" s="535">
        <f>SUM(прил9!I701)</f>
        <v>150000</v>
      </c>
    </row>
    <row r="614" spans="1:8" ht="47.25" x14ac:dyDescent="0.25">
      <c r="A614" s="75" t="s">
        <v>46</v>
      </c>
      <c r="B614" s="39">
        <v>14</v>
      </c>
      <c r="C614" s="39"/>
      <c r="D614" s="278"/>
      <c r="E614" s="279"/>
      <c r="F614" s="280"/>
      <c r="G614" s="15"/>
      <c r="H614" s="586">
        <f>SUM(H615+H621)</f>
        <v>4381178</v>
      </c>
    </row>
    <row r="615" spans="1:8" ht="31.5" customHeight="1" x14ac:dyDescent="0.25">
      <c r="A615" s="88" t="s">
        <v>47</v>
      </c>
      <c r="B615" s="40">
        <v>14</v>
      </c>
      <c r="C615" s="23" t="s">
        <v>10</v>
      </c>
      <c r="D615" s="242"/>
      <c r="E615" s="243"/>
      <c r="F615" s="244"/>
      <c r="G615" s="22"/>
      <c r="H615" s="539">
        <f>SUM(H616)</f>
        <v>4381178</v>
      </c>
    </row>
    <row r="616" spans="1:8" ht="32.25" customHeight="1" x14ac:dyDescent="0.25">
      <c r="A616" s="76" t="s">
        <v>134</v>
      </c>
      <c r="B616" s="30">
        <v>14</v>
      </c>
      <c r="C616" s="28" t="s">
        <v>10</v>
      </c>
      <c r="D616" s="245" t="s">
        <v>230</v>
      </c>
      <c r="E616" s="246" t="s">
        <v>496</v>
      </c>
      <c r="F616" s="247" t="s">
        <v>497</v>
      </c>
      <c r="G616" s="28"/>
      <c r="H616" s="532">
        <f>SUM(H617)</f>
        <v>4381178</v>
      </c>
    </row>
    <row r="617" spans="1:8" ht="50.25" customHeight="1" x14ac:dyDescent="0.25">
      <c r="A617" s="86" t="s">
        <v>184</v>
      </c>
      <c r="B617" s="406">
        <v>14</v>
      </c>
      <c r="C617" s="2" t="s">
        <v>10</v>
      </c>
      <c r="D617" s="248" t="s">
        <v>234</v>
      </c>
      <c r="E617" s="249" t="s">
        <v>496</v>
      </c>
      <c r="F617" s="250" t="s">
        <v>497</v>
      </c>
      <c r="G617" s="2"/>
      <c r="H617" s="533">
        <f>SUM(H618)</f>
        <v>4381178</v>
      </c>
    </row>
    <row r="618" spans="1:8" ht="31.5" customHeight="1" x14ac:dyDescent="0.25">
      <c r="A618" s="86" t="s">
        <v>613</v>
      </c>
      <c r="B618" s="406">
        <v>14</v>
      </c>
      <c r="C618" s="2" t="s">
        <v>10</v>
      </c>
      <c r="D618" s="248" t="s">
        <v>234</v>
      </c>
      <c r="E618" s="249" t="s">
        <v>12</v>
      </c>
      <c r="F618" s="250" t="s">
        <v>497</v>
      </c>
      <c r="G618" s="2"/>
      <c r="H618" s="533">
        <f>SUM(H619)</f>
        <v>4381178</v>
      </c>
    </row>
    <row r="619" spans="1:8" ht="32.25" customHeight="1" x14ac:dyDescent="0.25">
      <c r="A619" s="86" t="s">
        <v>615</v>
      </c>
      <c r="B619" s="406">
        <v>14</v>
      </c>
      <c r="C619" s="2" t="s">
        <v>10</v>
      </c>
      <c r="D619" s="248" t="s">
        <v>234</v>
      </c>
      <c r="E619" s="249" t="s">
        <v>12</v>
      </c>
      <c r="F619" s="250" t="s">
        <v>614</v>
      </c>
      <c r="G619" s="2"/>
      <c r="H619" s="533">
        <f>SUM(H620)</f>
        <v>4381178</v>
      </c>
    </row>
    <row r="620" spans="1:8" ht="15.75" x14ac:dyDescent="0.25">
      <c r="A620" s="86" t="s">
        <v>21</v>
      </c>
      <c r="B620" s="406">
        <v>14</v>
      </c>
      <c r="C620" s="2" t="s">
        <v>10</v>
      </c>
      <c r="D620" s="248" t="s">
        <v>234</v>
      </c>
      <c r="E620" s="249" t="s">
        <v>12</v>
      </c>
      <c r="F620" s="250" t="s">
        <v>614</v>
      </c>
      <c r="G620" s="2" t="s">
        <v>70</v>
      </c>
      <c r="H620" s="535">
        <f>SUM(прил9!I365)</f>
        <v>4381178</v>
      </c>
    </row>
    <row r="621" spans="1:8" ht="15.75" hidden="1" x14ac:dyDescent="0.25">
      <c r="A621" s="88" t="s">
        <v>193</v>
      </c>
      <c r="B621" s="40">
        <v>14</v>
      </c>
      <c r="C621" s="23" t="s">
        <v>15</v>
      </c>
      <c r="D621" s="242"/>
      <c r="E621" s="243"/>
      <c r="F621" s="244"/>
      <c r="G621" s="23"/>
      <c r="H621" s="539">
        <f>SUM(H622)</f>
        <v>0</v>
      </c>
    </row>
    <row r="622" spans="1:8" ht="33.75" hidden="1" customHeight="1" x14ac:dyDescent="0.25">
      <c r="A622" s="76" t="s">
        <v>134</v>
      </c>
      <c r="B622" s="30">
        <v>14</v>
      </c>
      <c r="C622" s="28" t="s">
        <v>15</v>
      </c>
      <c r="D622" s="245" t="s">
        <v>230</v>
      </c>
      <c r="E622" s="246" t="s">
        <v>496</v>
      </c>
      <c r="F622" s="247" t="s">
        <v>497</v>
      </c>
      <c r="G622" s="28"/>
      <c r="H622" s="532">
        <f>SUM(H623)</f>
        <v>0</v>
      </c>
    </row>
    <row r="623" spans="1:8" ht="50.25" hidden="1" customHeight="1" x14ac:dyDescent="0.25">
      <c r="A623" s="86" t="s">
        <v>184</v>
      </c>
      <c r="B623" s="406">
        <v>14</v>
      </c>
      <c r="C623" s="2" t="s">
        <v>15</v>
      </c>
      <c r="D623" s="248" t="s">
        <v>234</v>
      </c>
      <c r="E623" s="249" t="s">
        <v>496</v>
      </c>
      <c r="F623" s="250" t="s">
        <v>497</v>
      </c>
      <c r="G623" s="73"/>
      <c r="H623" s="533">
        <f>SUM(H624)</f>
        <v>0</v>
      </c>
    </row>
    <row r="624" spans="1:8" ht="35.25" hidden="1" customHeight="1" x14ac:dyDescent="0.25">
      <c r="A624" s="416" t="s">
        <v>668</v>
      </c>
      <c r="B624" s="321">
        <v>14</v>
      </c>
      <c r="C624" s="36" t="s">
        <v>15</v>
      </c>
      <c r="D624" s="290" t="s">
        <v>234</v>
      </c>
      <c r="E624" s="291" t="s">
        <v>20</v>
      </c>
      <c r="F624" s="292" t="s">
        <v>497</v>
      </c>
      <c r="G624" s="73"/>
      <c r="H624" s="533">
        <f>SUM(H625)</f>
        <v>0</v>
      </c>
    </row>
    <row r="625" spans="1:8" ht="47.25" hidden="1" customHeight="1" x14ac:dyDescent="0.25">
      <c r="A625" s="70" t="s">
        <v>670</v>
      </c>
      <c r="B625" s="321">
        <v>14</v>
      </c>
      <c r="C625" s="36" t="s">
        <v>15</v>
      </c>
      <c r="D625" s="290" t="s">
        <v>234</v>
      </c>
      <c r="E625" s="291" t="s">
        <v>20</v>
      </c>
      <c r="F625" s="292" t="s">
        <v>669</v>
      </c>
      <c r="G625" s="73"/>
      <c r="H625" s="533">
        <f>SUM(H626)</f>
        <v>0</v>
      </c>
    </row>
    <row r="626" spans="1:8" ht="16.5" hidden="1" customHeight="1" x14ac:dyDescent="0.25">
      <c r="A626" s="417" t="s">
        <v>21</v>
      </c>
      <c r="B626" s="321">
        <v>14</v>
      </c>
      <c r="C626" s="36" t="s">
        <v>15</v>
      </c>
      <c r="D626" s="290" t="s">
        <v>234</v>
      </c>
      <c r="E626" s="291" t="s">
        <v>20</v>
      </c>
      <c r="F626" s="292" t="s">
        <v>669</v>
      </c>
      <c r="G626" s="2" t="s">
        <v>70</v>
      </c>
      <c r="H626" s="508"/>
    </row>
    <row r="627" spans="1:8" ht="15.75" x14ac:dyDescent="0.25">
      <c r="H627" s="587"/>
    </row>
  </sheetData>
  <mergeCells count="3">
    <mergeCell ref="A10:G12"/>
    <mergeCell ref="D14:F14"/>
    <mergeCell ref="I199:K199"/>
  </mergeCells>
  <pageMargins left="0.78740157480314965" right="0.19685039370078741" top="0.74803149606299213" bottom="0.74803149606299213" header="0.31496062992125984" footer="0.31496062992125984"/>
  <pageSetup paperSize="9" scale="73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643"/>
  <sheetViews>
    <sheetView topLeftCell="A569" zoomScaleNormal="100" workbookViewId="0">
      <selection activeCell="C9" sqref="C9"/>
    </sheetView>
  </sheetViews>
  <sheetFormatPr defaultRowHeight="15" x14ac:dyDescent="0.25"/>
  <cols>
    <col min="1" max="1" width="79.5703125" customWidth="1"/>
    <col min="2" max="3" width="4.85546875" customWidth="1"/>
    <col min="4" max="4" width="5.42578125" customWidth="1"/>
    <col min="5" max="5" width="3.28515625" customWidth="1"/>
    <col min="6" max="6" width="7.140625" customWidth="1"/>
    <col min="7" max="7" width="5.85546875" customWidth="1"/>
    <col min="8" max="8" width="12.42578125" style="585" customWidth="1"/>
    <col min="9" max="9" width="13.5703125" style="585" customWidth="1"/>
  </cols>
  <sheetData>
    <row r="1" spans="1:9" x14ac:dyDescent="0.25">
      <c r="C1" s="447" t="s">
        <v>870</v>
      </c>
      <c r="D1" s="447"/>
      <c r="E1" s="447"/>
      <c r="F1" s="1"/>
    </row>
    <row r="2" spans="1:9" x14ac:dyDescent="0.25">
      <c r="C2" s="447" t="s">
        <v>7</v>
      </c>
      <c r="D2" s="447"/>
      <c r="E2" s="447"/>
    </row>
    <row r="3" spans="1:9" x14ac:dyDescent="0.25">
      <c r="C3" s="447" t="s">
        <v>6</v>
      </c>
      <c r="D3" s="447"/>
      <c r="E3" s="447"/>
    </row>
    <row r="4" spans="1:9" x14ac:dyDescent="0.25">
      <c r="C4" s="447" t="s">
        <v>104</v>
      </c>
      <c r="D4" s="447"/>
      <c r="E4" s="447"/>
    </row>
    <row r="5" spans="1:9" x14ac:dyDescent="0.25">
      <c r="C5" s="447" t="s">
        <v>1063</v>
      </c>
      <c r="D5" s="447"/>
      <c r="E5" s="447"/>
    </row>
    <row r="6" spans="1:9" x14ac:dyDescent="0.25">
      <c r="C6" s="447" t="s">
        <v>1064</v>
      </c>
      <c r="D6" s="447"/>
      <c r="E6" s="447"/>
    </row>
    <row r="7" spans="1:9" x14ac:dyDescent="0.25">
      <c r="C7" s="4" t="s">
        <v>1093</v>
      </c>
      <c r="D7" s="4"/>
      <c r="E7" s="4"/>
    </row>
    <row r="8" spans="1:9" x14ac:dyDescent="0.25">
      <c r="C8" s="447" t="s">
        <v>1135</v>
      </c>
      <c r="D8" s="447"/>
      <c r="E8" s="447"/>
    </row>
    <row r="9" spans="1:9" x14ac:dyDescent="0.25">
      <c r="C9" s="447"/>
      <c r="D9" s="447"/>
      <c r="E9" s="447"/>
    </row>
    <row r="10" spans="1:9" ht="18.75" customHeight="1" x14ac:dyDescent="0.25">
      <c r="A10" s="619" t="s">
        <v>1065</v>
      </c>
      <c r="B10" s="619"/>
      <c r="C10" s="619"/>
      <c r="D10" s="619"/>
      <c r="E10" s="619"/>
      <c r="F10" s="619"/>
      <c r="G10" s="619"/>
    </row>
    <row r="11" spans="1:9" ht="18.75" customHeight="1" x14ac:dyDescent="0.25">
      <c r="A11" s="619"/>
      <c r="B11" s="619"/>
      <c r="C11" s="619"/>
      <c r="D11" s="619"/>
      <c r="E11" s="619"/>
      <c r="F11" s="619"/>
      <c r="G11" s="619"/>
    </row>
    <row r="12" spans="1:9" ht="63" customHeight="1" x14ac:dyDescent="0.25">
      <c r="A12" s="619"/>
      <c r="B12" s="619"/>
      <c r="C12" s="619"/>
      <c r="D12" s="619"/>
      <c r="E12" s="619"/>
      <c r="F12" s="619"/>
      <c r="G12" s="619"/>
    </row>
    <row r="13" spans="1:9" ht="15.75" x14ac:dyDescent="0.25">
      <c r="B13" s="425"/>
      <c r="I13" s="585" t="s">
        <v>642</v>
      </c>
    </row>
    <row r="14" spans="1:9" ht="45.75" customHeight="1" x14ac:dyDescent="0.25">
      <c r="A14" s="50" t="s">
        <v>0</v>
      </c>
      <c r="B14" s="50" t="s">
        <v>1</v>
      </c>
      <c r="C14" s="50" t="s">
        <v>2</v>
      </c>
      <c r="D14" s="620" t="s">
        <v>3</v>
      </c>
      <c r="E14" s="621"/>
      <c r="F14" s="622"/>
      <c r="G14" s="50" t="s">
        <v>4</v>
      </c>
      <c r="H14" s="534" t="s">
        <v>5</v>
      </c>
      <c r="I14" s="534" t="s">
        <v>5</v>
      </c>
    </row>
    <row r="15" spans="1:9" ht="15.75" x14ac:dyDescent="0.25">
      <c r="A15" s="83" t="s">
        <v>8</v>
      </c>
      <c r="B15" s="38"/>
      <c r="C15" s="38"/>
      <c r="D15" s="236"/>
      <c r="E15" s="237"/>
      <c r="F15" s="238"/>
      <c r="G15" s="38"/>
      <c r="H15" s="529">
        <f>SUM(H16,H168,H181,H246,H291,H446,H508,H623,H630,H502,H643)</f>
        <v>281930952</v>
      </c>
      <c r="I15" s="529">
        <f>SUM(I16,I168,I181,I246,I291,I446,I508,I623,I630,I502,I643)</f>
        <v>283968965</v>
      </c>
    </row>
    <row r="16" spans="1:9" ht="15.75" x14ac:dyDescent="0.25">
      <c r="A16" s="84" t="s">
        <v>9</v>
      </c>
      <c r="B16" s="16" t="s">
        <v>10</v>
      </c>
      <c r="C16" s="16"/>
      <c r="D16" s="239"/>
      <c r="E16" s="240"/>
      <c r="F16" s="241"/>
      <c r="G16" s="16"/>
      <c r="H16" s="586">
        <f>SUM(H17,H22,H37,H79,H96,H101)</f>
        <v>27923759</v>
      </c>
      <c r="I16" s="586">
        <f>SUM(I17,I22,I37,I79,I96,I101)</f>
        <v>27861076</v>
      </c>
    </row>
    <row r="17" spans="1:9" ht="31.5" x14ac:dyDescent="0.25">
      <c r="A17" s="41" t="s">
        <v>11</v>
      </c>
      <c r="B17" s="23" t="s">
        <v>10</v>
      </c>
      <c r="C17" s="23" t="s">
        <v>12</v>
      </c>
      <c r="D17" s="242"/>
      <c r="E17" s="243"/>
      <c r="F17" s="244"/>
      <c r="G17" s="23"/>
      <c r="H17" s="539">
        <f t="shared" ref="H17:I20" si="0">SUM(H18)</f>
        <v>1372907</v>
      </c>
      <c r="I17" s="539">
        <f t="shared" si="0"/>
        <v>1372907</v>
      </c>
    </row>
    <row r="18" spans="1:9" ht="18.75" customHeight="1" x14ac:dyDescent="0.25">
      <c r="A18" s="27" t="s">
        <v>115</v>
      </c>
      <c r="B18" s="28" t="s">
        <v>10</v>
      </c>
      <c r="C18" s="28" t="s">
        <v>12</v>
      </c>
      <c r="D18" s="245" t="s">
        <v>498</v>
      </c>
      <c r="E18" s="246" t="s">
        <v>496</v>
      </c>
      <c r="F18" s="247" t="s">
        <v>497</v>
      </c>
      <c r="G18" s="28"/>
      <c r="H18" s="532">
        <f t="shared" si="0"/>
        <v>1372907</v>
      </c>
      <c r="I18" s="532">
        <f t="shared" si="0"/>
        <v>1372907</v>
      </c>
    </row>
    <row r="19" spans="1:9" ht="17.25" customHeight="1" x14ac:dyDescent="0.25">
      <c r="A19" s="85" t="s">
        <v>116</v>
      </c>
      <c r="B19" s="2" t="s">
        <v>10</v>
      </c>
      <c r="C19" s="2" t="s">
        <v>12</v>
      </c>
      <c r="D19" s="248" t="s">
        <v>200</v>
      </c>
      <c r="E19" s="249" t="s">
        <v>496</v>
      </c>
      <c r="F19" s="250" t="s">
        <v>497</v>
      </c>
      <c r="G19" s="2"/>
      <c r="H19" s="533">
        <f t="shared" si="0"/>
        <v>1372907</v>
      </c>
      <c r="I19" s="533">
        <f t="shared" si="0"/>
        <v>1372907</v>
      </c>
    </row>
    <row r="20" spans="1:9" ht="32.25" customHeight="1" x14ac:dyDescent="0.25">
      <c r="A20" s="3" t="s">
        <v>85</v>
      </c>
      <c r="B20" s="2" t="s">
        <v>10</v>
      </c>
      <c r="C20" s="2" t="s">
        <v>12</v>
      </c>
      <c r="D20" s="248" t="s">
        <v>200</v>
      </c>
      <c r="E20" s="249" t="s">
        <v>496</v>
      </c>
      <c r="F20" s="250" t="s">
        <v>501</v>
      </c>
      <c r="G20" s="2"/>
      <c r="H20" s="533">
        <f t="shared" si="0"/>
        <v>1372907</v>
      </c>
      <c r="I20" s="533">
        <f t="shared" si="0"/>
        <v>1372907</v>
      </c>
    </row>
    <row r="21" spans="1:9" ht="48" customHeight="1" x14ac:dyDescent="0.25">
      <c r="A21" s="86" t="s">
        <v>86</v>
      </c>
      <c r="B21" s="2" t="s">
        <v>10</v>
      </c>
      <c r="C21" s="2" t="s">
        <v>12</v>
      </c>
      <c r="D21" s="248" t="s">
        <v>200</v>
      </c>
      <c r="E21" s="249" t="s">
        <v>496</v>
      </c>
      <c r="F21" s="250" t="s">
        <v>501</v>
      </c>
      <c r="G21" s="2" t="s">
        <v>13</v>
      </c>
      <c r="H21" s="534">
        <f>SUM(прил10!I21)</f>
        <v>1372907</v>
      </c>
      <c r="I21" s="534">
        <f>SUM(прил10!J21)</f>
        <v>1372907</v>
      </c>
    </row>
    <row r="22" spans="1:9" ht="47.25" x14ac:dyDescent="0.25">
      <c r="A22" s="41" t="s">
        <v>14</v>
      </c>
      <c r="B22" s="23" t="s">
        <v>10</v>
      </c>
      <c r="C22" s="23" t="s">
        <v>15</v>
      </c>
      <c r="D22" s="242"/>
      <c r="E22" s="243"/>
      <c r="F22" s="244"/>
      <c r="G22" s="23"/>
      <c r="H22" s="539">
        <f>SUM(H23,H28,H32)</f>
        <v>1014332</v>
      </c>
      <c r="I22" s="539">
        <f>SUM(I23,I28,I32)</f>
        <v>1014332</v>
      </c>
    </row>
    <row r="23" spans="1:9" ht="35.25" customHeight="1" x14ac:dyDescent="0.25">
      <c r="A23" s="76" t="s">
        <v>117</v>
      </c>
      <c r="B23" s="28" t="s">
        <v>10</v>
      </c>
      <c r="C23" s="28" t="s">
        <v>15</v>
      </c>
      <c r="D23" s="257" t="s">
        <v>499</v>
      </c>
      <c r="E23" s="258" t="s">
        <v>496</v>
      </c>
      <c r="F23" s="259" t="s">
        <v>497</v>
      </c>
      <c r="G23" s="28"/>
      <c r="H23" s="532">
        <f t="shared" ref="H23:I26" si="1">SUM(H24)</f>
        <v>60000</v>
      </c>
      <c r="I23" s="532">
        <f t="shared" si="1"/>
        <v>60000</v>
      </c>
    </row>
    <row r="24" spans="1:9" ht="48.75" customHeight="1" x14ac:dyDescent="0.25">
      <c r="A24" s="77" t="s">
        <v>118</v>
      </c>
      <c r="B24" s="2" t="s">
        <v>10</v>
      </c>
      <c r="C24" s="2" t="s">
        <v>15</v>
      </c>
      <c r="D24" s="260" t="s">
        <v>500</v>
      </c>
      <c r="E24" s="261" t="s">
        <v>496</v>
      </c>
      <c r="F24" s="262" t="s">
        <v>497</v>
      </c>
      <c r="G24" s="44"/>
      <c r="H24" s="533">
        <f t="shared" si="1"/>
        <v>60000</v>
      </c>
      <c r="I24" s="533">
        <f t="shared" si="1"/>
        <v>60000</v>
      </c>
    </row>
    <row r="25" spans="1:9" ht="49.5" customHeight="1" x14ac:dyDescent="0.25">
      <c r="A25" s="77" t="s">
        <v>503</v>
      </c>
      <c r="B25" s="2" t="s">
        <v>10</v>
      </c>
      <c r="C25" s="2" t="s">
        <v>15</v>
      </c>
      <c r="D25" s="260" t="s">
        <v>500</v>
      </c>
      <c r="E25" s="261" t="s">
        <v>10</v>
      </c>
      <c r="F25" s="262" t="s">
        <v>497</v>
      </c>
      <c r="G25" s="44"/>
      <c r="H25" s="533">
        <f t="shared" si="1"/>
        <v>60000</v>
      </c>
      <c r="I25" s="533">
        <f t="shared" si="1"/>
        <v>60000</v>
      </c>
    </row>
    <row r="26" spans="1:9" ht="18.75" customHeight="1" x14ac:dyDescent="0.25">
      <c r="A26" s="77" t="s">
        <v>119</v>
      </c>
      <c r="B26" s="2" t="s">
        <v>10</v>
      </c>
      <c r="C26" s="2" t="s">
        <v>15</v>
      </c>
      <c r="D26" s="260" t="s">
        <v>500</v>
      </c>
      <c r="E26" s="261" t="s">
        <v>10</v>
      </c>
      <c r="F26" s="262" t="s">
        <v>502</v>
      </c>
      <c r="G26" s="44"/>
      <c r="H26" s="533">
        <f t="shared" si="1"/>
        <v>60000</v>
      </c>
      <c r="I26" s="533">
        <f t="shared" si="1"/>
        <v>60000</v>
      </c>
    </row>
    <row r="27" spans="1:9" ht="34.5" customHeight="1" x14ac:dyDescent="0.25">
      <c r="A27" s="87" t="s">
        <v>682</v>
      </c>
      <c r="B27" s="2" t="s">
        <v>10</v>
      </c>
      <c r="C27" s="2" t="s">
        <v>15</v>
      </c>
      <c r="D27" s="260" t="s">
        <v>500</v>
      </c>
      <c r="E27" s="261" t="s">
        <v>10</v>
      </c>
      <c r="F27" s="262" t="s">
        <v>502</v>
      </c>
      <c r="G27" s="2" t="s">
        <v>16</v>
      </c>
      <c r="H27" s="535">
        <f>SUM(прил10!I372)</f>
        <v>60000</v>
      </c>
      <c r="I27" s="535">
        <f>SUM(прил10!J372)</f>
        <v>60000</v>
      </c>
    </row>
    <row r="28" spans="1:9" ht="31.5" x14ac:dyDescent="0.25">
      <c r="A28" s="27" t="s">
        <v>120</v>
      </c>
      <c r="B28" s="28" t="s">
        <v>10</v>
      </c>
      <c r="C28" s="28" t="s">
        <v>15</v>
      </c>
      <c r="D28" s="245" t="s">
        <v>235</v>
      </c>
      <c r="E28" s="246" t="s">
        <v>496</v>
      </c>
      <c r="F28" s="247" t="s">
        <v>497</v>
      </c>
      <c r="G28" s="28"/>
      <c r="H28" s="532">
        <f t="shared" ref="H28:I30" si="2">SUM(H29)</f>
        <v>456459</v>
      </c>
      <c r="I28" s="532">
        <f t="shared" si="2"/>
        <v>456459</v>
      </c>
    </row>
    <row r="29" spans="1:9" ht="18.75" customHeight="1" x14ac:dyDescent="0.25">
      <c r="A29" s="3" t="s">
        <v>121</v>
      </c>
      <c r="B29" s="2" t="s">
        <v>10</v>
      </c>
      <c r="C29" s="2" t="s">
        <v>15</v>
      </c>
      <c r="D29" s="248" t="s">
        <v>236</v>
      </c>
      <c r="E29" s="249" t="s">
        <v>496</v>
      </c>
      <c r="F29" s="250" t="s">
        <v>497</v>
      </c>
      <c r="G29" s="2"/>
      <c r="H29" s="533">
        <f t="shared" si="2"/>
        <v>456459</v>
      </c>
      <c r="I29" s="533">
        <f t="shared" si="2"/>
        <v>456459</v>
      </c>
    </row>
    <row r="30" spans="1:9" ht="31.5" x14ac:dyDescent="0.25">
      <c r="A30" s="3" t="s">
        <v>85</v>
      </c>
      <c r="B30" s="2" t="s">
        <v>10</v>
      </c>
      <c r="C30" s="2" t="s">
        <v>15</v>
      </c>
      <c r="D30" s="248" t="s">
        <v>236</v>
      </c>
      <c r="E30" s="249" t="s">
        <v>496</v>
      </c>
      <c r="F30" s="250" t="s">
        <v>501</v>
      </c>
      <c r="G30" s="2"/>
      <c r="H30" s="533">
        <f t="shared" si="2"/>
        <v>456459</v>
      </c>
      <c r="I30" s="533">
        <f t="shared" si="2"/>
        <v>456459</v>
      </c>
    </row>
    <row r="31" spans="1:9" ht="48" customHeight="1" x14ac:dyDescent="0.25">
      <c r="A31" s="86" t="s">
        <v>86</v>
      </c>
      <c r="B31" s="2" t="s">
        <v>10</v>
      </c>
      <c r="C31" s="2" t="s">
        <v>15</v>
      </c>
      <c r="D31" s="248" t="s">
        <v>236</v>
      </c>
      <c r="E31" s="249" t="s">
        <v>496</v>
      </c>
      <c r="F31" s="250" t="s">
        <v>501</v>
      </c>
      <c r="G31" s="2" t="s">
        <v>13</v>
      </c>
      <c r="H31" s="534">
        <f>SUM(прил10!I376)</f>
        <v>456459</v>
      </c>
      <c r="I31" s="534">
        <f>SUM(прил10!J376)</f>
        <v>456459</v>
      </c>
    </row>
    <row r="32" spans="1:9" ht="33.75" hidden="1" customHeight="1" x14ac:dyDescent="0.25">
      <c r="A32" s="27" t="s">
        <v>122</v>
      </c>
      <c r="B32" s="28" t="s">
        <v>10</v>
      </c>
      <c r="C32" s="28" t="s">
        <v>15</v>
      </c>
      <c r="D32" s="245" t="s">
        <v>237</v>
      </c>
      <c r="E32" s="246" t="s">
        <v>496</v>
      </c>
      <c r="F32" s="247" t="s">
        <v>497</v>
      </c>
      <c r="G32" s="28"/>
      <c r="H32" s="532">
        <f>SUM(H33)</f>
        <v>497873</v>
      </c>
      <c r="I32" s="532">
        <f>SUM(I33)</f>
        <v>497873</v>
      </c>
    </row>
    <row r="33" spans="1:9" ht="16.5" hidden="1" customHeight="1" x14ac:dyDescent="0.25">
      <c r="A33" s="3" t="s">
        <v>123</v>
      </c>
      <c r="B33" s="2" t="s">
        <v>10</v>
      </c>
      <c r="C33" s="2" t="s">
        <v>15</v>
      </c>
      <c r="D33" s="248" t="s">
        <v>238</v>
      </c>
      <c r="E33" s="249" t="s">
        <v>496</v>
      </c>
      <c r="F33" s="250" t="s">
        <v>497</v>
      </c>
      <c r="G33" s="2"/>
      <c r="H33" s="533">
        <f>SUM(H34)</f>
        <v>497873</v>
      </c>
      <c r="I33" s="533">
        <f>SUM(I34)</f>
        <v>497873</v>
      </c>
    </row>
    <row r="34" spans="1:9" ht="33.75" hidden="1" customHeight="1" x14ac:dyDescent="0.25">
      <c r="A34" s="3" t="s">
        <v>85</v>
      </c>
      <c r="B34" s="2" t="s">
        <v>10</v>
      </c>
      <c r="C34" s="2" t="s">
        <v>15</v>
      </c>
      <c r="D34" s="248" t="s">
        <v>238</v>
      </c>
      <c r="E34" s="249" t="s">
        <v>496</v>
      </c>
      <c r="F34" s="250" t="s">
        <v>501</v>
      </c>
      <c r="G34" s="2"/>
      <c r="H34" s="533">
        <f>SUM(H35:H36)</f>
        <v>497873</v>
      </c>
      <c r="I34" s="533">
        <f>SUM(I35:I36)</f>
        <v>497873</v>
      </c>
    </row>
    <row r="35" spans="1:9" ht="47.25" hidden="1" customHeight="1" x14ac:dyDescent="0.25">
      <c r="A35" s="86" t="s">
        <v>86</v>
      </c>
      <c r="B35" s="2" t="s">
        <v>10</v>
      </c>
      <c r="C35" s="2" t="s">
        <v>15</v>
      </c>
      <c r="D35" s="248" t="s">
        <v>238</v>
      </c>
      <c r="E35" s="249" t="s">
        <v>496</v>
      </c>
      <c r="F35" s="250" t="s">
        <v>501</v>
      </c>
      <c r="G35" s="2" t="s">
        <v>13</v>
      </c>
      <c r="H35" s="534">
        <f>SUM(прил10!I380)</f>
        <v>497873</v>
      </c>
      <c r="I35" s="534">
        <f>SUM(прил10!J380)</f>
        <v>497873</v>
      </c>
    </row>
    <row r="36" spans="1:9" ht="18.75" hidden="1" customHeight="1" x14ac:dyDescent="0.25">
      <c r="A36" s="3" t="s">
        <v>18</v>
      </c>
      <c r="B36" s="2" t="s">
        <v>10</v>
      </c>
      <c r="C36" s="2" t="s">
        <v>15</v>
      </c>
      <c r="D36" s="248" t="s">
        <v>238</v>
      </c>
      <c r="E36" s="249" t="s">
        <v>496</v>
      </c>
      <c r="F36" s="250" t="s">
        <v>501</v>
      </c>
      <c r="G36" s="2" t="s">
        <v>17</v>
      </c>
      <c r="H36" s="534">
        <f>SUM(прил10!I381)</f>
        <v>0</v>
      </c>
      <c r="I36" s="534">
        <f>SUM(прил10!J381)</f>
        <v>0</v>
      </c>
    </row>
    <row r="37" spans="1:9" ht="48.75" customHeight="1" x14ac:dyDescent="0.25">
      <c r="A37" s="88" t="s">
        <v>19</v>
      </c>
      <c r="B37" s="23" t="s">
        <v>10</v>
      </c>
      <c r="C37" s="23" t="s">
        <v>20</v>
      </c>
      <c r="D37" s="242"/>
      <c r="E37" s="243"/>
      <c r="F37" s="244"/>
      <c r="G37" s="23"/>
      <c r="H37" s="539">
        <f>SUM(H38,H52,H57,H62,H69,H74+H45)</f>
        <v>15288926</v>
      </c>
      <c r="I37" s="539">
        <f>SUM(I38,I52,I57,I62,I69,I74+I45)</f>
        <v>15288926</v>
      </c>
    </row>
    <row r="38" spans="1:9" ht="36.75" customHeight="1" x14ac:dyDescent="0.25">
      <c r="A38" s="76" t="s">
        <v>124</v>
      </c>
      <c r="B38" s="28" t="s">
        <v>10</v>
      </c>
      <c r="C38" s="28" t="s">
        <v>20</v>
      </c>
      <c r="D38" s="251" t="s">
        <v>199</v>
      </c>
      <c r="E38" s="252" t="s">
        <v>496</v>
      </c>
      <c r="F38" s="253" t="s">
        <v>497</v>
      </c>
      <c r="G38" s="28"/>
      <c r="H38" s="532">
        <f>SUM(H39)</f>
        <v>884600</v>
      </c>
      <c r="I38" s="532">
        <f>SUM(I39)</f>
        <v>884600</v>
      </c>
    </row>
    <row r="39" spans="1:9" ht="66.75" customHeight="1" x14ac:dyDescent="0.25">
      <c r="A39" s="77" t="s">
        <v>125</v>
      </c>
      <c r="B39" s="2" t="s">
        <v>10</v>
      </c>
      <c r="C39" s="2" t="s">
        <v>20</v>
      </c>
      <c r="D39" s="263" t="s">
        <v>232</v>
      </c>
      <c r="E39" s="264" t="s">
        <v>496</v>
      </c>
      <c r="F39" s="265" t="s">
        <v>497</v>
      </c>
      <c r="G39" s="2"/>
      <c r="H39" s="533">
        <f>SUM(H40)</f>
        <v>884600</v>
      </c>
      <c r="I39" s="533">
        <f>SUM(I40)</f>
        <v>884600</v>
      </c>
    </row>
    <row r="40" spans="1:9" ht="33.75" customHeight="1" x14ac:dyDescent="0.25">
      <c r="A40" s="77" t="s">
        <v>504</v>
      </c>
      <c r="B40" s="2" t="s">
        <v>10</v>
      </c>
      <c r="C40" s="2" t="s">
        <v>20</v>
      </c>
      <c r="D40" s="263" t="s">
        <v>232</v>
      </c>
      <c r="E40" s="264" t="s">
        <v>10</v>
      </c>
      <c r="F40" s="265" t="s">
        <v>497</v>
      </c>
      <c r="G40" s="2"/>
      <c r="H40" s="533">
        <f>SUM(H41+H43)</f>
        <v>884600</v>
      </c>
      <c r="I40" s="533">
        <f>SUM(I41+I43)</f>
        <v>884600</v>
      </c>
    </row>
    <row r="41" spans="1:9" ht="47.25" customHeight="1" x14ac:dyDescent="0.25">
      <c r="A41" s="86" t="s">
        <v>87</v>
      </c>
      <c r="B41" s="2" t="s">
        <v>10</v>
      </c>
      <c r="C41" s="2" t="s">
        <v>20</v>
      </c>
      <c r="D41" s="266" t="s">
        <v>232</v>
      </c>
      <c r="E41" s="267" t="s">
        <v>10</v>
      </c>
      <c r="F41" s="268" t="s">
        <v>505</v>
      </c>
      <c r="G41" s="2"/>
      <c r="H41" s="533">
        <f>SUM(H42)</f>
        <v>876600</v>
      </c>
      <c r="I41" s="533">
        <f>SUM(I42)</f>
        <v>876600</v>
      </c>
    </row>
    <row r="42" spans="1:9" ht="49.5" customHeight="1" x14ac:dyDescent="0.25">
      <c r="A42" s="86" t="s">
        <v>86</v>
      </c>
      <c r="B42" s="2" t="s">
        <v>10</v>
      </c>
      <c r="C42" s="2" t="s">
        <v>20</v>
      </c>
      <c r="D42" s="266" t="s">
        <v>232</v>
      </c>
      <c r="E42" s="267" t="s">
        <v>10</v>
      </c>
      <c r="F42" s="268" t="s">
        <v>505</v>
      </c>
      <c r="G42" s="2" t="s">
        <v>13</v>
      </c>
      <c r="H42" s="534">
        <f>SUM(прил10!I27)</f>
        <v>876600</v>
      </c>
      <c r="I42" s="534">
        <f>SUM(прил10!J27)</f>
        <v>876600</v>
      </c>
    </row>
    <row r="43" spans="1:9" ht="31.5" customHeight="1" x14ac:dyDescent="0.25">
      <c r="A43" s="81" t="s">
        <v>114</v>
      </c>
      <c r="B43" s="2" t="s">
        <v>10</v>
      </c>
      <c r="C43" s="2" t="s">
        <v>20</v>
      </c>
      <c r="D43" s="263" t="s">
        <v>232</v>
      </c>
      <c r="E43" s="264" t="s">
        <v>10</v>
      </c>
      <c r="F43" s="265" t="s">
        <v>506</v>
      </c>
      <c r="G43" s="2"/>
      <c r="H43" s="533">
        <f>SUM(H44)</f>
        <v>8000</v>
      </c>
      <c r="I43" s="533">
        <f>SUM(I44)</f>
        <v>8000</v>
      </c>
    </row>
    <row r="44" spans="1:9" ht="30.75" customHeight="1" x14ac:dyDescent="0.25">
      <c r="A44" s="91" t="s">
        <v>682</v>
      </c>
      <c r="B44" s="2" t="s">
        <v>10</v>
      </c>
      <c r="C44" s="2" t="s">
        <v>20</v>
      </c>
      <c r="D44" s="263" t="s">
        <v>232</v>
      </c>
      <c r="E44" s="264" t="s">
        <v>10</v>
      </c>
      <c r="F44" s="265" t="s">
        <v>506</v>
      </c>
      <c r="G44" s="2" t="s">
        <v>16</v>
      </c>
      <c r="H44" s="534">
        <f>SUM(прил10!I29)</f>
        <v>8000</v>
      </c>
      <c r="I44" s="534">
        <f>SUM(прил10!J29)</f>
        <v>8000</v>
      </c>
    </row>
    <row r="45" spans="1:9" ht="49.5" customHeight="1" x14ac:dyDescent="0.25">
      <c r="A45" s="27" t="s">
        <v>138</v>
      </c>
      <c r="B45" s="28" t="s">
        <v>10</v>
      </c>
      <c r="C45" s="28" t="s">
        <v>20</v>
      </c>
      <c r="D45" s="257" t="s">
        <v>522</v>
      </c>
      <c r="E45" s="258" t="s">
        <v>496</v>
      </c>
      <c r="F45" s="259" t="s">
        <v>497</v>
      </c>
      <c r="G45" s="28"/>
      <c r="H45" s="532">
        <f>SUM(H46)</f>
        <v>211250</v>
      </c>
      <c r="I45" s="532">
        <f>SUM(I46)</f>
        <v>211250</v>
      </c>
    </row>
    <row r="46" spans="1:9" ht="66" customHeight="1" x14ac:dyDescent="0.25">
      <c r="A46" s="55" t="s">
        <v>139</v>
      </c>
      <c r="B46" s="2" t="s">
        <v>10</v>
      </c>
      <c r="C46" s="2" t="s">
        <v>20</v>
      </c>
      <c r="D46" s="260" t="s">
        <v>625</v>
      </c>
      <c r="E46" s="261" t="s">
        <v>496</v>
      </c>
      <c r="F46" s="262" t="s">
        <v>497</v>
      </c>
      <c r="G46" s="44"/>
      <c r="H46" s="533">
        <f>SUM(H47)</f>
        <v>211250</v>
      </c>
      <c r="I46" s="533">
        <f>SUM(I47)</f>
        <v>211250</v>
      </c>
    </row>
    <row r="47" spans="1:9" ht="48.75" customHeight="1" x14ac:dyDescent="0.25">
      <c r="A47" s="77" t="s">
        <v>523</v>
      </c>
      <c r="B47" s="2" t="s">
        <v>10</v>
      </c>
      <c r="C47" s="2" t="s">
        <v>20</v>
      </c>
      <c r="D47" s="260" t="s">
        <v>625</v>
      </c>
      <c r="E47" s="261" t="s">
        <v>10</v>
      </c>
      <c r="F47" s="262" t="s">
        <v>497</v>
      </c>
      <c r="G47" s="44"/>
      <c r="H47" s="533">
        <f>SUM(H48+H50)</f>
        <v>211250</v>
      </c>
      <c r="I47" s="533">
        <f>SUM(I48+I50)</f>
        <v>211250</v>
      </c>
    </row>
    <row r="48" spans="1:9" ht="17.25" hidden="1" customHeight="1" x14ac:dyDescent="0.25">
      <c r="A48" s="77" t="s">
        <v>933</v>
      </c>
      <c r="B48" s="2" t="s">
        <v>10</v>
      </c>
      <c r="C48" s="2" t="s">
        <v>20</v>
      </c>
      <c r="D48" s="260" t="s">
        <v>211</v>
      </c>
      <c r="E48" s="261" t="s">
        <v>10</v>
      </c>
      <c r="F48" s="262" t="s">
        <v>934</v>
      </c>
      <c r="G48" s="44"/>
      <c r="H48" s="533">
        <f>SUM(H49)</f>
        <v>0</v>
      </c>
      <c r="I48" s="533">
        <f>SUM(I49)</f>
        <v>0</v>
      </c>
    </row>
    <row r="49" spans="1:9" ht="31.5" hidden="1" customHeight="1" x14ac:dyDescent="0.25">
      <c r="A49" s="87" t="s">
        <v>682</v>
      </c>
      <c r="B49" s="2" t="s">
        <v>10</v>
      </c>
      <c r="C49" s="2" t="s">
        <v>20</v>
      </c>
      <c r="D49" s="260" t="s">
        <v>211</v>
      </c>
      <c r="E49" s="261" t="s">
        <v>10</v>
      </c>
      <c r="F49" s="262" t="s">
        <v>934</v>
      </c>
      <c r="G49" s="44" t="s">
        <v>16</v>
      </c>
      <c r="H49" s="535">
        <f>SUM(прил10!I34)</f>
        <v>0</v>
      </c>
      <c r="I49" s="535">
        <f>SUM(прил10!J34)</f>
        <v>0</v>
      </c>
    </row>
    <row r="50" spans="1:9" ht="17.25" customHeight="1" x14ac:dyDescent="0.25">
      <c r="A50" s="77" t="s">
        <v>627</v>
      </c>
      <c r="B50" s="2" t="s">
        <v>10</v>
      </c>
      <c r="C50" s="2" t="s">
        <v>20</v>
      </c>
      <c r="D50" s="260" t="s">
        <v>211</v>
      </c>
      <c r="E50" s="261" t="s">
        <v>10</v>
      </c>
      <c r="F50" s="262" t="s">
        <v>626</v>
      </c>
      <c r="G50" s="44"/>
      <c r="H50" s="533">
        <f>SUM(H51)</f>
        <v>211250</v>
      </c>
      <c r="I50" s="533">
        <f>SUM(I51)</f>
        <v>211250</v>
      </c>
    </row>
    <row r="51" spans="1:9" ht="30.75" customHeight="1" x14ac:dyDescent="0.25">
      <c r="A51" s="87" t="s">
        <v>682</v>
      </c>
      <c r="B51" s="2" t="s">
        <v>10</v>
      </c>
      <c r="C51" s="2" t="s">
        <v>20</v>
      </c>
      <c r="D51" s="260" t="s">
        <v>211</v>
      </c>
      <c r="E51" s="261" t="s">
        <v>10</v>
      </c>
      <c r="F51" s="262" t="s">
        <v>626</v>
      </c>
      <c r="G51" s="2" t="s">
        <v>16</v>
      </c>
      <c r="H51" s="535">
        <f>SUM(прил10!I36)</f>
        <v>211250</v>
      </c>
      <c r="I51" s="535">
        <f>SUM(прил10!J36)</f>
        <v>211250</v>
      </c>
    </row>
    <row r="52" spans="1:9" ht="35.25" customHeight="1" x14ac:dyDescent="0.25">
      <c r="A52" s="76" t="s">
        <v>117</v>
      </c>
      <c r="B52" s="28" t="s">
        <v>10</v>
      </c>
      <c r="C52" s="28" t="s">
        <v>20</v>
      </c>
      <c r="D52" s="257" t="s">
        <v>499</v>
      </c>
      <c r="E52" s="258" t="s">
        <v>496</v>
      </c>
      <c r="F52" s="259" t="s">
        <v>497</v>
      </c>
      <c r="G52" s="28"/>
      <c r="H52" s="532">
        <f t="shared" ref="H52:I55" si="3">SUM(H53)</f>
        <v>799081</v>
      </c>
      <c r="I52" s="532">
        <f t="shared" si="3"/>
        <v>799081</v>
      </c>
    </row>
    <row r="53" spans="1:9" ht="62.25" customHeight="1" x14ac:dyDescent="0.25">
      <c r="A53" s="77" t="s">
        <v>130</v>
      </c>
      <c r="B53" s="2" t="s">
        <v>10</v>
      </c>
      <c r="C53" s="2" t="s">
        <v>20</v>
      </c>
      <c r="D53" s="260" t="s">
        <v>500</v>
      </c>
      <c r="E53" s="261" t="s">
        <v>496</v>
      </c>
      <c r="F53" s="262" t="s">
        <v>497</v>
      </c>
      <c r="G53" s="44"/>
      <c r="H53" s="533">
        <f t="shared" si="3"/>
        <v>799081</v>
      </c>
      <c r="I53" s="533">
        <f t="shared" si="3"/>
        <v>799081</v>
      </c>
    </row>
    <row r="54" spans="1:9" ht="49.5" customHeight="1" x14ac:dyDescent="0.25">
      <c r="A54" s="77" t="s">
        <v>503</v>
      </c>
      <c r="B54" s="2" t="s">
        <v>10</v>
      </c>
      <c r="C54" s="2" t="s">
        <v>20</v>
      </c>
      <c r="D54" s="260" t="s">
        <v>500</v>
      </c>
      <c r="E54" s="261" t="s">
        <v>10</v>
      </c>
      <c r="F54" s="262" t="s">
        <v>497</v>
      </c>
      <c r="G54" s="44"/>
      <c r="H54" s="533">
        <f t="shared" si="3"/>
        <v>799081</v>
      </c>
      <c r="I54" s="533">
        <f t="shared" si="3"/>
        <v>799081</v>
      </c>
    </row>
    <row r="55" spans="1:9" ht="17.25" customHeight="1" x14ac:dyDescent="0.25">
      <c r="A55" s="77" t="s">
        <v>119</v>
      </c>
      <c r="B55" s="2" t="s">
        <v>10</v>
      </c>
      <c r="C55" s="2" t="s">
        <v>20</v>
      </c>
      <c r="D55" s="260" t="s">
        <v>500</v>
      </c>
      <c r="E55" s="261" t="s">
        <v>10</v>
      </c>
      <c r="F55" s="262" t="s">
        <v>502</v>
      </c>
      <c r="G55" s="44"/>
      <c r="H55" s="533">
        <f t="shared" si="3"/>
        <v>799081</v>
      </c>
      <c r="I55" s="533">
        <f t="shared" si="3"/>
        <v>799081</v>
      </c>
    </row>
    <row r="56" spans="1:9" ht="33" customHeight="1" x14ac:dyDescent="0.25">
      <c r="A56" s="87" t="s">
        <v>682</v>
      </c>
      <c r="B56" s="2" t="s">
        <v>10</v>
      </c>
      <c r="C56" s="2" t="s">
        <v>20</v>
      </c>
      <c r="D56" s="260" t="s">
        <v>500</v>
      </c>
      <c r="E56" s="261" t="s">
        <v>10</v>
      </c>
      <c r="F56" s="262" t="s">
        <v>502</v>
      </c>
      <c r="G56" s="2" t="s">
        <v>16</v>
      </c>
      <c r="H56" s="535">
        <f>SUM(прил10!I41)</f>
        <v>799081</v>
      </c>
      <c r="I56" s="535">
        <f>SUM(прил10!J41)</f>
        <v>799081</v>
      </c>
    </row>
    <row r="57" spans="1:9" ht="38.25" customHeight="1" x14ac:dyDescent="0.25">
      <c r="A57" s="76" t="s">
        <v>131</v>
      </c>
      <c r="B57" s="28" t="s">
        <v>10</v>
      </c>
      <c r="C57" s="28" t="s">
        <v>20</v>
      </c>
      <c r="D57" s="245" t="s">
        <v>508</v>
      </c>
      <c r="E57" s="246" t="s">
        <v>496</v>
      </c>
      <c r="F57" s="247" t="s">
        <v>497</v>
      </c>
      <c r="G57" s="28"/>
      <c r="H57" s="532">
        <f t="shared" ref="H57:I60" si="4">SUM(H58)</f>
        <v>192826</v>
      </c>
      <c r="I57" s="532">
        <f t="shared" si="4"/>
        <v>192826</v>
      </c>
    </row>
    <row r="58" spans="1:9" ht="50.25" customHeight="1" x14ac:dyDescent="0.25">
      <c r="A58" s="77" t="s">
        <v>687</v>
      </c>
      <c r="B58" s="2" t="s">
        <v>10</v>
      </c>
      <c r="C58" s="2" t="s">
        <v>20</v>
      </c>
      <c r="D58" s="248" t="s">
        <v>203</v>
      </c>
      <c r="E58" s="249" t="s">
        <v>496</v>
      </c>
      <c r="F58" s="250" t="s">
        <v>497</v>
      </c>
      <c r="G58" s="2"/>
      <c r="H58" s="533">
        <f t="shared" si="4"/>
        <v>192826</v>
      </c>
      <c r="I58" s="533">
        <f t="shared" si="4"/>
        <v>192826</v>
      </c>
    </row>
    <row r="59" spans="1:9" ht="33.75" customHeight="1" x14ac:dyDescent="0.25">
      <c r="A59" s="77" t="s">
        <v>507</v>
      </c>
      <c r="B59" s="2" t="s">
        <v>10</v>
      </c>
      <c r="C59" s="2" t="s">
        <v>20</v>
      </c>
      <c r="D59" s="248" t="s">
        <v>203</v>
      </c>
      <c r="E59" s="249" t="s">
        <v>10</v>
      </c>
      <c r="F59" s="250" t="s">
        <v>497</v>
      </c>
      <c r="G59" s="2"/>
      <c r="H59" s="533">
        <f t="shared" si="4"/>
        <v>192826</v>
      </c>
      <c r="I59" s="533">
        <f t="shared" si="4"/>
        <v>192826</v>
      </c>
    </row>
    <row r="60" spans="1:9" ht="18" customHeight="1" x14ac:dyDescent="0.25">
      <c r="A60" s="90" t="s">
        <v>90</v>
      </c>
      <c r="B60" s="2" t="s">
        <v>10</v>
      </c>
      <c r="C60" s="2" t="s">
        <v>20</v>
      </c>
      <c r="D60" s="248" t="s">
        <v>203</v>
      </c>
      <c r="E60" s="249" t="s">
        <v>10</v>
      </c>
      <c r="F60" s="250" t="s">
        <v>509</v>
      </c>
      <c r="G60" s="2"/>
      <c r="H60" s="533">
        <f t="shared" si="4"/>
        <v>192826</v>
      </c>
      <c r="I60" s="533">
        <f t="shared" si="4"/>
        <v>192826</v>
      </c>
    </row>
    <row r="61" spans="1:9" ht="48.75" customHeight="1" x14ac:dyDescent="0.25">
      <c r="A61" s="86" t="s">
        <v>86</v>
      </c>
      <c r="B61" s="2" t="s">
        <v>10</v>
      </c>
      <c r="C61" s="2" t="s">
        <v>20</v>
      </c>
      <c r="D61" s="248" t="s">
        <v>203</v>
      </c>
      <c r="E61" s="249" t="s">
        <v>10</v>
      </c>
      <c r="F61" s="250" t="s">
        <v>509</v>
      </c>
      <c r="G61" s="2" t="s">
        <v>13</v>
      </c>
      <c r="H61" s="535">
        <f>SUM(прил10!I46)</f>
        <v>192826</v>
      </c>
      <c r="I61" s="535">
        <f>SUM(прил10!J46)</f>
        <v>192826</v>
      </c>
    </row>
    <row r="62" spans="1:9" ht="34.5" customHeight="1" x14ac:dyDescent="0.25">
      <c r="A62" s="96" t="s">
        <v>126</v>
      </c>
      <c r="B62" s="28" t="s">
        <v>10</v>
      </c>
      <c r="C62" s="28" t="s">
        <v>20</v>
      </c>
      <c r="D62" s="245" t="s">
        <v>511</v>
      </c>
      <c r="E62" s="246" t="s">
        <v>496</v>
      </c>
      <c r="F62" s="247" t="s">
        <v>497</v>
      </c>
      <c r="G62" s="28"/>
      <c r="H62" s="532">
        <f>SUM(H63)</f>
        <v>584400</v>
      </c>
      <c r="I62" s="532">
        <f>SUM(I63)</f>
        <v>584400</v>
      </c>
    </row>
    <row r="63" spans="1:9" ht="48.75" customHeight="1" x14ac:dyDescent="0.25">
      <c r="A63" s="91" t="s">
        <v>127</v>
      </c>
      <c r="B63" s="2" t="s">
        <v>10</v>
      </c>
      <c r="C63" s="2" t="s">
        <v>20</v>
      </c>
      <c r="D63" s="248" t="s">
        <v>204</v>
      </c>
      <c r="E63" s="249" t="s">
        <v>496</v>
      </c>
      <c r="F63" s="250" t="s">
        <v>497</v>
      </c>
      <c r="G63" s="2"/>
      <c r="H63" s="533">
        <f>SUM(H64)</f>
        <v>584400</v>
      </c>
      <c r="I63" s="533">
        <f>SUM(I64)</f>
        <v>584400</v>
      </c>
    </row>
    <row r="64" spans="1:9" ht="48.75" customHeight="1" x14ac:dyDescent="0.25">
      <c r="A64" s="92" t="s">
        <v>510</v>
      </c>
      <c r="B64" s="2" t="s">
        <v>10</v>
      </c>
      <c r="C64" s="2" t="s">
        <v>20</v>
      </c>
      <c r="D64" s="248" t="s">
        <v>204</v>
      </c>
      <c r="E64" s="249" t="s">
        <v>10</v>
      </c>
      <c r="F64" s="250" t="s">
        <v>497</v>
      </c>
      <c r="G64" s="2"/>
      <c r="H64" s="533">
        <f>SUM(H65+H67)</f>
        <v>584400</v>
      </c>
      <c r="I64" s="533">
        <f>SUM(I65+I67)</f>
        <v>584400</v>
      </c>
    </row>
    <row r="65" spans="1:9" ht="47.25" x14ac:dyDescent="0.25">
      <c r="A65" s="86" t="s">
        <v>935</v>
      </c>
      <c r="B65" s="2" t="s">
        <v>10</v>
      </c>
      <c r="C65" s="2" t="s">
        <v>20</v>
      </c>
      <c r="D65" s="248" t="s">
        <v>204</v>
      </c>
      <c r="E65" s="249" t="s">
        <v>10</v>
      </c>
      <c r="F65" s="250" t="s">
        <v>512</v>
      </c>
      <c r="G65" s="2"/>
      <c r="H65" s="533">
        <f>SUM(H66)</f>
        <v>292200</v>
      </c>
      <c r="I65" s="533">
        <f>SUM(I66)</f>
        <v>292200</v>
      </c>
    </row>
    <row r="66" spans="1:9" ht="45.75" customHeight="1" x14ac:dyDescent="0.25">
      <c r="A66" s="86" t="s">
        <v>86</v>
      </c>
      <c r="B66" s="2" t="s">
        <v>10</v>
      </c>
      <c r="C66" s="2" t="s">
        <v>20</v>
      </c>
      <c r="D66" s="248" t="s">
        <v>204</v>
      </c>
      <c r="E66" s="249" t="s">
        <v>10</v>
      </c>
      <c r="F66" s="250" t="s">
        <v>512</v>
      </c>
      <c r="G66" s="2" t="s">
        <v>13</v>
      </c>
      <c r="H66" s="534">
        <f>SUM(прил10!I51)</f>
        <v>292200</v>
      </c>
      <c r="I66" s="534">
        <f>SUM(прил10!J51)</f>
        <v>292200</v>
      </c>
    </row>
    <row r="67" spans="1:9" ht="31.5" x14ac:dyDescent="0.25">
      <c r="A67" s="86" t="s">
        <v>89</v>
      </c>
      <c r="B67" s="2" t="s">
        <v>10</v>
      </c>
      <c r="C67" s="2" t="s">
        <v>20</v>
      </c>
      <c r="D67" s="248" t="s">
        <v>204</v>
      </c>
      <c r="E67" s="249" t="s">
        <v>10</v>
      </c>
      <c r="F67" s="250" t="s">
        <v>513</v>
      </c>
      <c r="G67" s="2"/>
      <c r="H67" s="533">
        <f>SUM(H68)</f>
        <v>292200</v>
      </c>
      <c r="I67" s="533">
        <f>SUM(I68)</f>
        <v>292200</v>
      </c>
    </row>
    <row r="68" spans="1:9" ht="48.75" customHeight="1" x14ac:dyDescent="0.25">
      <c r="A68" s="86" t="s">
        <v>86</v>
      </c>
      <c r="B68" s="2" t="s">
        <v>10</v>
      </c>
      <c r="C68" s="2" t="s">
        <v>20</v>
      </c>
      <c r="D68" s="248" t="s">
        <v>204</v>
      </c>
      <c r="E68" s="249" t="s">
        <v>10</v>
      </c>
      <c r="F68" s="250" t="s">
        <v>513</v>
      </c>
      <c r="G68" s="2" t="s">
        <v>13</v>
      </c>
      <c r="H68" s="535">
        <f>SUM(прил10!I53)</f>
        <v>292200</v>
      </c>
      <c r="I68" s="535">
        <f>SUM(прил10!J53)</f>
        <v>292200</v>
      </c>
    </row>
    <row r="69" spans="1:9" ht="31.5" x14ac:dyDescent="0.25">
      <c r="A69" s="76" t="s">
        <v>128</v>
      </c>
      <c r="B69" s="28" t="s">
        <v>10</v>
      </c>
      <c r="C69" s="28" t="s">
        <v>20</v>
      </c>
      <c r="D69" s="245" t="s">
        <v>205</v>
      </c>
      <c r="E69" s="246" t="s">
        <v>496</v>
      </c>
      <c r="F69" s="247" t="s">
        <v>497</v>
      </c>
      <c r="G69" s="28"/>
      <c r="H69" s="532">
        <f t="shared" ref="H69:I72" si="5">SUM(H70)</f>
        <v>292200</v>
      </c>
      <c r="I69" s="532">
        <f t="shared" si="5"/>
        <v>292200</v>
      </c>
    </row>
    <row r="70" spans="1:9" ht="49.5" customHeight="1" x14ac:dyDescent="0.25">
      <c r="A70" s="77" t="s">
        <v>129</v>
      </c>
      <c r="B70" s="2" t="s">
        <v>10</v>
      </c>
      <c r="C70" s="2" t="s">
        <v>20</v>
      </c>
      <c r="D70" s="248" t="s">
        <v>206</v>
      </c>
      <c r="E70" s="249" t="s">
        <v>496</v>
      </c>
      <c r="F70" s="250" t="s">
        <v>497</v>
      </c>
      <c r="G70" s="44"/>
      <c r="H70" s="533">
        <f t="shared" si="5"/>
        <v>292200</v>
      </c>
      <c r="I70" s="533">
        <f t="shared" si="5"/>
        <v>292200</v>
      </c>
    </row>
    <row r="71" spans="1:9" ht="33" customHeight="1" x14ac:dyDescent="0.25">
      <c r="A71" s="77" t="s">
        <v>514</v>
      </c>
      <c r="B71" s="2" t="s">
        <v>10</v>
      </c>
      <c r="C71" s="2" t="s">
        <v>20</v>
      </c>
      <c r="D71" s="248" t="s">
        <v>206</v>
      </c>
      <c r="E71" s="249" t="s">
        <v>12</v>
      </c>
      <c r="F71" s="250" t="s">
        <v>497</v>
      </c>
      <c r="G71" s="44"/>
      <c r="H71" s="533">
        <f t="shared" si="5"/>
        <v>292200</v>
      </c>
      <c r="I71" s="533">
        <f t="shared" si="5"/>
        <v>292200</v>
      </c>
    </row>
    <row r="72" spans="1:9" ht="30.75" customHeight="1" x14ac:dyDescent="0.25">
      <c r="A72" s="3" t="s">
        <v>88</v>
      </c>
      <c r="B72" s="2" t="s">
        <v>10</v>
      </c>
      <c r="C72" s="2" t="s">
        <v>20</v>
      </c>
      <c r="D72" s="248" t="s">
        <v>206</v>
      </c>
      <c r="E72" s="249" t="s">
        <v>12</v>
      </c>
      <c r="F72" s="250" t="s">
        <v>515</v>
      </c>
      <c r="G72" s="2"/>
      <c r="H72" s="533">
        <f t="shared" si="5"/>
        <v>292200</v>
      </c>
      <c r="I72" s="533">
        <f t="shared" si="5"/>
        <v>292200</v>
      </c>
    </row>
    <row r="73" spans="1:9" ht="47.25" customHeight="1" x14ac:dyDescent="0.25">
      <c r="A73" s="86" t="s">
        <v>86</v>
      </c>
      <c r="B73" s="2" t="s">
        <v>10</v>
      </c>
      <c r="C73" s="2" t="s">
        <v>20</v>
      </c>
      <c r="D73" s="248" t="s">
        <v>206</v>
      </c>
      <c r="E73" s="249" t="s">
        <v>12</v>
      </c>
      <c r="F73" s="250" t="s">
        <v>515</v>
      </c>
      <c r="G73" s="2" t="s">
        <v>13</v>
      </c>
      <c r="H73" s="535">
        <f>SUM(прил10!I58)</f>
        <v>292200</v>
      </c>
      <c r="I73" s="535">
        <f>SUM(прил10!J58)</f>
        <v>292200</v>
      </c>
    </row>
    <row r="74" spans="1:9" ht="15.75" x14ac:dyDescent="0.25">
      <c r="A74" s="27" t="s">
        <v>132</v>
      </c>
      <c r="B74" s="28" t="s">
        <v>10</v>
      </c>
      <c r="C74" s="28" t="s">
        <v>20</v>
      </c>
      <c r="D74" s="245" t="s">
        <v>207</v>
      </c>
      <c r="E74" s="246" t="s">
        <v>496</v>
      </c>
      <c r="F74" s="247" t="s">
        <v>497</v>
      </c>
      <c r="G74" s="28"/>
      <c r="H74" s="532">
        <f>SUM(H75)</f>
        <v>12324569</v>
      </c>
      <c r="I74" s="532">
        <f>SUM(I75)</f>
        <v>12324569</v>
      </c>
    </row>
    <row r="75" spans="1:9" ht="15.75" x14ac:dyDescent="0.25">
      <c r="A75" s="3" t="s">
        <v>133</v>
      </c>
      <c r="B75" s="2" t="s">
        <v>10</v>
      </c>
      <c r="C75" s="2" t="s">
        <v>20</v>
      </c>
      <c r="D75" s="248" t="s">
        <v>208</v>
      </c>
      <c r="E75" s="249" t="s">
        <v>496</v>
      </c>
      <c r="F75" s="250" t="s">
        <v>497</v>
      </c>
      <c r="G75" s="2"/>
      <c r="H75" s="533">
        <f>SUM(H76)</f>
        <v>12324569</v>
      </c>
      <c r="I75" s="533">
        <f>SUM(I76)</f>
        <v>12324569</v>
      </c>
    </row>
    <row r="76" spans="1:9" ht="31.5" x14ac:dyDescent="0.25">
      <c r="A76" s="3" t="s">
        <v>85</v>
      </c>
      <c r="B76" s="2" t="s">
        <v>10</v>
      </c>
      <c r="C76" s="2" t="s">
        <v>20</v>
      </c>
      <c r="D76" s="248" t="s">
        <v>208</v>
      </c>
      <c r="E76" s="249" t="s">
        <v>496</v>
      </c>
      <c r="F76" s="250" t="s">
        <v>501</v>
      </c>
      <c r="G76" s="2"/>
      <c r="H76" s="533">
        <f>SUM(H77:H78)</f>
        <v>12324569</v>
      </c>
      <c r="I76" s="533">
        <f>SUM(I77:I78)</f>
        <v>12324569</v>
      </c>
    </row>
    <row r="77" spans="1:9" ht="47.25" customHeight="1" x14ac:dyDescent="0.25">
      <c r="A77" s="86" t="s">
        <v>86</v>
      </c>
      <c r="B77" s="2" t="s">
        <v>10</v>
      </c>
      <c r="C77" s="2" t="s">
        <v>20</v>
      </c>
      <c r="D77" s="248" t="s">
        <v>208</v>
      </c>
      <c r="E77" s="249" t="s">
        <v>496</v>
      </c>
      <c r="F77" s="250" t="s">
        <v>501</v>
      </c>
      <c r="G77" s="2" t="s">
        <v>13</v>
      </c>
      <c r="H77" s="534">
        <f>SUM(прил10!I62)</f>
        <v>12306504</v>
      </c>
      <c r="I77" s="534">
        <f>SUM(прил10!J62)</f>
        <v>12306504</v>
      </c>
    </row>
    <row r="78" spans="1:9" ht="16.5" customHeight="1" x14ac:dyDescent="0.25">
      <c r="A78" s="3" t="s">
        <v>18</v>
      </c>
      <c r="B78" s="2" t="s">
        <v>10</v>
      </c>
      <c r="C78" s="2" t="s">
        <v>20</v>
      </c>
      <c r="D78" s="248" t="s">
        <v>208</v>
      </c>
      <c r="E78" s="249" t="s">
        <v>496</v>
      </c>
      <c r="F78" s="250" t="s">
        <v>501</v>
      </c>
      <c r="G78" s="2" t="s">
        <v>17</v>
      </c>
      <c r="H78" s="534">
        <f>SUM(прил10!I63)</f>
        <v>18065</v>
      </c>
      <c r="I78" s="534">
        <f>SUM(прил10!J63)</f>
        <v>18065</v>
      </c>
    </row>
    <row r="79" spans="1:9" ht="32.25" customHeight="1" x14ac:dyDescent="0.25">
      <c r="A79" s="88" t="s">
        <v>74</v>
      </c>
      <c r="B79" s="23" t="s">
        <v>10</v>
      </c>
      <c r="C79" s="23" t="s">
        <v>73</v>
      </c>
      <c r="D79" s="242"/>
      <c r="E79" s="243"/>
      <c r="F79" s="244"/>
      <c r="G79" s="23"/>
      <c r="H79" s="539">
        <f>SUM(H80,H85,H90)</f>
        <v>2923614</v>
      </c>
      <c r="I79" s="539">
        <f>SUM(I80,I85,I90)</f>
        <v>2923614</v>
      </c>
    </row>
    <row r="80" spans="1:9" ht="38.25" customHeight="1" x14ac:dyDescent="0.25">
      <c r="A80" s="76" t="s">
        <v>117</v>
      </c>
      <c r="B80" s="28" t="s">
        <v>10</v>
      </c>
      <c r="C80" s="28" t="s">
        <v>73</v>
      </c>
      <c r="D80" s="245" t="s">
        <v>499</v>
      </c>
      <c r="E80" s="246" t="s">
        <v>496</v>
      </c>
      <c r="F80" s="247" t="s">
        <v>497</v>
      </c>
      <c r="G80" s="28"/>
      <c r="H80" s="532">
        <f t="shared" ref="H80:I83" si="6">SUM(H81)</f>
        <v>498770</v>
      </c>
      <c r="I80" s="532">
        <f t="shared" si="6"/>
        <v>498770</v>
      </c>
    </row>
    <row r="81" spans="1:9" ht="62.25" customHeight="1" x14ac:dyDescent="0.25">
      <c r="A81" s="77" t="s">
        <v>130</v>
      </c>
      <c r="B81" s="2" t="s">
        <v>10</v>
      </c>
      <c r="C81" s="2" t="s">
        <v>73</v>
      </c>
      <c r="D81" s="248" t="s">
        <v>500</v>
      </c>
      <c r="E81" s="249" t="s">
        <v>496</v>
      </c>
      <c r="F81" s="250" t="s">
        <v>497</v>
      </c>
      <c r="G81" s="44"/>
      <c r="H81" s="533">
        <f t="shared" si="6"/>
        <v>498770</v>
      </c>
      <c r="I81" s="533">
        <f t="shared" si="6"/>
        <v>498770</v>
      </c>
    </row>
    <row r="82" spans="1:9" ht="48.75" customHeight="1" x14ac:dyDescent="0.25">
      <c r="A82" s="77" t="s">
        <v>503</v>
      </c>
      <c r="B82" s="2" t="s">
        <v>10</v>
      </c>
      <c r="C82" s="2" t="s">
        <v>73</v>
      </c>
      <c r="D82" s="248" t="s">
        <v>500</v>
      </c>
      <c r="E82" s="249" t="s">
        <v>10</v>
      </c>
      <c r="F82" s="250" t="s">
        <v>497</v>
      </c>
      <c r="G82" s="44"/>
      <c r="H82" s="533">
        <f t="shared" si="6"/>
        <v>498770</v>
      </c>
      <c r="I82" s="533">
        <f t="shared" si="6"/>
        <v>498770</v>
      </c>
    </row>
    <row r="83" spans="1:9" ht="18" customHeight="1" x14ac:dyDescent="0.25">
      <c r="A83" s="77" t="s">
        <v>119</v>
      </c>
      <c r="B83" s="2" t="s">
        <v>10</v>
      </c>
      <c r="C83" s="2" t="s">
        <v>73</v>
      </c>
      <c r="D83" s="248" t="s">
        <v>500</v>
      </c>
      <c r="E83" s="249" t="s">
        <v>10</v>
      </c>
      <c r="F83" s="250" t="s">
        <v>502</v>
      </c>
      <c r="G83" s="44"/>
      <c r="H83" s="533">
        <f t="shared" si="6"/>
        <v>498770</v>
      </c>
      <c r="I83" s="533">
        <f t="shared" si="6"/>
        <v>498770</v>
      </c>
    </row>
    <row r="84" spans="1:9" ht="31.5" customHeight="1" x14ac:dyDescent="0.25">
      <c r="A84" s="91" t="s">
        <v>682</v>
      </c>
      <c r="B84" s="2" t="s">
        <v>10</v>
      </c>
      <c r="C84" s="2" t="s">
        <v>73</v>
      </c>
      <c r="D84" s="248" t="s">
        <v>500</v>
      </c>
      <c r="E84" s="249" t="s">
        <v>10</v>
      </c>
      <c r="F84" s="250" t="s">
        <v>502</v>
      </c>
      <c r="G84" s="2" t="s">
        <v>16</v>
      </c>
      <c r="H84" s="535">
        <f>SUM(прил10!I278)</f>
        <v>498770</v>
      </c>
      <c r="I84" s="535">
        <f>SUM(прил10!J278)</f>
        <v>498770</v>
      </c>
    </row>
    <row r="85" spans="1:9" s="37" customFormat="1" ht="64.5" customHeight="1" x14ac:dyDescent="0.25">
      <c r="A85" s="76" t="s">
        <v>142</v>
      </c>
      <c r="B85" s="28" t="s">
        <v>10</v>
      </c>
      <c r="C85" s="28" t="s">
        <v>73</v>
      </c>
      <c r="D85" s="245" t="s">
        <v>218</v>
      </c>
      <c r="E85" s="246" t="s">
        <v>496</v>
      </c>
      <c r="F85" s="247" t="s">
        <v>497</v>
      </c>
      <c r="G85" s="28"/>
      <c r="H85" s="532">
        <f t="shared" ref="H85:I88" si="7">SUM(H86)</f>
        <v>26000</v>
      </c>
      <c r="I85" s="532">
        <f t="shared" si="7"/>
        <v>26000</v>
      </c>
    </row>
    <row r="86" spans="1:9" s="37" customFormat="1" ht="94.5" customHeight="1" x14ac:dyDescent="0.25">
      <c r="A86" s="77" t="s">
        <v>158</v>
      </c>
      <c r="B86" s="2" t="s">
        <v>10</v>
      </c>
      <c r="C86" s="2" t="s">
        <v>73</v>
      </c>
      <c r="D86" s="248" t="s">
        <v>220</v>
      </c>
      <c r="E86" s="249" t="s">
        <v>496</v>
      </c>
      <c r="F86" s="250" t="s">
        <v>497</v>
      </c>
      <c r="G86" s="2"/>
      <c r="H86" s="533">
        <f t="shared" si="7"/>
        <v>26000</v>
      </c>
      <c r="I86" s="533">
        <f t="shared" si="7"/>
        <v>26000</v>
      </c>
    </row>
    <row r="87" spans="1:9" s="37" customFormat="1" ht="48.75" customHeight="1" x14ac:dyDescent="0.25">
      <c r="A87" s="77" t="s">
        <v>516</v>
      </c>
      <c r="B87" s="2" t="s">
        <v>10</v>
      </c>
      <c r="C87" s="2" t="s">
        <v>73</v>
      </c>
      <c r="D87" s="248" t="s">
        <v>220</v>
      </c>
      <c r="E87" s="249" t="s">
        <v>10</v>
      </c>
      <c r="F87" s="250" t="s">
        <v>497</v>
      </c>
      <c r="G87" s="2"/>
      <c r="H87" s="533">
        <f t="shared" si="7"/>
        <v>26000</v>
      </c>
      <c r="I87" s="533">
        <f t="shared" si="7"/>
        <v>26000</v>
      </c>
    </row>
    <row r="88" spans="1:9" s="37" customFormat="1" ht="15.75" customHeight="1" x14ac:dyDescent="0.25">
      <c r="A88" s="3" t="s">
        <v>111</v>
      </c>
      <c r="B88" s="2" t="s">
        <v>10</v>
      </c>
      <c r="C88" s="2" t="s">
        <v>73</v>
      </c>
      <c r="D88" s="248" t="s">
        <v>220</v>
      </c>
      <c r="E88" s="249" t="s">
        <v>10</v>
      </c>
      <c r="F88" s="250" t="s">
        <v>517</v>
      </c>
      <c r="G88" s="2"/>
      <c r="H88" s="533">
        <f t="shared" si="7"/>
        <v>26000</v>
      </c>
      <c r="I88" s="533">
        <f t="shared" si="7"/>
        <v>26000</v>
      </c>
    </row>
    <row r="89" spans="1:9" s="37" customFormat="1" ht="33" customHeight="1" x14ac:dyDescent="0.25">
      <c r="A89" s="91" t="s">
        <v>682</v>
      </c>
      <c r="B89" s="2" t="s">
        <v>10</v>
      </c>
      <c r="C89" s="2" t="s">
        <v>73</v>
      </c>
      <c r="D89" s="248" t="s">
        <v>220</v>
      </c>
      <c r="E89" s="249" t="s">
        <v>10</v>
      </c>
      <c r="F89" s="250" t="s">
        <v>517</v>
      </c>
      <c r="G89" s="2" t="s">
        <v>16</v>
      </c>
      <c r="H89" s="534">
        <f>SUM(прил10!I283)</f>
        <v>26000</v>
      </c>
      <c r="I89" s="534">
        <f>SUM(прил10!J283)</f>
        <v>26000</v>
      </c>
    </row>
    <row r="90" spans="1:9" ht="33" customHeight="1" x14ac:dyDescent="0.25">
      <c r="A90" s="27" t="s">
        <v>134</v>
      </c>
      <c r="B90" s="28" t="s">
        <v>10</v>
      </c>
      <c r="C90" s="28" t="s">
        <v>73</v>
      </c>
      <c r="D90" s="245" t="s">
        <v>230</v>
      </c>
      <c r="E90" s="246" t="s">
        <v>496</v>
      </c>
      <c r="F90" s="247" t="s">
        <v>497</v>
      </c>
      <c r="G90" s="28"/>
      <c r="H90" s="532">
        <f t="shared" ref="H90:I92" si="8">SUM(H91)</f>
        <v>2398844</v>
      </c>
      <c r="I90" s="532">
        <f t="shared" si="8"/>
        <v>2398844</v>
      </c>
    </row>
    <row r="91" spans="1:9" ht="63" customHeight="1" x14ac:dyDescent="0.25">
      <c r="A91" s="3" t="s">
        <v>135</v>
      </c>
      <c r="B91" s="2" t="s">
        <v>10</v>
      </c>
      <c r="C91" s="2" t="s">
        <v>73</v>
      </c>
      <c r="D91" s="248" t="s">
        <v>231</v>
      </c>
      <c r="E91" s="249" t="s">
        <v>496</v>
      </c>
      <c r="F91" s="250" t="s">
        <v>497</v>
      </c>
      <c r="G91" s="2"/>
      <c r="H91" s="533">
        <f t="shared" si="8"/>
        <v>2398844</v>
      </c>
      <c r="I91" s="533">
        <f t="shared" si="8"/>
        <v>2398844</v>
      </c>
    </row>
    <row r="92" spans="1:9" ht="63" customHeight="1" x14ac:dyDescent="0.25">
      <c r="A92" s="3" t="s">
        <v>518</v>
      </c>
      <c r="B92" s="2" t="s">
        <v>10</v>
      </c>
      <c r="C92" s="2" t="s">
        <v>73</v>
      </c>
      <c r="D92" s="248" t="s">
        <v>231</v>
      </c>
      <c r="E92" s="249" t="s">
        <v>10</v>
      </c>
      <c r="F92" s="250" t="s">
        <v>497</v>
      </c>
      <c r="G92" s="2"/>
      <c r="H92" s="533">
        <f t="shared" si="8"/>
        <v>2398844</v>
      </c>
      <c r="I92" s="533">
        <f t="shared" si="8"/>
        <v>2398844</v>
      </c>
    </row>
    <row r="93" spans="1:9" ht="33.75" customHeight="1" x14ac:dyDescent="0.25">
      <c r="A93" s="3" t="s">
        <v>85</v>
      </c>
      <c r="B93" s="2" t="s">
        <v>10</v>
      </c>
      <c r="C93" s="2" t="s">
        <v>73</v>
      </c>
      <c r="D93" s="248" t="s">
        <v>231</v>
      </c>
      <c r="E93" s="249" t="s">
        <v>10</v>
      </c>
      <c r="F93" s="250" t="s">
        <v>501</v>
      </c>
      <c r="G93" s="2"/>
      <c r="H93" s="533">
        <f>SUM(H94:H95)</f>
        <v>2398844</v>
      </c>
      <c r="I93" s="533">
        <f>SUM(I94:I95)</f>
        <v>2398844</v>
      </c>
    </row>
    <row r="94" spans="1:9" ht="48" customHeight="1" x14ac:dyDescent="0.25">
      <c r="A94" s="86" t="s">
        <v>86</v>
      </c>
      <c r="B94" s="2" t="s">
        <v>10</v>
      </c>
      <c r="C94" s="2" t="s">
        <v>73</v>
      </c>
      <c r="D94" s="248" t="s">
        <v>231</v>
      </c>
      <c r="E94" s="249" t="s">
        <v>10</v>
      </c>
      <c r="F94" s="250" t="s">
        <v>501</v>
      </c>
      <c r="G94" s="2" t="s">
        <v>13</v>
      </c>
      <c r="H94" s="534">
        <f>SUM(прил10!I288)</f>
        <v>2395544</v>
      </c>
      <c r="I94" s="534">
        <f>SUM(прил10!J288)</f>
        <v>2395544</v>
      </c>
    </row>
    <row r="95" spans="1:9" ht="15.75" customHeight="1" x14ac:dyDescent="0.25">
      <c r="A95" s="3" t="s">
        <v>18</v>
      </c>
      <c r="B95" s="2" t="s">
        <v>10</v>
      </c>
      <c r="C95" s="2" t="s">
        <v>73</v>
      </c>
      <c r="D95" s="248" t="s">
        <v>231</v>
      </c>
      <c r="E95" s="249" t="s">
        <v>10</v>
      </c>
      <c r="F95" s="250" t="s">
        <v>501</v>
      </c>
      <c r="G95" s="2" t="s">
        <v>17</v>
      </c>
      <c r="H95" s="534">
        <f>SUM(прил10!I289)</f>
        <v>3300</v>
      </c>
      <c r="I95" s="534">
        <f>SUM(прил10!J289)</f>
        <v>3300</v>
      </c>
    </row>
    <row r="96" spans="1:9" ht="15.75" x14ac:dyDescent="0.25">
      <c r="A96" s="88" t="s">
        <v>22</v>
      </c>
      <c r="B96" s="23" t="s">
        <v>10</v>
      </c>
      <c r="C96" s="40">
        <v>11</v>
      </c>
      <c r="D96" s="269"/>
      <c r="E96" s="270"/>
      <c r="F96" s="271"/>
      <c r="G96" s="22"/>
      <c r="H96" s="539">
        <f t="shared" ref="H96:I99" si="9">SUM(H97)</f>
        <v>500000</v>
      </c>
      <c r="I96" s="539">
        <f t="shared" si="9"/>
        <v>500000</v>
      </c>
    </row>
    <row r="97" spans="1:9" ht="18.75" customHeight="1" x14ac:dyDescent="0.25">
      <c r="A97" s="76" t="s">
        <v>91</v>
      </c>
      <c r="B97" s="28" t="s">
        <v>10</v>
      </c>
      <c r="C97" s="30">
        <v>11</v>
      </c>
      <c r="D97" s="251" t="s">
        <v>209</v>
      </c>
      <c r="E97" s="252" t="s">
        <v>496</v>
      </c>
      <c r="F97" s="253" t="s">
        <v>497</v>
      </c>
      <c r="G97" s="28"/>
      <c r="H97" s="532">
        <f t="shared" si="9"/>
        <v>500000</v>
      </c>
      <c r="I97" s="532">
        <f t="shared" si="9"/>
        <v>500000</v>
      </c>
    </row>
    <row r="98" spans="1:9" ht="16.5" customHeight="1" x14ac:dyDescent="0.25">
      <c r="A98" s="89" t="s">
        <v>92</v>
      </c>
      <c r="B98" s="2" t="s">
        <v>10</v>
      </c>
      <c r="C98" s="406">
        <v>11</v>
      </c>
      <c r="D98" s="266" t="s">
        <v>210</v>
      </c>
      <c r="E98" s="267" t="s">
        <v>496</v>
      </c>
      <c r="F98" s="268" t="s">
        <v>497</v>
      </c>
      <c r="G98" s="2"/>
      <c r="H98" s="533">
        <f t="shared" si="9"/>
        <v>500000</v>
      </c>
      <c r="I98" s="533">
        <f t="shared" si="9"/>
        <v>500000</v>
      </c>
    </row>
    <row r="99" spans="1:9" ht="17.25" customHeight="1" x14ac:dyDescent="0.25">
      <c r="A99" s="3" t="s">
        <v>112</v>
      </c>
      <c r="B99" s="2" t="s">
        <v>10</v>
      </c>
      <c r="C99" s="406">
        <v>11</v>
      </c>
      <c r="D99" s="266" t="s">
        <v>210</v>
      </c>
      <c r="E99" s="267" t="s">
        <v>496</v>
      </c>
      <c r="F99" s="268" t="s">
        <v>519</v>
      </c>
      <c r="G99" s="2"/>
      <c r="H99" s="533">
        <f t="shared" si="9"/>
        <v>500000</v>
      </c>
      <c r="I99" s="533">
        <f t="shared" si="9"/>
        <v>500000</v>
      </c>
    </row>
    <row r="100" spans="1:9" ht="18.75" customHeight="1" x14ac:dyDescent="0.25">
      <c r="A100" s="3" t="s">
        <v>18</v>
      </c>
      <c r="B100" s="2" t="s">
        <v>10</v>
      </c>
      <c r="C100" s="406">
        <v>11</v>
      </c>
      <c r="D100" s="266" t="s">
        <v>210</v>
      </c>
      <c r="E100" s="267" t="s">
        <v>496</v>
      </c>
      <c r="F100" s="268" t="s">
        <v>519</v>
      </c>
      <c r="G100" s="2" t="s">
        <v>17</v>
      </c>
      <c r="H100" s="534">
        <f>SUM(прил10!I67)</f>
        <v>500000</v>
      </c>
      <c r="I100" s="534">
        <f>SUM(прил10!J67)</f>
        <v>500000</v>
      </c>
    </row>
    <row r="101" spans="1:9" ht="15.75" x14ac:dyDescent="0.25">
      <c r="A101" s="88" t="s">
        <v>23</v>
      </c>
      <c r="B101" s="23" t="s">
        <v>10</v>
      </c>
      <c r="C101" s="40">
        <v>13</v>
      </c>
      <c r="D101" s="269"/>
      <c r="E101" s="270"/>
      <c r="F101" s="271"/>
      <c r="G101" s="22"/>
      <c r="H101" s="539">
        <f>SUM(H107+H112+H117+H136+H143+H158+H102+H126+H131+H154+H164)</f>
        <v>6823980</v>
      </c>
      <c r="I101" s="539">
        <f>SUM(I107+I112+I117+I136+I143+I158+I102+I126+I131+I154+I164)</f>
        <v>6761297</v>
      </c>
    </row>
    <row r="102" spans="1:9" ht="33.75" hidden="1" customHeight="1" x14ac:dyDescent="0.25">
      <c r="A102" s="27" t="s">
        <v>164</v>
      </c>
      <c r="B102" s="28" t="s">
        <v>10</v>
      </c>
      <c r="C102" s="30">
        <v>13</v>
      </c>
      <c r="D102" s="245" t="s">
        <v>245</v>
      </c>
      <c r="E102" s="246" t="s">
        <v>496</v>
      </c>
      <c r="F102" s="247" t="s">
        <v>497</v>
      </c>
      <c r="G102" s="31"/>
      <c r="H102" s="532">
        <f t="shared" ref="H102:I105" si="10">SUM(H103)</f>
        <v>0</v>
      </c>
      <c r="I102" s="532">
        <f t="shared" si="10"/>
        <v>0</v>
      </c>
    </row>
    <row r="103" spans="1:9" ht="33" hidden="1" customHeight="1" x14ac:dyDescent="0.25">
      <c r="A103" s="3" t="s">
        <v>172</v>
      </c>
      <c r="B103" s="2" t="s">
        <v>10</v>
      </c>
      <c r="C103" s="2">
        <v>13</v>
      </c>
      <c r="D103" s="248" t="s">
        <v>587</v>
      </c>
      <c r="E103" s="249" t="s">
        <v>496</v>
      </c>
      <c r="F103" s="250" t="s">
        <v>497</v>
      </c>
      <c r="G103" s="2"/>
      <c r="H103" s="533">
        <f t="shared" si="10"/>
        <v>0</v>
      </c>
      <c r="I103" s="533">
        <f t="shared" si="10"/>
        <v>0</v>
      </c>
    </row>
    <row r="104" spans="1:9" ht="17.25" hidden="1" customHeight="1" x14ac:dyDescent="0.25">
      <c r="A104" s="70" t="s">
        <v>884</v>
      </c>
      <c r="B104" s="2" t="s">
        <v>10</v>
      </c>
      <c r="C104" s="2">
        <v>13</v>
      </c>
      <c r="D104" s="248" t="s">
        <v>249</v>
      </c>
      <c r="E104" s="249" t="s">
        <v>12</v>
      </c>
      <c r="F104" s="250" t="s">
        <v>497</v>
      </c>
      <c r="G104" s="2"/>
      <c r="H104" s="533">
        <f t="shared" si="10"/>
        <v>0</v>
      </c>
      <c r="I104" s="533">
        <f t="shared" si="10"/>
        <v>0</v>
      </c>
    </row>
    <row r="105" spans="1:9" ht="32.25" hidden="1" customHeight="1" x14ac:dyDescent="0.25">
      <c r="A105" s="91" t="s">
        <v>559</v>
      </c>
      <c r="B105" s="2" t="s">
        <v>10</v>
      </c>
      <c r="C105" s="2">
        <v>13</v>
      </c>
      <c r="D105" s="248" t="s">
        <v>249</v>
      </c>
      <c r="E105" s="249" t="s">
        <v>12</v>
      </c>
      <c r="F105" s="268" t="s">
        <v>558</v>
      </c>
      <c r="G105" s="2"/>
      <c r="H105" s="533">
        <f t="shared" si="10"/>
        <v>0</v>
      </c>
      <c r="I105" s="533">
        <f t="shared" si="10"/>
        <v>0</v>
      </c>
    </row>
    <row r="106" spans="1:9" ht="17.25" hidden="1" customHeight="1" x14ac:dyDescent="0.25">
      <c r="A106" s="92" t="s">
        <v>21</v>
      </c>
      <c r="B106" s="2" t="s">
        <v>10</v>
      </c>
      <c r="C106" s="2">
        <v>13</v>
      </c>
      <c r="D106" s="248" t="s">
        <v>249</v>
      </c>
      <c r="E106" s="249" t="s">
        <v>12</v>
      </c>
      <c r="F106" s="268" t="s">
        <v>558</v>
      </c>
      <c r="G106" s="2" t="s">
        <v>70</v>
      </c>
      <c r="H106" s="535">
        <f>SUM(прил10!I571)</f>
        <v>0</v>
      </c>
      <c r="I106" s="535">
        <f>SUM(прил10!J571)</f>
        <v>0</v>
      </c>
    </row>
    <row r="107" spans="1:9" ht="33.75" customHeight="1" x14ac:dyDescent="0.25">
      <c r="A107" s="76" t="s">
        <v>137</v>
      </c>
      <c r="B107" s="28" t="s">
        <v>10</v>
      </c>
      <c r="C107" s="32">
        <v>13</v>
      </c>
      <c r="D107" s="275" t="s">
        <v>199</v>
      </c>
      <c r="E107" s="276" t="s">
        <v>496</v>
      </c>
      <c r="F107" s="277" t="s">
        <v>497</v>
      </c>
      <c r="G107" s="28"/>
      <c r="H107" s="532">
        <f t="shared" ref="H107:I110" si="11">SUM(H108)</f>
        <v>122900</v>
      </c>
      <c r="I107" s="532">
        <f t="shared" si="11"/>
        <v>122900</v>
      </c>
    </row>
    <row r="108" spans="1:9" ht="48.75" customHeight="1" x14ac:dyDescent="0.25">
      <c r="A108" s="89" t="s">
        <v>136</v>
      </c>
      <c r="B108" s="2" t="s">
        <v>10</v>
      </c>
      <c r="C108" s="6">
        <v>13</v>
      </c>
      <c r="D108" s="263" t="s">
        <v>233</v>
      </c>
      <c r="E108" s="264" t="s">
        <v>496</v>
      </c>
      <c r="F108" s="265" t="s">
        <v>497</v>
      </c>
      <c r="G108" s="2"/>
      <c r="H108" s="533">
        <f t="shared" si="11"/>
        <v>122900</v>
      </c>
      <c r="I108" s="533">
        <f t="shared" si="11"/>
        <v>122900</v>
      </c>
    </row>
    <row r="109" spans="1:9" ht="36" customHeight="1" x14ac:dyDescent="0.25">
      <c r="A109" s="89" t="s">
        <v>520</v>
      </c>
      <c r="B109" s="2" t="s">
        <v>10</v>
      </c>
      <c r="C109" s="6">
        <v>13</v>
      </c>
      <c r="D109" s="263" t="s">
        <v>233</v>
      </c>
      <c r="E109" s="264" t="s">
        <v>10</v>
      </c>
      <c r="F109" s="265" t="s">
        <v>497</v>
      </c>
      <c r="G109" s="2"/>
      <c r="H109" s="533">
        <f t="shared" si="11"/>
        <v>122900</v>
      </c>
      <c r="I109" s="533">
        <f t="shared" si="11"/>
        <v>122900</v>
      </c>
    </row>
    <row r="110" spans="1:9" ht="31.5" x14ac:dyDescent="0.25">
      <c r="A110" s="3" t="s">
        <v>93</v>
      </c>
      <c r="B110" s="2" t="s">
        <v>10</v>
      </c>
      <c r="C110" s="6">
        <v>13</v>
      </c>
      <c r="D110" s="263" t="s">
        <v>233</v>
      </c>
      <c r="E110" s="264" t="s">
        <v>10</v>
      </c>
      <c r="F110" s="265" t="s">
        <v>521</v>
      </c>
      <c r="G110" s="2"/>
      <c r="H110" s="533">
        <f t="shared" si="11"/>
        <v>122900</v>
      </c>
      <c r="I110" s="533">
        <f t="shared" si="11"/>
        <v>122900</v>
      </c>
    </row>
    <row r="111" spans="1:9" ht="31.5" x14ac:dyDescent="0.25">
      <c r="A111" s="91" t="s">
        <v>94</v>
      </c>
      <c r="B111" s="2" t="s">
        <v>10</v>
      </c>
      <c r="C111" s="6">
        <v>13</v>
      </c>
      <c r="D111" s="263" t="s">
        <v>233</v>
      </c>
      <c r="E111" s="264" t="s">
        <v>10</v>
      </c>
      <c r="F111" s="265" t="s">
        <v>521</v>
      </c>
      <c r="G111" s="2" t="s">
        <v>81</v>
      </c>
      <c r="H111" s="534">
        <f>SUM(прил10!I295)</f>
        <v>122900</v>
      </c>
      <c r="I111" s="534">
        <f>SUM(прил10!J295)</f>
        <v>122900</v>
      </c>
    </row>
    <row r="112" spans="1:9" ht="49.5" customHeight="1" x14ac:dyDescent="0.25">
      <c r="A112" s="27" t="s">
        <v>138</v>
      </c>
      <c r="B112" s="28" t="s">
        <v>10</v>
      </c>
      <c r="C112" s="30">
        <v>13</v>
      </c>
      <c r="D112" s="251" t="s">
        <v>522</v>
      </c>
      <c r="E112" s="252" t="s">
        <v>496</v>
      </c>
      <c r="F112" s="253" t="s">
        <v>497</v>
      </c>
      <c r="G112" s="28"/>
      <c r="H112" s="532">
        <f t="shared" ref="H112:I115" si="12">SUM(H113)</f>
        <v>3000</v>
      </c>
      <c r="I112" s="532">
        <f t="shared" si="12"/>
        <v>3000</v>
      </c>
    </row>
    <row r="113" spans="1:9" ht="63" customHeight="1" x14ac:dyDescent="0.25">
      <c r="A113" s="55" t="s">
        <v>139</v>
      </c>
      <c r="B113" s="2" t="s">
        <v>10</v>
      </c>
      <c r="C113" s="406">
        <v>13</v>
      </c>
      <c r="D113" s="266" t="s">
        <v>211</v>
      </c>
      <c r="E113" s="267" t="s">
        <v>496</v>
      </c>
      <c r="F113" s="268" t="s">
        <v>497</v>
      </c>
      <c r="G113" s="2"/>
      <c r="H113" s="533">
        <f t="shared" si="12"/>
        <v>3000</v>
      </c>
      <c r="I113" s="533">
        <f t="shared" si="12"/>
        <v>3000</v>
      </c>
    </row>
    <row r="114" spans="1:9" ht="47.25" customHeight="1" x14ac:dyDescent="0.25">
      <c r="A114" s="55" t="s">
        <v>523</v>
      </c>
      <c r="B114" s="2" t="s">
        <v>10</v>
      </c>
      <c r="C114" s="406">
        <v>13</v>
      </c>
      <c r="D114" s="266" t="s">
        <v>211</v>
      </c>
      <c r="E114" s="267" t="s">
        <v>10</v>
      </c>
      <c r="F114" s="268" t="s">
        <v>497</v>
      </c>
      <c r="G114" s="2"/>
      <c r="H114" s="533">
        <f t="shared" si="12"/>
        <v>3000</v>
      </c>
      <c r="I114" s="533">
        <f t="shared" si="12"/>
        <v>3000</v>
      </c>
    </row>
    <row r="115" spans="1:9" ht="18.75" customHeight="1" x14ac:dyDescent="0.25">
      <c r="A115" s="86" t="s">
        <v>525</v>
      </c>
      <c r="B115" s="2" t="s">
        <v>10</v>
      </c>
      <c r="C115" s="406">
        <v>13</v>
      </c>
      <c r="D115" s="266" t="s">
        <v>211</v>
      </c>
      <c r="E115" s="267" t="s">
        <v>10</v>
      </c>
      <c r="F115" s="268" t="s">
        <v>524</v>
      </c>
      <c r="G115" s="2"/>
      <c r="H115" s="533">
        <f t="shared" si="12"/>
        <v>3000</v>
      </c>
      <c r="I115" s="533">
        <f t="shared" si="12"/>
        <v>3000</v>
      </c>
    </row>
    <row r="116" spans="1:9" ht="32.25" customHeight="1" x14ac:dyDescent="0.25">
      <c r="A116" s="91" t="s">
        <v>682</v>
      </c>
      <c r="B116" s="2" t="s">
        <v>10</v>
      </c>
      <c r="C116" s="406">
        <v>13</v>
      </c>
      <c r="D116" s="266" t="s">
        <v>211</v>
      </c>
      <c r="E116" s="267" t="s">
        <v>10</v>
      </c>
      <c r="F116" s="268" t="s">
        <v>524</v>
      </c>
      <c r="G116" s="2" t="s">
        <v>16</v>
      </c>
      <c r="H116" s="534">
        <f>SUM(прил10!I73)</f>
        <v>3000</v>
      </c>
      <c r="I116" s="534">
        <f>SUM(прил10!J73)</f>
        <v>3000</v>
      </c>
    </row>
    <row r="117" spans="1:9" ht="48" hidden="1" customHeight="1" x14ac:dyDescent="0.25">
      <c r="A117" s="76" t="s">
        <v>197</v>
      </c>
      <c r="B117" s="28" t="s">
        <v>10</v>
      </c>
      <c r="C117" s="30">
        <v>13</v>
      </c>
      <c r="D117" s="251" t="s">
        <v>550</v>
      </c>
      <c r="E117" s="252" t="s">
        <v>496</v>
      </c>
      <c r="F117" s="253" t="s">
        <v>497</v>
      </c>
      <c r="G117" s="28"/>
      <c r="H117" s="532">
        <f>SUM(H118+H122)</f>
        <v>0</v>
      </c>
      <c r="I117" s="532">
        <f>SUM(I118+I122)</f>
        <v>0</v>
      </c>
    </row>
    <row r="118" spans="1:9" ht="79.5" hidden="1" customHeight="1" x14ac:dyDescent="0.25">
      <c r="A118" s="86" t="s">
        <v>255</v>
      </c>
      <c r="B118" s="2" t="s">
        <v>10</v>
      </c>
      <c r="C118" s="406">
        <v>13</v>
      </c>
      <c r="D118" s="266" t="s">
        <v>254</v>
      </c>
      <c r="E118" s="267" t="s">
        <v>496</v>
      </c>
      <c r="F118" s="268" t="s">
        <v>497</v>
      </c>
      <c r="G118" s="2"/>
      <c r="H118" s="533">
        <f t="shared" ref="H118:I120" si="13">SUM(H119)</f>
        <v>0</v>
      </c>
      <c r="I118" s="533">
        <f t="shared" si="13"/>
        <v>0</v>
      </c>
    </row>
    <row r="119" spans="1:9" ht="48.75" hidden="1" customHeight="1" x14ac:dyDescent="0.25">
      <c r="A119" s="3" t="s">
        <v>551</v>
      </c>
      <c r="B119" s="2" t="s">
        <v>10</v>
      </c>
      <c r="C119" s="406">
        <v>13</v>
      </c>
      <c r="D119" s="266" t="s">
        <v>254</v>
      </c>
      <c r="E119" s="267" t="s">
        <v>10</v>
      </c>
      <c r="F119" s="268" t="s">
        <v>497</v>
      </c>
      <c r="G119" s="2"/>
      <c r="H119" s="533">
        <f t="shared" si="13"/>
        <v>0</v>
      </c>
      <c r="I119" s="533">
        <f t="shared" si="13"/>
        <v>0</v>
      </c>
    </row>
    <row r="120" spans="1:9" ht="33.75" hidden="1" customHeight="1" x14ac:dyDescent="0.25">
      <c r="A120" s="91" t="s">
        <v>559</v>
      </c>
      <c r="B120" s="2" t="s">
        <v>10</v>
      </c>
      <c r="C120" s="406">
        <v>13</v>
      </c>
      <c r="D120" s="266" t="s">
        <v>254</v>
      </c>
      <c r="E120" s="267" t="s">
        <v>10</v>
      </c>
      <c r="F120" s="268" t="s">
        <v>558</v>
      </c>
      <c r="G120" s="2"/>
      <c r="H120" s="533">
        <f t="shared" si="13"/>
        <v>0</v>
      </c>
      <c r="I120" s="533">
        <f t="shared" si="13"/>
        <v>0</v>
      </c>
    </row>
    <row r="121" spans="1:9" ht="18.75" hidden="1" customHeight="1" x14ac:dyDescent="0.25">
      <c r="A121" s="92" t="s">
        <v>21</v>
      </c>
      <c r="B121" s="2" t="s">
        <v>10</v>
      </c>
      <c r="C121" s="406">
        <v>13</v>
      </c>
      <c r="D121" s="266" t="s">
        <v>254</v>
      </c>
      <c r="E121" s="267" t="s">
        <v>10</v>
      </c>
      <c r="F121" s="268" t="s">
        <v>558</v>
      </c>
      <c r="G121" s="2" t="s">
        <v>70</v>
      </c>
      <c r="H121" s="534">
        <f>SUM(прил10!I78)</f>
        <v>0</v>
      </c>
      <c r="I121" s="534">
        <f>SUM(прил10!J78)</f>
        <v>0</v>
      </c>
    </row>
    <row r="122" spans="1:9" ht="48.75" hidden="1" customHeight="1" x14ac:dyDescent="0.25">
      <c r="A122" s="86" t="s">
        <v>198</v>
      </c>
      <c r="B122" s="2" t="s">
        <v>10</v>
      </c>
      <c r="C122" s="406">
        <v>13</v>
      </c>
      <c r="D122" s="266" t="s">
        <v>228</v>
      </c>
      <c r="E122" s="267" t="s">
        <v>496</v>
      </c>
      <c r="F122" s="268" t="s">
        <v>497</v>
      </c>
      <c r="G122" s="2"/>
      <c r="H122" s="533">
        <f t="shared" ref="H122:I124" si="14">SUM(H123)</f>
        <v>0</v>
      </c>
      <c r="I122" s="533">
        <f t="shared" si="14"/>
        <v>0</v>
      </c>
    </row>
    <row r="123" spans="1:9" ht="32.25" hidden="1" customHeight="1" x14ac:dyDescent="0.25">
      <c r="A123" s="3" t="s">
        <v>560</v>
      </c>
      <c r="B123" s="2" t="s">
        <v>10</v>
      </c>
      <c r="C123" s="406">
        <v>13</v>
      </c>
      <c r="D123" s="266" t="s">
        <v>228</v>
      </c>
      <c r="E123" s="267" t="s">
        <v>10</v>
      </c>
      <c r="F123" s="268" t="s">
        <v>497</v>
      </c>
      <c r="G123" s="2"/>
      <c r="H123" s="533">
        <f t="shared" si="14"/>
        <v>0</v>
      </c>
      <c r="I123" s="533">
        <f t="shared" si="14"/>
        <v>0</v>
      </c>
    </row>
    <row r="124" spans="1:9" ht="32.25" hidden="1" customHeight="1" x14ac:dyDescent="0.25">
      <c r="A124" s="91" t="s">
        <v>559</v>
      </c>
      <c r="B124" s="2" t="s">
        <v>10</v>
      </c>
      <c r="C124" s="406">
        <v>13</v>
      </c>
      <c r="D124" s="266" t="s">
        <v>228</v>
      </c>
      <c r="E124" s="267" t="s">
        <v>10</v>
      </c>
      <c r="F124" s="268" t="s">
        <v>558</v>
      </c>
      <c r="G124" s="2"/>
      <c r="H124" s="533">
        <f t="shared" si="14"/>
        <v>0</v>
      </c>
      <c r="I124" s="533">
        <f t="shared" si="14"/>
        <v>0</v>
      </c>
    </row>
    <row r="125" spans="1:9" ht="17.25" hidden="1" customHeight="1" x14ac:dyDescent="0.25">
      <c r="A125" s="92" t="s">
        <v>21</v>
      </c>
      <c r="B125" s="2" t="s">
        <v>10</v>
      </c>
      <c r="C125" s="406">
        <v>13</v>
      </c>
      <c r="D125" s="266" t="s">
        <v>228</v>
      </c>
      <c r="E125" s="267" t="s">
        <v>10</v>
      </c>
      <c r="F125" s="268" t="s">
        <v>558</v>
      </c>
      <c r="G125" s="2" t="s">
        <v>70</v>
      </c>
      <c r="H125" s="534">
        <f>SUM(прил10!I82)</f>
        <v>0</v>
      </c>
      <c r="I125" s="534">
        <f>SUM(прил10!J82)</f>
        <v>0</v>
      </c>
    </row>
    <row r="126" spans="1:9" ht="31.5" customHeight="1" x14ac:dyDescent="0.25">
      <c r="A126" s="76" t="s">
        <v>131</v>
      </c>
      <c r="B126" s="28" t="s">
        <v>10</v>
      </c>
      <c r="C126" s="28">
        <v>13</v>
      </c>
      <c r="D126" s="245" t="s">
        <v>508</v>
      </c>
      <c r="E126" s="246" t="s">
        <v>496</v>
      </c>
      <c r="F126" s="247" t="s">
        <v>497</v>
      </c>
      <c r="G126" s="28"/>
      <c r="H126" s="532">
        <f t="shared" ref="H126:I129" si="15">SUM(H127)</f>
        <v>2000</v>
      </c>
      <c r="I126" s="532">
        <f t="shared" si="15"/>
        <v>2000</v>
      </c>
    </row>
    <row r="127" spans="1:9" ht="63" customHeight="1" x14ac:dyDescent="0.25">
      <c r="A127" s="77" t="s">
        <v>631</v>
      </c>
      <c r="B127" s="2" t="s">
        <v>10</v>
      </c>
      <c r="C127" s="2">
        <v>13</v>
      </c>
      <c r="D127" s="248" t="s">
        <v>630</v>
      </c>
      <c r="E127" s="249" t="s">
        <v>496</v>
      </c>
      <c r="F127" s="250" t="s">
        <v>497</v>
      </c>
      <c r="G127" s="2"/>
      <c r="H127" s="533">
        <f t="shared" si="15"/>
        <v>2000</v>
      </c>
      <c r="I127" s="533">
        <f t="shared" si="15"/>
        <v>2000</v>
      </c>
    </row>
    <row r="128" spans="1:9" ht="33" customHeight="1" x14ac:dyDescent="0.25">
      <c r="A128" s="77" t="s">
        <v>632</v>
      </c>
      <c r="B128" s="2" t="s">
        <v>10</v>
      </c>
      <c r="C128" s="2">
        <v>13</v>
      </c>
      <c r="D128" s="248" t="s">
        <v>630</v>
      </c>
      <c r="E128" s="249" t="s">
        <v>10</v>
      </c>
      <c r="F128" s="250" t="s">
        <v>497</v>
      </c>
      <c r="G128" s="2"/>
      <c r="H128" s="533">
        <f t="shared" si="15"/>
        <v>2000</v>
      </c>
      <c r="I128" s="533">
        <f t="shared" si="15"/>
        <v>2000</v>
      </c>
    </row>
    <row r="129" spans="1:9" ht="17.25" customHeight="1" x14ac:dyDescent="0.25">
      <c r="A129" s="90" t="s">
        <v>634</v>
      </c>
      <c r="B129" s="2" t="s">
        <v>10</v>
      </c>
      <c r="C129" s="2">
        <v>13</v>
      </c>
      <c r="D129" s="248" t="s">
        <v>630</v>
      </c>
      <c r="E129" s="249" t="s">
        <v>10</v>
      </c>
      <c r="F129" s="250" t="s">
        <v>633</v>
      </c>
      <c r="G129" s="2"/>
      <c r="H129" s="533">
        <f t="shared" si="15"/>
        <v>2000</v>
      </c>
      <c r="I129" s="533">
        <f t="shared" si="15"/>
        <v>2000</v>
      </c>
    </row>
    <row r="130" spans="1:9" ht="31.5" customHeight="1" x14ac:dyDescent="0.25">
      <c r="A130" s="91" t="s">
        <v>682</v>
      </c>
      <c r="B130" s="2" t="s">
        <v>10</v>
      </c>
      <c r="C130" s="2">
        <v>13</v>
      </c>
      <c r="D130" s="248" t="s">
        <v>630</v>
      </c>
      <c r="E130" s="249" t="s">
        <v>10</v>
      </c>
      <c r="F130" s="250" t="s">
        <v>633</v>
      </c>
      <c r="G130" s="2" t="s">
        <v>16</v>
      </c>
      <c r="H130" s="535">
        <f>SUM(прил10!I87)</f>
        <v>2000</v>
      </c>
      <c r="I130" s="535">
        <f>SUM(прил10!J87)</f>
        <v>2000</v>
      </c>
    </row>
    <row r="131" spans="1:9" ht="35.25" hidden="1" customHeight="1" x14ac:dyDescent="0.25">
      <c r="A131" s="96" t="s">
        <v>126</v>
      </c>
      <c r="B131" s="28" t="s">
        <v>10</v>
      </c>
      <c r="C131" s="28">
        <v>13</v>
      </c>
      <c r="D131" s="245" t="s">
        <v>511</v>
      </c>
      <c r="E131" s="246" t="s">
        <v>496</v>
      </c>
      <c r="F131" s="247" t="s">
        <v>497</v>
      </c>
      <c r="G131" s="28"/>
      <c r="H131" s="532">
        <f t="shared" ref="H131:I134" si="16">SUM(H132)</f>
        <v>0</v>
      </c>
      <c r="I131" s="532">
        <f t="shared" si="16"/>
        <v>0</v>
      </c>
    </row>
    <row r="132" spans="1:9" ht="63.75" hidden="1" customHeight="1" x14ac:dyDescent="0.25">
      <c r="A132" s="77" t="s">
        <v>162</v>
      </c>
      <c r="B132" s="2" t="s">
        <v>10</v>
      </c>
      <c r="C132" s="2">
        <v>13</v>
      </c>
      <c r="D132" s="290" t="s">
        <v>242</v>
      </c>
      <c r="E132" s="291" t="s">
        <v>496</v>
      </c>
      <c r="F132" s="292" t="s">
        <v>497</v>
      </c>
      <c r="G132" s="72"/>
      <c r="H132" s="536">
        <f t="shared" si="16"/>
        <v>0</v>
      </c>
      <c r="I132" s="536">
        <f t="shared" si="16"/>
        <v>0</v>
      </c>
    </row>
    <row r="133" spans="1:9" ht="33" hidden="1" customHeight="1" x14ac:dyDescent="0.25">
      <c r="A133" s="77" t="s">
        <v>574</v>
      </c>
      <c r="B133" s="2" t="s">
        <v>10</v>
      </c>
      <c r="C133" s="2">
        <v>13</v>
      </c>
      <c r="D133" s="290" t="s">
        <v>242</v>
      </c>
      <c r="E133" s="291" t="s">
        <v>10</v>
      </c>
      <c r="F133" s="292" t="s">
        <v>497</v>
      </c>
      <c r="G133" s="72"/>
      <c r="H133" s="536">
        <f t="shared" si="16"/>
        <v>0</v>
      </c>
      <c r="I133" s="536">
        <f t="shared" si="16"/>
        <v>0</v>
      </c>
    </row>
    <row r="134" spans="1:9" ht="17.25" hidden="1" customHeight="1" x14ac:dyDescent="0.25">
      <c r="A134" s="70" t="s">
        <v>635</v>
      </c>
      <c r="B134" s="2" t="s">
        <v>10</v>
      </c>
      <c r="C134" s="2">
        <v>13</v>
      </c>
      <c r="D134" s="290" t="s">
        <v>242</v>
      </c>
      <c r="E134" s="291" t="s">
        <v>10</v>
      </c>
      <c r="F134" s="292" t="s">
        <v>636</v>
      </c>
      <c r="G134" s="72"/>
      <c r="H134" s="536">
        <f t="shared" si="16"/>
        <v>0</v>
      </c>
      <c r="I134" s="536">
        <f t="shared" si="16"/>
        <v>0</v>
      </c>
    </row>
    <row r="135" spans="1:9" ht="30" hidden="1" customHeight="1" x14ac:dyDescent="0.25">
      <c r="A135" s="94" t="s">
        <v>682</v>
      </c>
      <c r="B135" s="2" t="s">
        <v>10</v>
      </c>
      <c r="C135" s="2">
        <v>13</v>
      </c>
      <c r="D135" s="290" t="s">
        <v>242</v>
      </c>
      <c r="E135" s="291" t="s">
        <v>10</v>
      </c>
      <c r="F135" s="292" t="s">
        <v>636</v>
      </c>
      <c r="G135" s="72" t="s">
        <v>16</v>
      </c>
      <c r="H135" s="537"/>
      <c r="I135" s="537"/>
    </row>
    <row r="136" spans="1:9" ht="31.5" x14ac:dyDescent="0.25">
      <c r="A136" s="76" t="s">
        <v>24</v>
      </c>
      <c r="B136" s="28" t="s">
        <v>10</v>
      </c>
      <c r="C136" s="30">
        <v>13</v>
      </c>
      <c r="D136" s="251" t="s">
        <v>212</v>
      </c>
      <c r="E136" s="252" t="s">
        <v>496</v>
      </c>
      <c r="F136" s="253" t="s">
        <v>497</v>
      </c>
      <c r="G136" s="28"/>
      <c r="H136" s="532">
        <f>SUM(H137)</f>
        <v>30000</v>
      </c>
      <c r="I136" s="532">
        <f>SUM(I137)</f>
        <v>30000</v>
      </c>
    </row>
    <row r="137" spans="1:9" ht="17.25" customHeight="1" x14ac:dyDescent="0.25">
      <c r="A137" s="86" t="s">
        <v>95</v>
      </c>
      <c r="B137" s="2" t="s">
        <v>10</v>
      </c>
      <c r="C137" s="406">
        <v>13</v>
      </c>
      <c r="D137" s="266" t="s">
        <v>213</v>
      </c>
      <c r="E137" s="267" t="s">
        <v>496</v>
      </c>
      <c r="F137" s="268" t="s">
        <v>497</v>
      </c>
      <c r="G137" s="2"/>
      <c r="H137" s="533">
        <f>SUM(H138+H140)</f>
        <v>30000</v>
      </c>
      <c r="I137" s="533">
        <f>SUM(I138+I140)</f>
        <v>30000</v>
      </c>
    </row>
    <row r="138" spans="1:9" ht="16.5" hidden="1" customHeight="1" x14ac:dyDescent="0.25">
      <c r="A138" s="3" t="s">
        <v>112</v>
      </c>
      <c r="B138" s="2" t="s">
        <v>10</v>
      </c>
      <c r="C138" s="406">
        <v>13</v>
      </c>
      <c r="D138" s="266" t="s">
        <v>213</v>
      </c>
      <c r="E138" s="267" t="s">
        <v>496</v>
      </c>
      <c r="F138" s="268" t="s">
        <v>519</v>
      </c>
      <c r="G138" s="2"/>
      <c r="H138" s="533">
        <f>SUM(H139)</f>
        <v>0</v>
      </c>
      <c r="I138" s="533">
        <f>SUM(I139)</f>
        <v>0</v>
      </c>
    </row>
    <row r="139" spans="1:9" ht="31.5" hidden="1" customHeight="1" x14ac:dyDescent="0.25">
      <c r="A139" s="91" t="s">
        <v>682</v>
      </c>
      <c r="B139" s="2" t="s">
        <v>10</v>
      </c>
      <c r="C139" s="406">
        <v>13</v>
      </c>
      <c r="D139" s="266" t="s">
        <v>213</v>
      </c>
      <c r="E139" s="267" t="s">
        <v>496</v>
      </c>
      <c r="F139" s="268" t="s">
        <v>519</v>
      </c>
      <c r="G139" s="2" t="s">
        <v>16</v>
      </c>
      <c r="H139" s="535">
        <f>SUM(прил10!I96)</f>
        <v>0</v>
      </c>
      <c r="I139" s="535">
        <f>SUM(прил10!J96)</f>
        <v>0</v>
      </c>
    </row>
    <row r="140" spans="1:9" ht="16.5" customHeight="1" x14ac:dyDescent="0.25">
      <c r="A140" s="3" t="s">
        <v>113</v>
      </c>
      <c r="B140" s="2" t="s">
        <v>10</v>
      </c>
      <c r="C140" s="406">
        <v>13</v>
      </c>
      <c r="D140" s="266" t="s">
        <v>213</v>
      </c>
      <c r="E140" s="267" t="s">
        <v>496</v>
      </c>
      <c r="F140" s="268" t="s">
        <v>526</v>
      </c>
      <c r="G140" s="2"/>
      <c r="H140" s="533">
        <f>SUM(H141:H142)</f>
        <v>30000</v>
      </c>
      <c r="I140" s="533">
        <f>SUM(I141:I142)</f>
        <v>30000</v>
      </c>
    </row>
    <row r="141" spans="1:9" ht="31.5" customHeight="1" x14ac:dyDescent="0.25">
      <c r="A141" s="91" t="s">
        <v>682</v>
      </c>
      <c r="B141" s="2" t="s">
        <v>10</v>
      </c>
      <c r="C141" s="406">
        <v>13</v>
      </c>
      <c r="D141" s="266" t="s">
        <v>213</v>
      </c>
      <c r="E141" s="267" t="s">
        <v>496</v>
      </c>
      <c r="F141" s="268" t="s">
        <v>526</v>
      </c>
      <c r="G141" s="2" t="s">
        <v>16</v>
      </c>
      <c r="H141" s="534">
        <f>SUM(прил10!I98)</f>
        <v>30000</v>
      </c>
      <c r="I141" s="534">
        <f>SUM(прил10!J98)</f>
        <v>30000</v>
      </c>
    </row>
    <row r="142" spans="1:9" ht="15.75" hidden="1" customHeight="1" x14ac:dyDescent="0.25">
      <c r="A142" s="3" t="s">
        <v>18</v>
      </c>
      <c r="B142" s="2" t="s">
        <v>10</v>
      </c>
      <c r="C142" s="406">
        <v>13</v>
      </c>
      <c r="D142" s="266" t="s">
        <v>213</v>
      </c>
      <c r="E142" s="267" t="s">
        <v>496</v>
      </c>
      <c r="F142" s="268" t="s">
        <v>526</v>
      </c>
      <c r="G142" s="2" t="s">
        <v>17</v>
      </c>
      <c r="H142" s="534">
        <f>SUM(прил10!I299)</f>
        <v>0</v>
      </c>
      <c r="I142" s="534">
        <f>SUM(прил10!J299)</f>
        <v>0</v>
      </c>
    </row>
    <row r="143" spans="1:9" ht="18.75" customHeight="1" x14ac:dyDescent="0.25">
      <c r="A143" s="76" t="s">
        <v>195</v>
      </c>
      <c r="B143" s="28" t="s">
        <v>10</v>
      </c>
      <c r="C143" s="30">
        <v>13</v>
      </c>
      <c r="D143" s="251" t="s">
        <v>214</v>
      </c>
      <c r="E143" s="252" t="s">
        <v>496</v>
      </c>
      <c r="F143" s="253" t="s">
        <v>497</v>
      </c>
      <c r="G143" s="28"/>
      <c r="H143" s="532">
        <f>SUM(H144)</f>
        <v>1091950</v>
      </c>
      <c r="I143" s="532">
        <f>SUM(I144)</f>
        <v>1029267</v>
      </c>
    </row>
    <row r="144" spans="1:9" ht="18" customHeight="1" x14ac:dyDescent="0.25">
      <c r="A144" s="86" t="s">
        <v>194</v>
      </c>
      <c r="B144" s="2" t="s">
        <v>10</v>
      </c>
      <c r="C144" s="406">
        <v>13</v>
      </c>
      <c r="D144" s="266" t="s">
        <v>215</v>
      </c>
      <c r="E144" s="267" t="s">
        <v>496</v>
      </c>
      <c r="F144" s="268" t="s">
        <v>497</v>
      </c>
      <c r="G144" s="2"/>
      <c r="H144" s="533">
        <f>SUM(H145+H147+H149+H151)</f>
        <v>1091950</v>
      </c>
      <c r="I144" s="533">
        <f>SUM(I145+I147+I149+I151)</f>
        <v>1029267</v>
      </c>
    </row>
    <row r="145" spans="1:9" ht="47.25" customHeight="1" x14ac:dyDescent="0.25">
      <c r="A145" s="86" t="s">
        <v>689</v>
      </c>
      <c r="B145" s="2" t="s">
        <v>10</v>
      </c>
      <c r="C145" s="406">
        <v>13</v>
      </c>
      <c r="D145" s="266" t="s">
        <v>215</v>
      </c>
      <c r="E145" s="267" t="s">
        <v>496</v>
      </c>
      <c r="F145" s="421">
        <v>12712</v>
      </c>
      <c r="G145" s="2"/>
      <c r="H145" s="533">
        <f>SUM(H146)</f>
        <v>29220</v>
      </c>
      <c r="I145" s="533">
        <f>SUM(I146)</f>
        <v>29220</v>
      </c>
    </row>
    <row r="146" spans="1:9" ht="48.75" customHeight="1" x14ac:dyDescent="0.25">
      <c r="A146" s="86" t="s">
        <v>86</v>
      </c>
      <c r="B146" s="2" t="s">
        <v>10</v>
      </c>
      <c r="C146" s="406">
        <v>13</v>
      </c>
      <c r="D146" s="266" t="s">
        <v>215</v>
      </c>
      <c r="E146" s="267" t="s">
        <v>496</v>
      </c>
      <c r="F146" s="421">
        <v>12712</v>
      </c>
      <c r="G146" s="2" t="s">
        <v>13</v>
      </c>
      <c r="H146" s="535">
        <f>SUM(прил10!I102)</f>
        <v>29220</v>
      </c>
      <c r="I146" s="535">
        <f>SUM(прил10!J102)</f>
        <v>29220</v>
      </c>
    </row>
    <row r="147" spans="1:9" ht="16.5" customHeight="1" x14ac:dyDescent="0.25">
      <c r="A147" s="3" t="s">
        <v>196</v>
      </c>
      <c r="B147" s="2" t="s">
        <v>10</v>
      </c>
      <c r="C147" s="406">
        <v>13</v>
      </c>
      <c r="D147" s="266" t="s">
        <v>215</v>
      </c>
      <c r="E147" s="267" t="s">
        <v>496</v>
      </c>
      <c r="F147" s="268" t="s">
        <v>527</v>
      </c>
      <c r="G147" s="2"/>
      <c r="H147" s="533">
        <f>SUM(H148)</f>
        <v>90000</v>
      </c>
      <c r="I147" s="533">
        <f>SUM(I148)</f>
        <v>90000</v>
      </c>
    </row>
    <row r="148" spans="1:9" ht="31.5" customHeight="1" x14ac:dyDescent="0.25">
      <c r="A148" s="415" t="s">
        <v>682</v>
      </c>
      <c r="B148" s="2" t="s">
        <v>10</v>
      </c>
      <c r="C148" s="406">
        <v>13</v>
      </c>
      <c r="D148" s="266" t="s">
        <v>215</v>
      </c>
      <c r="E148" s="267" t="s">
        <v>496</v>
      </c>
      <c r="F148" s="268" t="s">
        <v>527</v>
      </c>
      <c r="G148" s="2" t="s">
        <v>16</v>
      </c>
      <c r="H148" s="534">
        <f>SUM(прил10!I104)</f>
        <v>90000</v>
      </c>
      <c r="I148" s="534">
        <f>SUM(прил10!J104)</f>
        <v>90000</v>
      </c>
    </row>
    <row r="149" spans="1:9" ht="32.25" customHeight="1" x14ac:dyDescent="0.25">
      <c r="A149" s="7" t="s">
        <v>673</v>
      </c>
      <c r="B149" s="2" t="s">
        <v>10</v>
      </c>
      <c r="C149" s="406">
        <v>13</v>
      </c>
      <c r="D149" s="266" t="s">
        <v>215</v>
      </c>
      <c r="E149" s="267" t="s">
        <v>496</v>
      </c>
      <c r="F149" s="268" t="s">
        <v>558</v>
      </c>
      <c r="G149" s="2"/>
      <c r="H149" s="533">
        <f>SUM(H150)</f>
        <v>60000</v>
      </c>
      <c r="I149" s="533">
        <f>SUM(I150)</f>
        <v>60000</v>
      </c>
    </row>
    <row r="150" spans="1:9" ht="48.75" customHeight="1" x14ac:dyDescent="0.25">
      <c r="A150" s="7" t="s">
        <v>86</v>
      </c>
      <c r="B150" s="2" t="s">
        <v>10</v>
      </c>
      <c r="C150" s="406">
        <v>13</v>
      </c>
      <c r="D150" s="266" t="s">
        <v>215</v>
      </c>
      <c r="E150" s="267" t="s">
        <v>496</v>
      </c>
      <c r="F150" s="268" t="s">
        <v>558</v>
      </c>
      <c r="G150" s="2" t="s">
        <v>13</v>
      </c>
      <c r="H150" s="534">
        <f>SUM(прил10!I106)</f>
        <v>60000</v>
      </c>
      <c r="I150" s="534">
        <f>SUM(прил10!J106)</f>
        <v>60000</v>
      </c>
    </row>
    <row r="151" spans="1:9" ht="33" customHeight="1" x14ac:dyDescent="0.25">
      <c r="A151" s="92" t="s">
        <v>1094</v>
      </c>
      <c r="B151" s="2" t="s">
        <v>10</v>
      </c>
      <c r="C151" s="406">
        <v>13</v>
      </c>
      <c r="D151" s="266" t="s">
        <v>215</v>
      </c>
      <c r="E151" s="267" t="s">
        <v>496</v>
      </c>
      <c r="F151" s="268" t="s">
        <v>528</v>
      </c>
      <c r="G151" s="2"/>
      <c r="H151" s="533">
        <f>SUM(H152:H153)</f>
        <v>912730</v>
      </c>
      <c r="I151" s="533">
        <f>SUM(I152:I153)</f>
        <v>850047</v>
      </c>
    </row>
    <row r="152" spans="1:9" ht="49.5" customHeight="1" x14ac:dyDescent="0.25">
      <c r="A152" s="86" t="s">
        <v>86</v>
      </c>
      <c r="B152" s="2" t="s">
        <v>10</v>
      </c>
      <c r="C152" s="406">
        <v>13</v>
      </c>
      <c r="D152" s="266" t="s">
        <v>215</v>
      </c>
      <c r="E152" s="267" t="s">
        <v>496</v>
      </c>
      <c r="F152" s="268" t="s">
        <v>528</v>
      </c>
      <c r="G152" s="2" t="s">
        <v>13</v>
      </c>
      <c r="H152" s="534">
        <f>SUM(прил10!I108)</f>
        <v>882000</v>
      </c>
      <c r="I152" s="534">
        <f>SUM(прил10!J108)</f>
        <v>850047</v>
      </c>
    </row>
    <row r="153" spans="1:9" ht="33" customHeight="1" x14ac:dyDescent="0.25">
      <c r="A153" s="91" t="s">
        <v>682</v>
      </c>
      <c r="B153" s="2" t="s">
        <v>10</v>
      </c>
      <c r="C153" s="406">
        <v>13</v>
      </c>
      <c r="D153" s="266" t="s">
        <v>215</v>
      </c>
      <c r="E153" s="267" t="s">
        <v>496</v>
      </c>
      <c r="F153" s="268" t="s">
        <v>528</v>
      </c>
      <c r="G153" s="2" t="s">
        <v>16</v>
      </c>
      <c r="H153" s="534">
        <f>SUM(прил10!I109)</f>
        <v>30730</v>
      </c>
      <c r="I153" s="534">
        <f>SUM(прил10!J109)</f>
        <v>0</v>
      </c>
    </row>
    <row r="154" spans="1:9" ht="18" hidden="1" customHeight="1" x14ac:dyDescent="0.25">
      <c r="A154" s="27" t="s">
        <v>91</v>
      </c>
      <c r="B154" s="28" t="s">
        <v>10</v>
      </c>
      <c r="C154" s="30">
        <v>13</v>
      </c>
      <c r="D154" s="257" t="s">
        <v>209</v>
      </c>
      <c r="E154" s="258" t="s">
        <v>496</v>
      </c>
      <c r="F154" s="259" t="s">
        <v>497</v>
      </c>
      <c r="G154" s="28"/>
      <c r="H154" s="532">
        <f t="shared" ref="H154:I156" si="17">SUM(H155)</f>
        <v>0</v>
      </c>
      <c r="I154" s="532">
        <f t="shared" si="17"/>
        <v>0</v>
      </c>
    </row>
    <row r="155" spans="1:9" ht="18" hidden="1" customHeight="1" x14ac:dyDescent="0.25">
      <c r="A155" s="92" t="s">
        <v>92</v>
      </c>
      <c r="B155" s="2" t="s">
        <v>10</v>
      </c>
      <c r="C155" s="406">
        <v>13</v>
      </c>
      <c r="D155" s="284" t="s">
        <v>210</v>
      </c>
      <c r="E155" s="267" t="s">
        <v>496</v>
      </c>
      <c r="F155" s="268" t="s">
        <v>497</v>
      </c>
      <c r="G155" s="2"/>
      <c r="H155" s="533">
        <f t="shared" si="17"/>
        <v>0</v>
      </c>
      <c r="I155" s="533">
        <f t="shared" si="17"/>
        <v>0</v>
      </c>
    </row>
    <row r="156" spans="1:9" ht="18.75" hidden="1" customHeight="1" x14ac:dyDescent="0.25">
      <c r="A156" s="92" t="s">
        <v>696</v>
      </c>
      <c r="B156" s="2" t="s">
        <v>10</v>
      </c>
      <c r="C156" s="406">
        <v>13</v>
      </c>
      <c r="D156" s="284" t="s">
        <v>210</v>
      </c>
      <c r="E156" s="267" t="s">
        <v>496</v>
      </c>
      <c r="F156" s="421">
        <v>10030</v>
      </c>
      <c r="G156" s="2"/>
      <c r="H156" s="533">
        <f t="shared" si="17"/>
        <v>0</v>
      </c>
      <c r="I156" s="533">
        <f t="shared" si="17"/>
        <v>0</v>
      </c>
    </row>
    <row r="157" spans="1:9" ht="18" hidden="1" customHeight="1" x14ac:dyDescent="0.25">
      <c r="A157" s="62" t="s">
        <v>40</v>
      </c>
      <c r="B157" s="2" t="s">
        <v>10</v>
      </c>
      <c r="C157" s="406">
        <v>13</v>
      </c>
      <c r="D157" s="284" t="s">
        <v>210</v>
      </c>
      <c r="E157" s="267" t="s">
        <v>496</v>
      </c>
      <c r="F157" s="421">
        <v>10030</v>
      </c>
      <c r="G157" s="2" t="s">
        <v>39</v>
      </c>
      <c r="H157" s="534">
        <f>SUM(прил10!I113)</f>
        <v>0</v>
      </c>
      <c r="I157" s="534">
        <f>SUM(прил10!J113)</f>
        <v>0</v>
      </c>
    </row>
    <row r="158" spans="1:9" ht="33" customHeight="1" x14ac:dyDescent="0.25">
      <c r="A158" s="27" t="s">
        <v>140</v>
      </c>
      <c r="B158" s="28" t="s">
        <v>10</v>
      </c>
      <c r="C158" s="30">
        <v>13</v>
      </c>
      <c r="D158" s="251" t="s">
        <v>216</v>
      </c>
      <c r="E158" s="252" t="s">
        <v>496</v>
      </c>
      <c r="F158" s="253" t="s">
        <v>497</v>
      </c>
      <c r="G158" s="28"/>
      <c r="H158" s="532">
        <f>SUM(H159)</f>
        <v>5574130</v>
      </c>
      <c r="I158" s="532">
        <f>SUM(I159)</f>
        <v>5574130</v>
      </c>
    </row>
    <row r="159" spans="1:9" ht="33" customHeight="1" x14ac:dyDescent="0.25">
      <c r="A159" s="86" t="s">
        <v>141</v>
      </c>
      <c r="B159" s="2" t="s">
        <v>10</v>
      </c>
      <c r="C159" s="406">
        <v>13</v>
      </c>
      <c r="D159" s="266" t="s">
        <v>217</v>
      </c>
      <c r="E159" s="267" t="s">
        <v>496</v>
      </c>
      <c r="F159" s="268" t="s">
        <v>497</v>
      </c>
      <c r="G159" s="2"/>
      <c r="H159" s="533">
        <f>SUM(H160)</f>
        <v>5574130</v>
      </c>
      <c r="I159" s="533">
        <f>SUM(I160)</f>
        <v>5574130</v>
      </c>
    </row>
    <row r="160" spans="1:9" ht="31.5" x14ac:dyDescent="0.25">
      <c r="A160" s="3" t="s">
        <v>96</v>
      </c>
      <c r="B160" s="2" t="s">
        <v>10</v>
      </c>
      <c r="C160" s="406">
        <v>13</v>
      </c>
      <c r="D160" s="266" t="s">
        <v>217</v>
      </c>
      <c r="E160" s="267" t="s">
        <v>496</v>
      </c>
      <c r="F160" s="268" t="s">
        <v>529</v>
      </c>
      <c r="G160" s="2"/>
      <c r="H160" s="533">
        <f>SUM(H161:H163)</f>
        <v>5574130</v>
      </c>
      <c r="I160" s="533">
        <f>SUM(I161:I163)</f>
        <v>5574130</v>
      </c>
    </row>
    <row r="161" spans="1:9" ht="46.5" customHeight="1" x14ac:dyDescent="0.25">
      <c r="A161" s="86" t="s">
        <v>86</v>
      </c>
      <c r="B161" s="2" t="s">
        <v>10</v>
      </c>
      <c r="C161" s="406">
        <v>13</v>
      </c>
      <c r="D161" s="266" t="s">
        <v>217</v>
      </c>
      <c r="E161" s="267" t="s">
        <v>496</v>
      </c>
      <c r="F161" s="268" t="s">
        <v>529</v>
      </c>
      <c r="G161" s="2" t="s">
        <v>13</v>
      </c>
      <c r="H161" s="534">
        <f>SUM(прил10!I117)</f>
        <v>3563574</v>
      </c>
      <c r="I161" s="534">
        <f>SUM(прил10!J117)</f>
        <v>3563574</v>
      </c>
    </row>
    <row r="162" spans="1:9" ht="30.75" customHeight="1" x14ac:dyDescent="0.25">
      <c r="A162" s="91" t="s">
        <v>682</v>
      </c>
      <c r="B162" s="2" t="s">
        <v>10</v>
      </c>
      <c r="C162" s="406">
        <v>13</v>
      </c>
      <c r="D162" s="266" t="s">
        <v>217</v>
      </c>
      <c r="E162" s="267" t="s">
        <v>496</v>
      </c>
      <c r="F162" s="268" t="s">
        <v>529</v>
      </c>
      <c r="G162" s="2" t="s">
        <v>16</v>
      </c>
      <c r="H162" s="534">
        <f>SUM(прил10!I118)</f>
        <v>1915313</v>
      </c>
      <c r="I162" s="534">
        <f>SUM(прил10!J118)</f>
        <v>1915313</v>
      </c>
    </row>
    <row r="163" spans="1:9" ht="15.75" customHeight="1" x14ac:dyDescent="0.25">
      <c r="A163" s="3" t="s">
        <v>18</v>
      </c>
      <c r="B163" s="2" t="s">
        <v>10</v>
      </c>
      <c r="C163" s="406">
        <v>13</v>
      </c>
      <c r="D163" s="266" t="s">
        <v>217</v>
      </c>
      <c r="E163" s="267" t="s">
        <v>496</v>
      </c>
      <c r="F163" s="268" t="s">
        <v>529</v>
      </c>
      <c r="G163" s="2" t="s">
        <v>17</v>
      </c>
      <c r="H163" s="534">
        <f>SUM(прил10!I119)</f>
        <v>95243</v>
      </c>
      <c r="I163" s="534">
        <f>SUM(прил10!J119)</f>
        <v>95243</v>
      </c>
    </row>
    <row r="164" spans="1:9" ht="15.75" hidden="1" customHeight="1" x14ac:dyDescent="0.25">
      <c r="A164" s="27" t="s">
        <v>695</v>
      </c>
      <c r="B164" s="28" t="s">
        <v>10</v>
      </c>
      <c r="C164" s="30">
        <v>13</v>
      </c>
      <c r="D164" s="251" t="s">
        <v>693</v>
      </c>
      <c r="E164" s="252" t="s">
        <v>496</v>
      </c>
      <c r="F164" s="253" t="s">
        <v>497</v>
      </c>
      <c r="G164" s="28"/>
      <c r="H164" s="532">
        <f t="shared" ref="H164:I166" si="18">SUM(H165)</f>
        <v>0</v>
      </c>
      <c r="I164" s="532">
        <f t="shared" si="18"/>
        <v>0</v>
      </c>
    </row>
    <row r="165" spans="1:9" ht="15.75" hidden="1" customHeight="1" x14ac:dyDescent="0.25">
      <c r="A165" s="3" t="s">
        <v>22</v>
      </c>
      <c r="B165" s="2" t="s">
        <v>10</v>
      </c>
      <c r="C165" s="406">
        <v>13</v>
      </c>
      <c r="D165" s="266" t="s">
        <v>694</v>
      </c>
      <c r="E165" s="267" t="s">
        <v>496</v>
      </c>
      <c r="F165" s="268" t="s">
        <v>497</v>
      </c>
      <c r="G165" s="2"/>
      <c r="H165" s="533">
        <f t="shared" si="18"/>
        <v>0</v>
      </c>
      <c r="I165" s="533">
        <f t="shared" si="18"/>
        <v>0</v>
      </c>
    </row>
    <row r="166" spans="1:9" ht="15.75" hidden="1" customHeight="1" x14ac:dyDescent="0.25">
      <c r="A166" s="3" t="s">
        <v>696</v>
      </c>
      <c r="B166" s="2" t="s">
        <v>10</v>
      </c>
      <c r="C166" s="406">
        <v>13</v>
      </c>
      <c r="D166" s="266" t="s">
        <v>694</v>
      </c>
      <c r="E166" s="267" t="s">
        <v>496</v>
      </c>
      <c r="F166" s="421">
        <v>10030</v>
      </c>
      <c r="G166" s="2"/>
      <c r="H166" s="533">
        <f t="shared" si="18"/>
        <v>0</v>
      </c>
      <c r="I166" s="533">
        <f t="shared" si="18"/>
        <v>0</v>
      </c>
    </row>
    <row r="167" spans="1:9" ht="15.75" hidden="1" customHeight="1" x14ac:dyDescent="0.25">
      <c r="A167" s="62" t="s">
        <v>40</v>
      </c>
      <c r="B167" s="2" t="s">
        <v>10</v>
      </c>
      <c r="C167" s="406">
        <v>13</v>
      </c>
      <c r="D167" s="266" t="s">
        <v>694</v>
      </c>
      <c r="E167" s="267" t="s">
        <v>496</v>
      </c>
      <c r="F167" s="421">
        <v>10030</v>
      </c>
      <c r="G167" s="2" t="s">
        <v>39</v>
      </c>
      <c r="H167" s="534">
        <f>SUM(прил10!I123)</f>
        <v>0</v>
      </c>
      <c r="I167" s="534">
        <f>SUM(прил10!J123)</f>
        <v>0</v>
      </c>
    </row>
    <row r="168" spans="1:9" ht="33" customHeight="1" x14ac:dyDescent="0.25">
      <c r="A168" s="75" t="s">
        <v>76</v>
      </c>
      <c r="B168" s="16" t="s">
        <v>15</v>
      </c>
      <c r="C168" s="39"/>
      <c r="D168" s="278"/>
      <c r="E168" s="279"/>
      <c r="F168" s="280"/>
      <c r="G168" s="15"/>
      <c r="H168" s="586">
        <f>SUM(H169)</f>
        <v>2044785</v>
      </c>
      <c r="I168" s="586">
        <f>SUM(I169)</f>
        <v>2044785</v>
      </c>
    </row>
    <row r="169" spans="1:9" ht="33.75" customHeight="1" x14ac:dyDescent="0.25">
      <c r="A169" s="88" t="s">
        <v>77</v>
      </c>
      <c r="B169" s="23" t="s">
        <v>15</v>
      </c>
      <c r="C169" s="56" t="s">
        <v>32</v>
      </c>
      <c r="D169" s="281"/>
      <c r="E169" s="282"/>
      <c r="F169" s="283"/>
      <c r="G169" s="22"/>
      <c r="H169" s="539">
        <f>SUM(H170)</f>
        <v>2044785</v>
      </c>
      <c r="I169" s="539">
        <f>SUM(I170)</f>
        <v>2044785</v>
      </c>
    </row>
    <row r="170" spans="1:9" ht="65.25" customHeight="1" x14ac:dyDescent="0.25">
      <c r="A170" s="76" t="s">
        <v>142</v>
      </c>
      <c r="B170" s="28" t="s">
        <v>15</v>
      </c>
      <c r="C170" s="42" t="s">
        <v>32</v>
      </c>
      <c r="D170" s="257" t="s">
        <v>218</v>
      </c>
      <c r="E170" s="258" t="s">
        <v>496</v>
      </c>
      <c r="F170" s="259" t="s">
        <v>497</v>
      </c>
      <c r="G170" s="28"/>
      <c r="H170" s="532">
        <f>SUM(H171+H177)</f>
        <v>2044785</v>
      </c>
      <c r="I170" s="532">
        <f>SUM(I171+I177)</f>
        <v>2044785</v>
      </c>
    </row>
    <row r="171" spans="1:9" ht="95.25" customHeight="1" x14ac:dyDescent="0.25">
      <c r="A171" s="77" t="s">
        <v>143</v>
      </c>
      <c r="B171" s="2" t="s">
        <v>15</v>
      </c>
      <c r="C171" s="8" t="s">
        <v>32</v>
      </c>
      <c r="D171" s="284" t="s">
        <v>219</v>
      </c>
      <c r="E171" s="285" t="s">
        <v>496</v>
      </c>
      <c r="F171" s="286" t="s">
        <v>497</v>
      </c>
      <c r="G171" s="2"/>
      <c r="H171" s="533">
        <f>SUM(H172)</f>
        <v>1944785</v>
      </c>
      <c r="I171" s="533">
        <f>SUM(I172)</f>
        <v>1944785</v>
      </c>
    </row>
    <row r="172" spans="1:9" ht="34.5" customHeight="1" x14ac:dyDescent="0.25">
      <c r="A172" s="77" t="s">
        <v>530</v>
      </c>
      <c r="B172" s="2" t="s">
        <v>15</v>
      </c>
      <c r="C172" s="8" t="s">
        <v>32</v>
      </c>
      <c r="D172" s="284" t="s">
        <v>219</v>
      </c>
      <c r="E172" s="285" t="s">
        <v>10</v>
      </c>
      <c r="F172" s="286" t="s">
        <v>497</v>
      </c>
      <c r="G172" s="2"/>
      <c r="H172" s="533">
        <f>SUM(H173)</f>
        <v>1944785</v>
      </c>
      <c r="I172" s="533">
        <f>SUM(I173)</f>
        <v>1944785</v>
      </c>
    </row>
    <row r="173" spans="1:9" ht="33" customHeight="1" x14ac:dyDescent="0.25">
      <c r="A173" s="3" t="s">
        <v>96</v>
      </c>
      <c r="B173" s="2" t="s">
        <v>15</v>
      </c>
      <c r="C173" s="8" t="s">
        <v>32</v>
      </c>
      <c r="D173" s="284" t="s">
        <v>219</v>
      </c>
      <c r="E173" s="285" t="s">
        <v>10</v>
      </c>
      <c r="F173" s="286" t="s">
        <v>529</v>
      </c>
      <c r="G173" s="2"/>
      <c r="H173" s="533">
        <f>SUM(H174:H176)</f>
        <v>1944785</v>
      </c>
      <c r="I173" s="533">
        <f>SUM(I174:I176)</f>
        <v>1944785</v>
      </c>
    </row>
    <row r="174" spans="1:9" ht="46.5" customHeight="1" x14ac:dyDescent="0.25">
      <c r="A174" s="86" t="s">
        <v>86</v>
      </c>
      <c r="B174" s="2" t="s">
        <v>15</v>
      </c>
      <c r="C174" s="8" t="s">
        <v>32</v>
      </c>
      <c r="D174" s="284" t="s">
        <v>219</v>
      </c>
      <c r="E174" s="285" t="s">
        <v>10</v>
      </c>
      <c r="F174" s="286" t="s">
        <v>529</v>
      </c>
      <c r="G174" s="2" t="s">
        <v>13</v>
      </c>
      <c r="H174" s="534">
        <f>SUM(прил10!I130)</f>
        <v>1834385</v>
      </c>
      <c r="I174" s="534">
        <f>SUM(прил10!J130)</f>
        <v>1834385</v>
      </c>
    </row>
    <row r="175" spans="1:9" ht="31.5" customHeight="1" x14ac:dyDescent="0.25">
      <c r="A175" s="91" t="s">
        <v>682</v>
      </c>
      <c r="B175" s="2" t="s">
        <v>15</v>
      </c>
      <c r="C175" s="8" t="s">
        <v>32</v>
      </c>
      <c r="D175" s="284" t="s">
        <v>219</v>
      </c>
      <c r="E175" s="285" t="s">
        <v>10</v>
      </c>
      <c r="F175" s="286" t="s">
        <v>529</v>
      </c>
      <c r="G175" s="2" t="s">
        <v>16</v>
      </c>
      <c r="H175" s="534">
        <f>SUM(прил10!I131)</f>
        <v>108000</v>
      </c>
      <c r="I175" s="534">
        <f>SUM(прил10!J131)</f>
        <v>108000</v>
      </c>
    </row>
    <row r="176" spans="1:9" ht="17.25" customHeight="1" x14ac:dyDescent="0.25">
      <c r="A176" s="3" t="s">
        <v>18</v>
      </c>
      <c r="B176" s="2" t="s">
        <v>15</v>
      </c>
      <c r="C176" s="8" t="s">
        <v>32</v>
      </c>
      <c r="D176" s="284" t="s">
        <v>219</v>
      </c>
      <c r="E176" s="285" t="s">
        <v>10</v>
      </c>
      <c r="F176" s="286" t="s">
        <v>529</v>
      </c>
      <c r="G176" s="2" t="s">
        <v>17</v>
      </c>
      <c r="H176" s="534">
        <f>SUM(прил10!I132)</f>
        <v>2400</v>
      </c>
      <c r="I176" s="534">
        <f>SUM(прил10!J132)</f>
        <v>2400</v>
      </c>
    </row>
    <row r="177" spans="1:9" ht="93.75" customHeight="1" x14ac:dyDescent="0.25">
      <c r="A177" s="55" t="s">
        <v>641</v>
      </c>
      <c r="B177" s="2" t="s">
        <v>15</v>
      </c>
      <c r="C177" s="8" t="s">
        <v>32</v>
      </c>
      <c r="D177" s="260" t="s">
        <v>637</v>
      </c>
      <c r="E177" s="261" t="s">
        <v>496</v>
      </c>
      <c r="F177" s="262" t="s">
        <v>497</v>
      </c>
      <c r="G177" s="2"/>
      <c r="H177" s="533">
        <f t="shared" ref="H177:I179" si="19">SUM(H178)</f>
        <v>100000</v>
      </c>
      <c r="I177" s="533">
        <f t="shared" si="19"/>
        <v>100000</v>
      </c>
    </row>
    <row r="178" spans="1:9" ht="46.5" customHeight="1" x14ac:dyDescent="0.25">
      <c r="A178" s="104" t="s">
        <v>639</v>
      </c>
      <c r="B178" s="2" t="s">
        <v>15</v>
      </c>
      <c r="C178" s="8" t="s">
        <v>32</v>
      </c>
      <c r="D178" s="260" t="s">
        <v>637</v>
      </c>
      <c r="E178" s="261" t="s">
        <v>10</v>
      </c>
      <c r="F178" s="262" t="s">
        <v>497</v>
      </c>
      <c r="G178" s="2"/>
      <c r="H178" s="533">
        <f t="shared" si="19"/>
        <v>100000</v>
      </c>
      <c r="I178" s="533">
        <f t="shared" si="19"/>
        <v>100000</v>
      </c>
    </row>
    <row r="179" spans="1:9" ht="36.75" customHeight="1" x14ac:dyDescent="0.25">
      <c r="A179" s="104" t="s">
        <v>640</v>
      </c>
      <c r="B179" s="2" t="s">
        <v>15</v>
      </c>
      <c r="C179" s="8" t="s">
        <v>32</v>
      </c>
      <c r="D179" s="260" t="s">
        <v>637</v>
      </c>
      <c r="E179" s="261" t="s">
        <v>10</v>
      </c>
      <c r="F179" s="268" t="s">
        <v>638</v>
      </c>
      <c r="G179" s="2"/>
      <c r="H179" s="533">
        <f t="shared" si="19"/>
        <v>100000</v>
      </c>
      <c r="I179" s="533">
        <f t="shared" si="19"/>
        <v>100000</v>
      </c>
    </row>
    <row r="180" spans="1:9" ht="32.25" customHeight="1" x14ac:dyDescent="0.25">
      <c r="A180" s="91" t="s">
        <v>682</v>
      </c>
      <c r="B180" s="2" t="s">
        <v>15</v>
      </c>
      <c r="C180" s="8" t="s">
        <v>32</v>
      </c>
      <c r="D180" s="260" t="s">
        <v>637</v>
      </c>
      <c r="E180" s="261" t="s">
        <v>10</v>
      </c>
      <c r="F180" s="268" t="s">
        <v>638</v>
      </c>
      <c r="G180" s="2" t="s">
        <v>16</v>
      </c>
      <c r="H180" s="534">
        <f>SUM(прил10!I136)</f>
        <v>100000</v>
      </c>
      <c r="I180" s="534">
        <f>SUM(прил10!J136)</f>
        <v>100000</v>
      </c>
    </row>
    <row r="181" spans="1:9" ht="15.75" x14ac:dyDescent="0.25">
      <c r="A181" s="75" t="s">
        <v>25</v>
      </c>
      <c r="B181" s="16" t="s">
        <v>20</v>
      </c>
      <c r="C181" s="39"/>
      <c r="D181" s="278"/>
      <c r="E181" s="279"/>
      <c r="F181" s="280"/>
      <c r="G181" s="15"/>
      <c r="H181" s="586">
        <f>SUM(H182+H188+H213)</f>
        <v>7053335</v>
      </c>
      <c r="I181" s="586">
        <f>SUM(I182+I188+I213)</f>
        <v>7492602</v>
      </c>
    </row>
    <row r="182" spans="1:9" ht="15.75" x14ac:dyDescent="0.25">
      <c r="A182" s="88" t="s">
        <v>266</v>
      </c>
      <c r="B182" s="23" t="s">
        <v>20</v>
      </c>
      <c r="C182" s="56" t="s">
        <v>35</v>
      </c>
      <c r="D182" s="281"/>
      <c r="E182" s="282"/>
      <c r="F182" s="283"/>
      <c r="G182" s="22"/>
      <c r="H182" s="539">
        <f t="shared" ref="H182:I186" si="20">SUM(H183)</f>
        <v>450000</v>
      </c>
      <c r="I182" s="539">
        <f t="shared" si="20"/>
        <v>450000</v>
      </c>
    </row>
    <row r="183" spans="1:9" ht="47.25" x14ac:dyDescent="0.25">
      <c r="A183" s="76" t="s">
        <v>146</v>
      </c>
      <c r="B183" s="28" t="s">
        <v>20</v>
      </c>
      <c r="C183" s="30" t="s">
        <v>35</v>
      </c>
      <c r="D183" s="251" t="s">
        <v>533</v>
      </c>
      <c r="E183" s="252" t="s">
        <v>496</v>
      </c>
      <c r="F183" s="253" t="s">
        <v>497</v>
      </c>
      <c r="G183" s="28"/>
      <c r="H183" s="532">
        <f t="shared" si="20"/>
        <v>450000</v>
      </c>
      <c r="I183" s="532">
        <f t="shared" si="20"/>
        <v>450000</v>
      </c>
    </row>
    <row r="184" spans="1:9" ht="68.25" customHeight="1" x14ac:dyDescent="0.25">
      <c r="A184" s="77" t="s">
        <v>191</v>
      </c>
      <c r="B184" s="44" t="s">
        <v>20</v>
      </c>
      <c r="C184" s="54" t="s">
        <v>35</v>
      </c>
      <c r="D184" s="254" t="s">
        <v>229</v>
      </c>
      <c r="E184" s="255" t="s">
        <v>496</v>
      </c>
      <c r="F184" s="256" t="s">
        <v>497</v>
      </c>
      <c r="G184" s="44"/>
      <c r="H184" s="533">
        <f t="shared" si="20"/>
        <v>450000</v>
      </c>
      <c r="I184" s="533">
        <f t="shared" si="20"/>
        <v>450000</v>
      </c>
    </row>
    <row r="185" spans="1:9" ht="33" customHeight="1" x14ac:dyDescent="0.25">
      <c r="A185" s="77" t="s">
        <v>534</v>
      </c>
      <c r="B185" s="44" t="s">
        <v>20</v>
      </c>
      <c r="C185" s="54" t="s">
        <v>35</v>
      </c>
      <c r="D185" s="254" t="s">
        <v>229</v>
      </c>
      <c r="E185" s="255" t="s">
        <v>10</v>
      </c>
      <c r="F185" s="256" t="s">
        <v>497</v>
      </c>
      <c r="G185" s="44"/>
      <c r="H185" s="533">
        <f t="shared" si="20"/>
        <v>450000</v>
      </c>
      <c r="I185" s="533">
        <f t="shared" si="20"/>
        <v>450000</v>
      </c>
    </row>
    <row r="186" spans="1:9" ht="15.75" customHeight="1" x14ac:dyDescent="0.25">
      <c r="A186" s="77" t="s">
        <v>192</v>
      </c>
      <c r="B186" s="44" t="s">
        <v>20</v>
      </c>
      <c r="C186" s="54" t="s">
        <v>35</v>
      </c>
      <c r="D186" s="254" t="s">
        <v>229</v>
      </c>
      <c r="E186" s="255" t="s">
        <v>10</v>
      </c>
      <c r="F186" s="256" t="s">
        <v>535</v>
      </c>
      <c r="G186" s="44"/>
      <c r="H186" s="533">
        <f t="shared" si="20"/>
        <v>450000</v>
      </c>
      <c r="I186" s="533">
        <f t="shared" si="20"/>
        <v>450000</v>
      </c>
    </row>
    <row r="187" spans="1:9" ht="15.75" customHeight="1" x14ac:dyDescent="0.25">
      <c r="A187" s="3" t="s">
        <v>18</v>
      </c>
      <c r="B187" s="44" t="s">
        <v>20</v>
      </c>
      <c r="C187" s="54" t="s">
        <v>35</v>
      </c>
      <c r="D187" s="254" t="s">
        <v>229</v>
      </c>
      <c r="E187" s="255" t="s">
        <v>10</v>
      </c>
      <c r="F187" s="256" t="s">
        <v>535</v>
      </c>
      <c r="G187" s="44" t="s">
        <v>17</v>
      </c>
      <c r="H187" s="535">
        <f>SUM(прил10!I143)</f>
        <v>450000</v>
      </c>
      <c r="I187" s="535">
        <f>SUM(прил10!J143)</f>
        <v>450000</v>
      </c>
    </row>
    <row r="188" spans="1:9" ht="15.75" x14ac:dyDescent="0.25">
      <c r="A188" s="88" t="s">
        <v>145</v>
      </c>
      <c r="B188" s="23" t="s">
        <v>20</v>
      </c>
      <c r="C188" s="40" t="s">
        <v>32</v>
      </c>
      <c r="D188" s="269"/>
      <c r="E188" s="270"/>
      <c r="F188" s="271"/>
      <c r="G188" s="22"/>
      <c r="H188" s="539">
        <f>SUM(H189+H206)</f>
        <v>6323503</v>
      </c>
      <c r="I188" s="539">
        <f>SUM(I189+I206)</f>
        <v>6762770</v>
      </c>
    </row>
    <row r="189" spans="1:9" ht="47.25" x14ac:dyDescent="0.25">
      <c r="A189" s="76" t="s">
        <v>146</v>
      </c>
      <c r="B189" s="28" t="s">
        <v>20</v>
      </c>
      <c r="C189" s="30" t="s">
        <v>32</v>
      </c>
      <c r="D189" s="251" t="s">
        <v>533</v>
      </c>
      <c r="E189" s="252" t="s">
        <v>496</v>
      </c>
      <c r="F189" s="253" t="s">
        <v>497</v>
      </c>
      <c r="G189" s="28"/>
      <c r="H189" s="532">
        <f>SUM(H190+H202)</f>
        <v>5979464</v>
      </c>
      <c r="I189" s="532">
        <f>SUM(I190+I202)</f>
        <v>6762770</v>
      </c>
    </row>
    <row r="190" spans="1:9" ht="65.25" customHeight="1" x14ac:dyDescent="0.25">
      <c r="A190" s="77" t="s">
        <v>147</v>
      </c>
      <c r="B190" s="44" t="s">
        <v>20</v>
      </c>
      <c r="C190" s="54" t="s">
        <v>32</v>
      </c>
      <c r="D190" s="254" t="s">
        <v>221</v>
      </c>
      <c r="E190" s="255" t="s">
        <v>496</v>
      </c>
      <c r="F190" s="256" t="s">
        <v>497</v>
      </c>
      <c r="G190" s="44"/>
      <c r="H190" s="533">
        <f>SUM(H191)</f>
        <v>5928584</v>
      </c>
      <c r="I190" s="533">
        <f>SUM(I191)</f>
        <v>6711890</v>
      </c>
    </row>
    <row r="191" spans="1:9" ht="47.25" customHeight="1" x14ac:dyDescent="0.25">
      <c r="A191" s="77" t="s">
        <v>536</v>
      </c>
      <c r="B191" s="44" t="s">
        <v>20</v>
      </c>
      <c r="C191" s="54" t="s">
        <v>32</v>
      </c>
      <c r="D191" s="254" t="s">
        <v>221</v>
      </c>
      <c r="E191" s="255" t="s">
        <v>10</v>
      </c>
      <c r="F191" s="256" t="s">
        <v>497</v>
      </c>
      <c r="G191" s="44"/>
      <c r="H191" s="533">
        <f>SUM(H192+H194+H196+H198+H200)</f>
        <v>5928584</v>
      </c>
      <c r="I191" s="533">
        <f>SUM(I192+I194+I196+I198+I200)</f>
        <v>6711890</v>
      </c>
    </row>
    <row r="192" spans="1:9" ht="31.5" hidden="1" customHeight="1" x14ac:dyDescent="0.25">
      <c r="A192" s="77" t="s">
        <v>898</v>
      </c>
      <c r="B192" s="44" t="s">
        <v>20</v>
      </c>
      <c r="C192" s="54" t="s">
        <v>32</v>
      </c>
      <c r="D192" s="254" t="s">
        <v>221</v>
      </c>
      <c r="E192" s="255" t="s">
        <v>10</v>
      </c>
      <c r="F192" s="476">
        <v>13390</v>
      </c>
      <c r="G192" s="44"/>
      <c r="H192" s="533">
        <f>SUM(H193)</f>
        <v>0</v>
      </c>
      <c r="I192" s="533">
        <f>SUM(I193)</f>
        <v>0</v>
      </c>
    </row>
    <row r="193" spans="1:11" ht="33.75" hidden="1" customHeight="1" x14ac:dyDescent="0.25">
      <c r="A193" s="77" t="s">
        <v>190</v>
      </c>
      <c r="B193" s="44" t="s">
        <v>20</v>
      </c>
      <c r="C193" s="54" t="s">
        <v>32</v>
      </c>
      <c r="D193" s="254" t="s">
        <v>221</v>
      </c>
      <c r="E193" s="255" t="s">
        <v>10</v>
      </c>
      <c r="F193" s="476">
        <v>13390</v>
      </c>
      <c r="G193" s="44" t="s">
        <v>185</v>
      </c>
      <c r="H193" s="535">
        <f>SUM(прил10!I149)</f>
        <v>0</v>
      </c>
      <c r="I193" s="535">
        <f>SUM(прил10!J149)</f>
        <v>0</v>
      </c>
    </row>
    <row r="194" spans="1:11" ht="19.5" hidden="1" customHeight="1" x14ac:dyDescent="0.25">
      <c r="A194" s="77" t="s">
        <v>899</v>
      </c>
      <c r="B194" s="44" t="s">
        <v>20</v>
      </c>
      <c r="C194" s="54" t="s">
        <v>32</v>
      </c>
      <c r="D194" s="254" t="s">
        <v>221</v>
      </c>
      <c r="E194" s="255" t="s">
        <v>10</v>
      </c>
      <c r="F194" s="256" t="s">
        <v>900</v>
      </c>
      <c r="G194" s="44"/>
      <c r="H194" s="533">
        <f>SUM(H195)</f>
        <v>0</v>
      </c>
      <c r="I194" s="533">
        <f>SUM(I195)</f>
        <v>0</v>
      </c>
    </row>
    <row r="195" spans="1:11" ht="33.75" hidden="1" customHeight="1" x14ac:dyDescent="0.25">
      <c r="A195" s="77" t="s">
        <v>190</v>
      </c>
      <c r="B195" s="44" t="s">
        <v>20</v>
      </c>
      <c r="C195" s="54" t="s">
        <v>32</v>
      </c>
      <c r="D195" s="254" t="s">
        <v>221</v>
      </c>
      <c r="E195" s="255" t="s">
        <v>10</v>
      </c>
      <c r="F195" s="256" t="s">
        <v>900</v>
      </c>
      <c r="G195" s="44" t="s">
        <v>185</v>
      </c>
      <c r="H195" s="535">
        <f>SUM(прил10!I151)</f>
        <v>0</v>
      </c>
      <c r="I195" s="535">
        <f>SUM(прил10!J151)</f>
        <v>0</v>
      </c>
    </row>
    <row r="196" spans="1:11" ht="33.75" customHeight="1" x14ac:dyDescent="0.25">
      <c r="A196" s="77" t="s">
        <v>148</v>
      </c>
      <c r="B196" s="44" t="s">
        <v>20</v>
      </c>
      <c r="C196" s="54" t="s">
        <v>32</v>
      </c>
      <c r="D196" s="254" t="s">
        <v>221</v>
      </c>
      <c r="E196" s="255" t="s">
        <v>10</v>
      </c>
      <c r="F196" s="256" t="s">
        <v>537</v>
      </c>
      <c r="G196" s="44"/>
      <c r="H196" s="533">
        <f>SUM(H197)</f>
        <v>5928584</v>
      </c>
      <c r="I196" s="533">
        <f>SUM(I197)</f>
        <v>6711890</v>
      </c>
      <c r="J196" s="479"/>
      <c r="K196" s="479"/>
    </row>
    <row r="197" spans="1:11" ht="33.75" customHeight="1" x14ac:dyDescent="0.25">
      <c r="A197" s="77" t="s">
        <v>190</v>
      </c>
      <c r="B197" s="44" t="s">
        <v>20</v>
      </c>
      <c r="C197" s="54" t="s">
        <v>32</v>
      </c>
      <c r="D197" s="254" t="s">
        <v>221</v>
      </c>
      <c r="E197" s="255" t="s">
        <v>10</v>
      </c>
      <c r="F197" s="256" t="s">
        <v>537</v>
      </c>
      <c r="G197" s="44" t="s">
        <v>185</v>
      </c>
      <c r="H197" s="535">
        <f>SUM(прил10!I153)</f>
        <v>5928584</v>
      </c>
      <c r="I197" s="535">
        <f>SUM(прил10!J153)</f>
        <v>6711890</v>
      </c>
    </row>
    <row r="198" spans="1:11" ht="48" hidden="1" customHeight="1" x14ac:dyDescent="0.25">
      <c r="A198" s="77" t="s">
        <v>538</v>
      </c>
      <c r="B198" s="44" t="s">
        <v>20</v>
      </c>
      <c r="C198" s="54" t="s">
        <v>32</v>
      </c>
      <c r="D198" s="254" t="s">
        <v>221</v>
      </c>
      <c r="E198" s="255" t="s">
        <v>10</v>
      </c>
      <c r="F198" s="256" t="s">
        <v>539</v>
      </c>
      <c r="G198" s="44"/>
      <c r="H198" s="533">
        <f>SUM(H199)</f>
        <v>0</v>
      </c>
      <c r="I198" s="533">
        <f>SUM(I199)</f>
        <v>0</v>
      </c>
    </row>
    <row r="199" spans="1:11" ht="19.5" hidden="1" customHeight="1" x14ac:dyDescent="0.25">
      <c r="A199" s="77" t="s">
        <v>21</v>
      </c>
      <c r="B199" s="44" t="s">
        <v>20</v>
      </c>
      <c r="C199" s="54" t="s">
        <v>32</v>
      </c>
      <c r="D199" s="106" t="s">
        <v>221</v>
      </c>
      <c r="E199" s="300" t="s">
        <v>10</v>
      </c>
      <c r="F199" s="301" t="s">
        <v>539</v>
      </c>
      <c r="G199" s="44" t="s">
        <v>70</v>
      </c>
      <c r="H199" s="535">
        <f>SUM(прил10!I155)</f>
        <v>0</v>
      </c>
      <c r="I199" s="535">
        <f>SUM(прил10!J155)</f>
        <v>0</v>
      </c>
    </row>
    <row r="200" spans="1:11" ht="47.25" hidden="1" x14ac:dyDescent="0.25">
      <c r="A200" s="77" t="s">
        <v>540</v>
      </c>
      <c r="B200" s="44" t="s">
        <v>20</v>
      </c>
      <c r="C200" s="54" t="s">
        <v>32</v>
      </c>
      <c r="D200" s="254" t="s">
        <v>221</v>
      </c>
      <c r="E200" s="255" t="s">
        <v>10</v>
      </c>
      <c r="F200" s="256" t="s">
        <v>541</v>
      </c>
      <c r="G200" s="44"/>
      <c r="H200" s="533">
        <f>SUM(H201)</f>
        <v>0</v>
      </c>
      <c r="I200" s="533">
        <f>SUM(I201)</f>
        <v>0</v>
      </c>
    </row>
    <row r="201" spans="1:11" ht="18" hidden="1" customHeight="1" x14ac:dyDescent="0.25">
      <c r="A201" s="77" t="s">
        <v>21</v>
      </c>
      <c r="B201" s="44" t="s">
        <v>20</v>
      </c>
      <c r="C201" s="54" t="s">
        <v>32</v>
      </c>
      <c r="D201" s="254" t="s">
        <v>221</v>
      </c>
      <c r="E201" s="255" t="s">
        <v>10</v>
      </c>
      <c r="F201" s="256" t="s">
        <v>541</v>
      </c>
      <c r="G201" s="44" t="s">
        <v>70</v>
      </c>
      <c r="H201" s="535">
        <f>SUM(прил10!I157)</f>
        <v>0</v>
      </c>
      <c r="I201" s="535">
        <f>SUM(прил10!J157)</f>
        <v>0</v>
      </c>
    </row>
    <row r="202" spans="1:11" ht="78.75" x14ac:dyDescent="0.25">
      <c r="A202" s="77" t="s">
        <v>264</v>
      </c>
      <c r="B202" s="44" t="s">
        <v>20</v>
      </c>
      <c r="C202" s="124" t="s">
        <v>32</v>
      </c>
      <c r="D202" s="254" t="s">
        <v>262</v>
      </c>
      <c r="E202" s="255" t="s">
        <v>496</v>
      </c>
      <c r="F202" s="256" t="s">
        <v>497</v>
      </c>
      <c r="G202" s="44"/>
      <c r="H202" s="533">
        <f t="shared" ref="H202:I204" si="21">SUM(H203)</f>
        <v>50880</v>
      </c>
      <c r="I202" s="533">
        <f t="shared" si="21"/>
        <v>50880</v>
      </c>
    </row>
    <row r="203" spans="1:11" ht="34.5" customHeight="1" x14ac:dyDescent="0.25">
      <c r="A203" s="77" t="s">
        <v>542</v>
      </c>
      <c r="B203" s="44" t="s">
        <v>20</v>
      </c>
      <c r="C203" s="124" t="s">
        <v>32</v>
      </c>
      <c r="D203" s="254" t="s">
        <v>262</v>
      </c>
      <c r="E203" s="255" t="s">
        <v>10</v>
      </c>
      <c r="F203" s="256" t="s">
        <v>497</v>
      </c>
      <c r="G203" s="44"/>
      <c r="H203" s="533">
        <f t="shared" si="21"/>
        <v>50880</v>
      </c>
      <c r="I203" s="533">
        <f t="shared" si="21"/>
        <v>50880</v>
      </c>
    </row>
    <row r="204" spans="1:11" ht="31.5" x14ac:dyDescent="0.25">
      <c r="A204" s="77" t="s">
        <v>263</v>
      </c>
      <c r="B204" s="44" t="s">
        <v>20</v>
      </c>
      <c r="C204" s="124" t="s">
        <v>32</v>
      </c>
      <c r="D204" s="254" t="s">
        <v>262</v>
      </c>
      <c r="E204" s="255" t="s">
        <v>10</v>
      </c>
      <c r="F204" s="256" t="s">
        <v>543</v>
      </c>
      <c r="G204" s="44"/>
      <c r="H204" s="533">
        <f t="shared" si="21"/>
        <v>50880</v>
      </c>
      <c r="I204" s="533">
        <f t="shared" si="21"/>
        <v>50880</v>
      </c>
    </row>
    <row r="205" spans="1:11" ht="32.25" customHeight="1" x14ac:dyDescent="0.25">
      <c r="A205" s="91" t="s">
        <v>682</v>
      </c>
      <c r="B205" s="44" t="s">
        <v>20</v>
      </c>
      <c r="C205" s="124" t="s">
        <v>32</v>
      </c>
      <c r="D205" s="254" t="s">
        <v>262</v>
      </c>
      <c r="E205" s="255" t="s">
        <v>10</v>
      </c>
      <c r="F205" s="256" t="s">
        <v>543</v>
      </c>
      <c r="G205" s="44" t="s">
        <v>16</v>
      </c>
      <c r="H205" s="535">
        <f>SUM(прил10!I161)</f>
        <v>50880</v>
      </c>
      <c r="I205" s="535">
        <f>SUM(прил10!J161)</f>
        <v>50880</v>
      </c>
    </row>
    <row r="206" spans="1:11" ht="32.25" customHeight="1" x14ac:dyDescent="0.25">
      <c r="A206" s="118" t="s">
        <v>188</v>
      </c>
      <c r="B206" s="28" t="s">
        <v>20</v>
      </c>
      <c r="C206" s="123" t="s">
        <v>32</v>
      </c>
      <c r="D206" s="257" t="s">
        <v>226</v>
      </c>
      <c r="E206" s="258" t="s">
        <v>496</v>
      </c>
      <c r="F206" s="259" t="s">
        <v>497</v>
      </c>
      <c r="G206" s="28"/>
      <c r="H206" s="532">
        <f>SUM(H207)</f>
        <v>344039</v>
      </c>
      <c r="I206" s="532">
        <f>SUM(I207)</f>
        <v>0</v>
      </c>
    </row>
    <row r="207" spans="1:11" ht="50.25" customHeight="1" x14ac:dyDescent="0.25">
      <c r="A207" s="7" t="s">
        <v>189</v>
      </c>
      <c r="B207" s="44" t="s">
        <v>20</v>
      </c>
      <c r="C207" s="124" t="s">
        <v>32</v>
      </c>
      <c r="D207" s="260" t="s">
        <v>227</v>
      </c>
      <c r="E207" s="261" t="s">
        <v>496</v>
      </c>
      <c r="F207" s="262" t="s">
        <v>497</v>
      </c>
      <c r="G207" s="44"/>
      <c r="H207" s="533">
        <f>SUM(H208)</f>
        <v>344039</v>
      </c>
      <c r="I207" s="533">
        <f>SUM(I208)</f>
        <v>0</v>
      </c>
    </row>
    <row r="208" spans="1:11" ht="51" customHeight="1" x14ac:dyDescent="0.25">
      <c r="A208" s="7" t="s">
        <v>557</v>
      </c>
      <c r="B208" s="44" t="s">
        <v>20</v>
      </c>
      <c r="C208" s="124" t="s">
        <v>32</v>
      </c>
      <c r="D208" s="260" t="s">
        <v>227</v>
      </c>
      <c r="E208" s="261" t="s">
        <v>12</v>
      </c>
      <c r="F208" s="262" t="s">
        <v>497</v>
      </c>
      <c r="G208" s="44"/>
      <c r="H208" s="533">
        <f>SUM(H209+H211)</f>
        <v>344039</v>
      </c>
      <c r="I208" s="533">
        <f>SUM(I209+I211)</f>
        <v>0</v>
      </c>
    </row>
    <row r="209" spans="1:9" ht="32.25" customHeight="1" x14ac:dyDescent="0.25">
      <c r="A209" s="7" t="s">
        <v>901</v>
      </c>
      <c r="B209" s="44" t="s">
        <v>20</v>
      </c>
      <c r="C209" s="124" t="s">
        <v>32</v>
      </c>
      <c r="D209" s="260" t="s">
        <v>227</v>
      </c>
      <c r="E209" s="261" t="s">
        <v>12</v>
      </c>
      <c r="F209" s="262" t="s">
        <v>958</v>
      </c>
      <c r="G209" s="44"/>
      <c r="H209" s="533">
        <f>SUM(H210)</f>
        <v>344039</v>
      </c>
      <c r="I209" s="533">
        <f>SUM(I210)</f>
        <v>0</v>
      </c>
    </row>
    <row r="210" spans="1:9" ht="32.25" customHeight="1" x14ac:dyDescent="0.25">
      <c r="A210" s="7" t="s">
        <v>190</v>
      </c>
      <c r="B210" s="44" t="s">
        <v>20</v>
      </c>
      <c r="C210" s="124" t="s">
        <v>32</v>
      </c>
      <c r="D210" s="260" t="s">
        <v>227</v>
      </c>
      <c r="E210" s="261" t="s">
        <v>12</v>
      </c>
      <c r="F210" s="262" t="s">
        <v>958</v>
      </c>
      <c r="G210" s="44" t="s">
        <v>185</v>
      </c>
      <c r="H210" s="535">
        <f>SUM(прил10!I166)</f>
        <v>344039</v>
      </c>
      <c r="I210" s="535">
        <f>SUM(прил10!J166)</f>
        <v>0</v>
      </c>
    </row>
    <row r="211" spans="1:9" ht="15" hidden="1" customHeight="1" x14ac:dyDescent="0.25">
      <c r="A211" s="7" t="s">
        <v>903</v>
      </c>
      <c r="B211" s="44" t="s">
        <v>20</v>
      </c>
      <c r="C211" s="124" t="s">
        <v>32</v>
      </c>
      <c r="D211" s="260" t="s">
        <v>227</v>
      </c>
      <c r="E211" s="261" t="s">
        <v>12</v>
      </c>
      <c r="F211" s="262" t="s">
        <v>904</v>
      </c>
      <c r="G211" s="44"/>
      <c r="H211" s="533">
        <f>SUM(H212)</f>
        <v>0</v>
      </c>
      <c r="I211" s="533">
        <f>SUM(I212)</f>
        <v>0</v>
      </c>
    </row>
    <row r="212" spans="1:9" ht="32.25" hidden="1" customHeight="1" x14ac:dyDescent="0.25">
      <c r="A212" s="7" t="s">
        <v>190</v>
      </c>
      <c r="B212" s="44" t="s">
        <v>20</v>
      </c>
      <c r="C212" s="124" t="s">
        <v>32</v>
      </c>
      <c r="D212" s="260" t="s">
        <v>227</v>
      </c>
      <c r="E212" s="261" t="s">
        <v>12</v>
      </c>
      <c r="F212" s="262" t="s">
        <v>904</v>
      </c>
      <c r="G212" s="44" t="s">
        <v>185</v>
      </c>
      <c r="H212" s="535">
        <f>SUM(прил10!I168)</f>
        <v>0</v>
      </c>
      <c r="I212" s="535">
        <f>SUM(прил10!J168)</f>
        <v>0</v>
      </c>
    </row>
    <row r="213" spans="1:9" ht="15.75" x14ac:dyDescent="0.25">
      <c r="A213" s="88" t="s">
        <v>26</v>
      </c>
      <c r="B213" s="23" t="s">
        <v>20</v>
      </c>
      <c r="C213" s="40">
        <v>12</v>
      </c>
      <c r="D213" s="269"/>
      <c r="E213" s="270"/>
      <c r="F213" s="271"/>
      <c r="G213" s="22"/>
      <c r="H213" s="539">
        <f>SUM(H214,H219,H224,H233,H240)</f>
        <v>279832</v>
      </c>
      <c r="I213" s="539">
        <f>SUM(I214,I219,I224,I233,I240)</f>
        <v>279832</v>
      </c>
    </row>
    <row r="214" spans="1:9" ht="47.25" customHeight="1" x14ac:dyDescent="0.25">
      <c r="A214" s="27" t="s">
        <v>138</v>
      </c>
      <c r="B214" s="28" t="s">
        <v>20</v>
      </c>
      <c r="C214" s="30">
        <v>12</v>
      </c>
      <c r="D214" s="251" t="s">
        <v>522</v>
      </c>
      <c r="E214" s="252" t="s">
        <v>496</v>
      </c>
      <c r="F214" s="253" t="s">
        <v>497</v>
      </c>
      <c r="G214" s="28"/>
      <c r="H214" s="532">
        <f t="shared" ref="H214:I217" si="22">SUM(H215)</f>
        <v>100000</v>
      </c>
      <c r="I214" s="532">
        <f t="shared" si="22"/>
        <v>100000</v>
      </c>
    </row>
    <row r="215" spans="1:9" ht="64.5" customHeight="1" x14ac:dyDescent="0.25">
      <c r="A215" s="55" t="s">
        <v>139</v>
      </c>
      <c r="B215" s="2" t="s">
        <v>20</v>
      </c>
      <c r="C215" s="406">
        <v>12</v>
      </c>
      <c r="D215" s="266" t="s">
        <v>211</v>
      </c>
      <c r="E215" s="267" t="s">
        <v>496</v>
      </c>
      <c r="F215" s="268" t="s">
        <v>497</v>
      </c>
      <c r="G215" s="2"/>
      <c r="H215" s="533">
        <f t="shared" si="22"/>
        <v>100000</v>
      </c>
      <c r="I215" s="533">
        <f t="shared" si="22"/>
        <v>100000</v>
      </c>
    </row>
    <row r="216" spans="1:9" ht="48.75" customHeight="1" x14ac:dyDescent="0.25">
      <c r="A216" s="55" t="s">
        <v>523</v>
      </c>
      <c r="B216" s="2" t="s">
        <v>20</v>
      </c>
      <c r="C216" s="406">
        <v>12</v>
      </c>
      <c r="D216" s="266" t="s">
        <v>211</v>
      </c>
      <c r="E216" s="267" t="s">
        <v>10</v>
      </c>
      <c r="F216" s="268" t="s">
        <v>497</v>
      </c>
      <c r="G216" s="2"/>
      <c r="H216" s="533">
        <f t="shared" si="22"/>
        <v>100000</v>
      </c>
      <c r="I216" s="533">
        <f t="shared" si="22"/>
        <v>100000</v>
      </c>
    </row>
    <row r="217" spans="1:9" ht="16.5" customHeight="1" x14ac:dyDescent="0.25">
      <c r="A217" s="86" t="s">
        <v>525</v>
      </c>
      <c r="B217" s="2" t="s">
        <v>20</v>
      </c>
      <c r="C217" s="406">
        <v>12</v>
      </c>
      <c r="D217" s="266" t="s">
        <v>211</v>
      </c>
      <c r="E217" s="267" t="s">
        <v>10</v>
      </c>
      <c r="F217" s="268" t="s">
        <v>524</v>
      </c>
      <c r="G217" s="2"/>
      <c r="H217" s="533">
        <f t="shared" si="22"/>
        <v>100000</v>
      </c>
      <c r="I217" s="533">
        <f t="shared" si="22"/>
        <v>100000</v>
      </c>
    </row>
    <row r="218" spans="1:9" ht="30" customHeight="1" x14ac:dyDescent="0.25">
      <c r="A218" s="91" t="s">
        <v>682</v>
      </c>
      <c r="B218" s="2" t="s">
        <v>20</v>
      </c>
      <c r="C218" s="406">
        <v>12</v>
      </c>
      <c r="D218" s="266" t="s">
        <v>211</v>
      </c>
      <c r="E218" s="267" t="s">
        <v>10</v>
      </c>
      <c r="F218" s="268" t="s">
        <v>524</v>
      </c>
      <c r="G218" s="2" t="s">
        <v>16</v>
      </c>
      <c r="H218" s="534">
        <f>SUM(прил10!I174)</f>
        <v>100000</v>
      </c>
      <c r="I218" s="534">
        <f>SUM(прил10!J174)</f>
        <v>100000</v>
      </c>
    </row>
    <row r="219" spans="1:9" ht="47.25" x14ac:dyDescent="0.25">
      <c r="A219" s="27" t="s">
        <v>151</v>
      </c>
      <c r="B219" s="28" t="s">
        <v>20</v>
      </c>
      <c r="C219" s="30">
        <v>12</v>
      </c>
      <c r="D219" s="251" t="s">
        <v>544</v>
      </c>
      <c r="E219" s="252" t="s">
        <v>496</v>
      </c>
      <c r="F219" s="253" t="s">
        <v>497</v>
      </c>
      <c r="G219" s="28"/>
      <c r="H219" s="532">
        <f t="shared" ref="H219:I222" si="23">SUM(H220)</f>
        <v>48000</v>
      </c>
      <c r="I219" s="532">
        <f t="shared" si="23"/>
        <v>48000</v>
      </c>
    </row>
    <row r="220" spans="1:9" ht="63.75" customHeight="1" x14ac:dyDescent="0.25">
      <c r="A220" s="302" t="s">
        <v>152</v>
      </c>
      <c r="B220" s="5" t="s">
        <v>20</v>
      </c>
      <c r="C220" s="432">
        <v>12</v>
      </c>
      <c r="D220" s="266" t="s">
        <v>222</v>
      </c>
      <c r="E220" s="267" t="s">
        <v>496</v>
      </c>
      <c r="F220" s="268" t="s">
        <v>497</v>
      </c>
      <c r="G220" s="2"/>
      <c r="H220" s="533">
        <f t="shared" si="23"/>
        <v>48000</v>
      </c>
      <c r="I220" s="533">
        <f t="shared" si="23"/>
        <v>48000</v>
      </c>
    </row>
    <row r="221" spans="1:9" ht="32.25" customHeight="1" x14ac:dyDescent="0.25">
      <c r="A221" s="92" t="s">
        <v>545</v>
      </c>
      <c r="B221" s="5" t="s">
        <v>20</v>
      </c>
      <c r="C221" s="432">
        <v>12</v>
      </c>
      <c r="D221" s="266" t="s">
        <v>222</v>
      </c>
      <c r="E221" s="267" t="s">
        <v>10</v>
      </c>
      <c r="F221" s="268" t="s">
        <v>497</v>
      </c>
      <c r="G221" s="299"/>
      <c r="H221" s="533">
        <f t="shared" si="23"/>
        <v>48000</v>
      </c>
      <c r="I221" s="533">
        <f t="shared" si="23"/>
        <v>48000</v>
      </c>
    </row>
    <row r="222" spans="1:9" ht="18" customHeight="1" x14ac:dyDescent="0.25">
      <c r="A222" s="3" t="s">
        <v>109</v>
      </c>
      <c r="B222" s="5" t="s">
        <v>20</v>
      </c>
      <c r="C222" s="432">
        <v>12</v>
      </c>
      <c r="D222" s="266" t="s">
        <v>222</v>
      </c>
      <c r="E222" s="267" t="s">
        <v>10</v>
      </c>
      <c r="F222" s="268" t="s">
        <v>546</v>
      </c>
      <c r="G222" s="60"/>
      <c r="H222" s="533">
        <f t="shared" si="23"/>
        <v>48000</v>
      </c>
      <c r="I222" s="533">
        <f t="shared" si="23"/>
        <v>48000</v>
      </c>
    </row>
    <row r="223" spans="1:9" ht="30.75" customHeight="1" x14ac:dyDescent="0.25">
      <c r="A223" s="91" t="s">
        <v>682</v>
      </c>
      <c r="B223" s="5" t="s">
        <v>20</v>
      </c>
      <c r="C223" s="432">
        <v>12</v>
      </c>
      <c r="D223" s="266" t="s">
        <v>222</v>
      </c>
      <c r="E223" s="267" t="s">
        <v>10</v>
      </c>
      <c r="F223" s="268" t="s">
        <v>546</v>
      </c>
      <c r="G223" s="60" t="s">
        <v>16</v>
      </c>
      <c r="H223" s="535">
        <f>SUM(прил10!I389)</f>
        <v>48000</v>
      </c>
      <c r="I223" s="535">
        <f>SUM(прил10!J389)</f>
        <v>48000</v>
      </c>
    </row>
    <row r="224" spans="1:9" ht="50.25" customHeight="1" x14ac:dyDescent="0.25">
      <c r="A224" s="76" t="s">
        <v>197</v>
      </c>
      <c r="B224" s="28" t="s">
        <v>20</v>
      </c>
      <c r="C224" s="30">
        <v>12</v>
      </c>
      <c r="D224" s="251" t="s">
        <v>879</v>
      </c>
      <c r="E224" s="252" t="s">
        <v>496</v>
      </c>
      <c r="F224" s="253" t="s">
        <v>497</v>
      </c>
      <c r="G224" s="28"/>
      <c r="H224" s="532">
        <f>SUM(H225)</f>
        <v>121832</v>
      </c>
      <c r="I224" s="532">
        <f>SUM(I225)</f>
        <v>121832</v>
      </c>
    </row>
    <row r="225" spans="1:9" ht="79.5" customHeight="1" x14ac:dyDescent="0.25">
      <c r="A225" s="77" t="s">
        <v>198</v>
      </c>
      <c r="B225" s="44" t="s">
        <v>20</v>
      </c>
      <c r="C225" s="54">
        <v>12</v>
      </c>
      <c r="D225" s="254" t="s">
        <v>228</v>
      </c>
      <c r="E225" s="255" t="s">
        <v>496</v>
      </c>
      <c r="F225" s="256" t="s">
        <v>497</v>
      </c>
      <c r="G225" s="44"/>
      <c r="H225" s="533">
        <f>SUM(H226)</f>
        <v>121832</v>
      </c>
      <c r="I225" s="533">
        <f>SUM(I226)</f>
        <v>121832</v>
      </c>
    </row>
    <row r="226" spans="1:9" ht="30.75" customHeight="1" x14ac:dyDescent="0.25">
      <c r="A226" s="77" t="s">
        <v>560</v>
      </c>
      <c r="B226" s="44" t="s">
        <v>20</v>
      </c>
      <c r="C226" s="54">
        <v>12</v>
      </c>
      <c r="D226" s="254" t="s">
        <v>228</v>
      </c>
      <c r="E226" s="255" t="s">
        <v>10</v>
      </c>
      <c r="F226" s="256" t="s">
        <v>497</v>
      </c>
      <c r="G226" s="44"/>
      <c r="H226" s="533">
        <f>SUM(H229+H231+H227)</f>
        <v>121832</v>
      </c>
      <c r="I226" s="533">
        <f>SUM(I229+I231+I227)</f>
        <v>121832</v>
      </c>
    </row>
    <row r="227" spans="1:9" ht="30.75" hidden="1" customHeight="1" x14ac:dyDescent="0.25">
      <c r="A227" s="77" t="s">
        <v>905</v>
      </c>
      <c r="B227" s="44" t="s">
        <v>20</v>
      </c>
      <c r="C227" s="54">
        <v>12</v>
      </c>
      <c r="D227" s="254" t="s">
        <v>228</v>
      </c>
      <c r="E227" s="255" t="s">
        <v>10</v>
      </c>
      <c r="F227" s="476">
        <v>13600</v>
      </c>
      <c r="G227" s="44"/>
      <c r="H227" s="533">
        <f>SUM(H228)</f>
        <v>0</v>
      </c>
      <c r="I227" s="533">
        <f>SUM(I228)</f>
        <v>0</v>
      </c>
    </row>
    <row r="228" spans="1:9" ht="18.75" hidden="1" customHeight="1" x14ac:dyDescent="0.25">
      <c r="A228" s="77" t="s">
        <v>21</v>
      </c>
      <c r="B228" s="44" t="s">
        <v>20</v>
      </c>
      <c r="C228" s="54">
        <v>12</v>
      </c>
      <c r="D228" s="254" t="s">
        <v>228</v>
      </c>
      <c r="E228" s="255" t="s">
        <v>10</v>
      </c>
      <c r="F228" s="476">
        <v>13600</v>
      </c>
      <c r="G228" s="44" t="s">
        <v>70</v>
      </c>
      <c r="H228" s="535">
        <f>SUM(прил10!I184)</f>
        <v>0</v>
      </c>
      <c r="I228" s="535">
        <f>SUM(прил10!J184)</f>
        <v>0</v>
      </c>
    </row>
    <row r="229" spans="1:9" ht="30.75" customHeight="1" x14ac:dyDescent="0.25">
      <c r="A229" s="77" t="s">
        <v>906</v>
      </c>
      <c r="B229" s="44" t="s">
        <v>20</v>
      </c>
      <c r="C229" s="54">
        <v>12</v>
      </c>
      <c r="D229" s="254" t="s">
        <v>228</v>
      </c>
      <c r="E229" s="255" t="s">
        <v>10</v>
      </c>
      <c r="F229" s="256" t="s">
        <v>907</v>
      </c>
      <c r="G229" s="44"/>
      <c r="H229" s="533">
        <f>SUM(H230)</f>
        <v>121832</v>
      </c>
      <c r="I229" s="533">
        <f>SUM(I230)</f>
        <v>121832</v>
      </c>
    </row>
    <row r="230" spans="1:9" ht="17.25" customHeight="1" x14ac:dyDescent="0.25">
      <c r="A230" s="77" t="s">
        <v>21</v>
      </c>
      <c r="B230" s="44" t="s">
        <v>20</v>
      </c>
      <c r="C230" s="54">
        <v>12</v>
      </c>
      <c r="D230" s="254" t="s">
        <v>228</v>
      </c>
      <c r="E230" s="255" t="s">
        <v>10</v>
      </c>
      <c r="F230" s="256" t="s">
        <v>907</v>
      </c>
      <c r="G230" s="44" t="s">
        <v>70</v>
      </c>
      <c r="H230" s="535">
        <f>SUM(прил10!I186)</f>
        <v>121832</v>
      </c>
      <c r="I230" s="535">
        <f>SUM(прил10!J186)</f>
        <v>121832</v>
      </c>
    </row>
    <row r="231" spans="1:9" ht="30.75" hidden="1" customHeight="1" x14ac:dyDescent="0.25">
      <c r="A231" s="77" t="s">
        <v>881</v>
      </c>
      <c r="B231" s="44" t="s">
        <v>20</v>
      </c>
      <c r="C231" s="54">
        <v>12</v>
      </c>
      <c r="D231" s="254" t="s">
        <v>228</v>
      </c>
      <c r="E231" s="255" t="s">
        <v>10</v>
      </c>
      <c r="F231" s="256" t="s">
        <v>880</v>
      </c>
      <c r="G231" s="44"/>
      <c r="H231" s="533">
        <f>SUM(H232)</f>
        <v>0</v>
      </c>
      <c r="I231" s="533">
        <f>SUM(I232)</f>
        <v>0</v>
      </c>
    </row>
    <row r="232" spans="1:9" ht="18" hidden="1" customHeight="1" x14ac:dyDescent="0.25">
      <c r="A232" s="91" t="s">
        <v>21</v>
      </c>
      <c r="B232" s="44" t="s">
        <v>20</v>
      </c>
      <c r="C232" s="54">
        <v>12</v>
      </c>
      <c r="D232" s="254" t="s">
        <v>228</v>
      </c>
      <c r="E232" s="255" t="s">
        <v>10</v>
      </c>
      <c r="F232" s="256" t="s">
        <v>880</v>
      </c>
      <c r="G232" s="44" t="s">
        <v>70</v>
      </c>
      <c r="H232" s="535">
        <f>SUM(прил10!I188)</f>
        <v>0</v>
      </c>
      <c r="I232" s="535">
        <f>SUM(прил10!J188)</f>
        <v>0</v>
      </c>
    </row>
    <row r="233" spans="1:9" ht="33" customHeight="1" x14ac:dyDescent="0.25">
      <c r="A233" s="66" t="s">
        <v>149</v>
      </c>
      <c r="B233" s="29" t="s">
        <v>20</v>
      </c>
      <c r="C233" s="29" t="s">
        <v>80</v>
      </c>
      <c r="D233" s="245" t="s">
        <v>223</v>
      </c>
      <c r="E233" s="246" t="s">
        <v>496</v>
      </c>
      <c r="F233" s="247" t="s">
        <v>497</v>
      </c>
      <c r="G233" s="28"/>
      <c r="H233" s="532">
        <f>SUM(H234)</f>
        <v>10000</v>
      </c>
      <c r="I233" s="532">
        <f>SUM(I234)</f>
        <v>10000</v>
      </c>
    </row>
    <row r="234" spans="1:9" ht="47.25" customHeight="1" x14ac:dyDescent="0.25">
      <c r="A234" s="86" t="s">
        <v>150</v>
      </c>
      <c r="B234" s="5" t="s">
        <v>20</v>
      </c>
      <c r="C234" s="432">
        <v>12</v>
      </c>
      <c r="D234" s="266" t="s">
        <v>224</v>
      </c>
      <c r="E234" s="267" t="s">
        <v>496</v>
      </c>
      <c r="F234" s="268" t="s">
        <v>497</v>
      </c>
      <c r="G234" s="299"/>
      <c r="H234" s="533">
        <f>SUM(H235)</f>
        <v>10000</v>
      </c>
      <c r="I234" s="533">
        <f>SUM(I235)</f>
        <v>10000</v>
      </c>
    </row>
    <row r="235" spans="1:9" ht="65.25" customHeight="1" x14ac:dyDescent="0.25">
      <c r="A235" s="86" t="s">
        <v>547</v>
      </c>
      <c r="B235" s="5" t="s">
        <v>20</v>
      </c>
      <c r="C235" s="432">
        <v>12</v>
      </c>
      <c r="D235" s="266" t="s">
        <v>224</v>
      </c>
      <c r="E235" s="267" t="s">
        <v>10</v>
      </c>
      <c r="F235" s="268" t="s">
        <v>497</v>
      </c>
      <c r="G235" s="299"/>
      <c r="H235" s="533">
        <f>SUM(H236+H238)</f>
        <v>10000</v>
      </c>
      <c r="I235" s="533">
        <f>SUM(I236+I238)</f>
        <v>10000</v>
      </c>
    </row>
    <row r="236" spans="1:9" ht="31.5" x14ac:dyDescent="0.25">
      <c r="A236" s="3" t="s">
        <v>549</v>
      </c>
      <c r="B236" s="5" t="s">
        <v>20</v>
      </c>
      <c r="C236" s="432">
        <v>12</v>
      </c>
      <c r="D236" s="266" t="s">
        <v>224</v>
      </c>
      <c r="E236" s="267" t="s">
        <v>10</v>
      </c>
      <c r="F236" s="268" t="s">
        <v>548</v>
      </c>
      <c r="G236" s="299"/>
      <c r="H236" s="533">
        <f>SUM(H237)</f>
        <v>10000</v>
      </c>
      <c r="I236" s="533">
        <f>SUM(I237)</f>
        <v>10000</v>
      </c>
    </row>
    <row r="237" spans="1:9" ht="16.5" customHeight="1" x14ac:dyDescent="0.25">
      <c r="A237" s="86" t="s">
        <v>18</v>
      </c>
      <c r="B237" s="5" t="s">
        <v>20</v>
      </c>
      <c r="C237" s="432">
        <v>12</v>
      </c>
      <c r="D237" s="266" t="s">
        <v>224</v>
      </c>
      <c r="E237" s="267" t="s">
        <v>10</v>
      </c>
      <c r="F237" s="268" t="s">
        <v>548</v>
      </c>
      <c r="G237" s="299" t="s">
        <v>17</v>
      </c>
      <c r="H237" s="535">
        <f>SUM(прил10!I193)</f>
        <v>10000</v>
      </c>
      <c r="I237" s="535">
        <f>SUM(прил10!J193)</f>
        <v>10000</v>
      </c>
    </row>
    <row r="238" spans="1:9" ht="33" hidden="1" customHeight="1" x14ac:dyDescent="0.25">
      <c r="A238" s="430" t="s">
        <v>735</v>
      </c>
      <c r="B238" s="5" t="s">
        <v>20</v>
      </c>
      <c r="C238" s="432">
        <v>12</v>
      </c>
      <c r="D238" s="266" t="s">
        <v>224</v>
      </c>
      <c r="E238" s="267" t="s">
        <v>10</v>
      </c>
      <c r="F238" s="268" t="s">
        <v>734</v>
      </c>
      <c r="G238" s="299"/>
      <c r="H238" s="533">
        <f>SUM(H239)</f>
        <v>0</v>
      </c>
      <c r="I238" s="533">
        <f>SUM(I239)</f>
        <v>0</v>
      </c>
    </row>
    <row r="239" spans="1:9" ht="16.5" hidden="1" customHeight="1" x14ac:dyDescent="0.25">
      <c r="A239" s="86" t="s">
        <v>18</v>
      </c>
      <c r="B239" s="5" t="s">
        <v>20</v>
      </c>
      <c r="C239" s="432">
        <v>12</v>
      </c>
      <c r="D239" s="266" t="s">
        <v>224</v>
      </c>
      <c r="E239" s="267" t="s">
        <v>10</v>
      </c>
      <c r="F239" s="268" t="s">
        <v>734</v>
      </c>
      <c r="G239" s="299" t="s">
        <v>17</v>
      </c>
      <c r="H239" s="535">
        <f>SUM(прил10!I195)</f>
        <v>0</v>
      </c>
      <c r="I239" s="535">
        <f>SUM(прил10!J195)</f>
        <v>0</v>
      </c>
    </row>
    <row r="240" spans="1:9" ht="33" hidden="1" customHeight="1" x14ac:dyDescent="0.25">
      <c r="A240" s="66" t="s">
        <v>140</v>
      </c>
      <c r="B240" s="29" t="s">
        <v>20</v>
      </c>
      <c r="C240" s="29" t="s">
        <v>80</v>
      </c>
      <c r="D240" s="245" t="s">
        <v>216</v>
      </c>
      <c r="E240" s="246" t="s">
        <v>496</v>
      </c>
      <c r="F240" s="247" t="s">
        <v>497</v>
      </c>
      <c r="G240" s="28"/>
      <c r="H240" s="532">
        <f>SUM(H241)</f>
        <v>0</v>
      </c>
      <c r="I240" s="532">
        <f>SUM(I241)</f>
        <v>0</v>
      </c>
    </row>
    <row r="241" spans="1:9" ht="33" hidden="1" customHeight="1" x14ac:dyDescent="0.25">
      <c r="A241" s="86" t="s">
        <v>141</v>
      </c>
      <c r="B241" s="5" t="s">
        <v>20</v>
      </c>
      <c r="C241" s="432">
        <v>12</v>
      </c>
      <c r="D241" s="266" t="s">
        <v>217</v>
      </c>
      <c r="E241" s="267" t="s">
        <v>496</v>
      </c>
      <c r="F241" s="268" t="s">
        <v>497</v>
      </c>
      <c r="G241" s="299"/>
      <c r="H241" s="533">
        <f>SUM(H242)</f>
        <v>0</v>
      </c>
      <c r="I241" s="533">
        <f>SUM(I242)</f>
        <v>0</v>
      </c>
    </row>
    <row r="242" spans="1:9" ht="33.75" hidden="1" customHeight="1" x14ac:dyDescent="0.25">
      <c r="A242" s="3" t="s">
        <v>96</v>
      </c>
      <c r="B242" s="5" t="s">
        <v>20</v>
      </c>
      <c r="C242" s="432">
        <v>12</v>
      </c>
      <c r="D242" s="266" t="s">
        <v>217</v>
      </c>
      <c r="E242" s="267" t="s">
        <v>496</v>
      </c>
      <c r="F242" s="268" t="s">
        <v>529</v>
      </c>
      <c r="G242" s="299"/>
      <c r="H242" s="533">
        <f>SUM(H243:H245)</f>
        <v>0</v>
      </c>
      <c r="I242" s="533">
        <f>SUM(I243:I245)</f>
        <v>0</v>
      </c>
    </row>
    <row r="243" spans="1:9" ht="48" hidden="1" customHeight="1" x14ac:dyDescent="0.25">
      <c r="A243" s="86" t="s">
        <v>86</v>
      </c>
      <c r="B243" s="5" t="s">
        <v>20</v>
      </c>
      <c r="C243" s="432">
        <v>12</v>
      </c>
      <c r="D243" s="266" t="s">
        <v>217</v>
      </c>
      <c r="E243" s="267" t="s">
        <v>496</v>
      </c>
      <c r="F243" s="268" t="s">
        <v>529</v>
      </c>
      <c r="G243" s="299" t="s">
        <v>13</v>
      </c>
      <c r="H243" s="535">
        <f>SUM(прил10!I199)</f>
        <v>0</v>
      </c>
      <c r="I243" s="535">
        <f>SUM(прил10!J199)</f>
        <v>0</v>
      </c>
    </row>
    <row r="244" spans="1:9" ht="30" hidden="1" customHeight="1" x14ac:dyDescent="0.25">
      <c r="A244" s="91" t="s">
        <v>682</v>
      </c>
      <c r="B244" s="5" t="s">
        <v>20</v>
      </c>
      <c r="C244" s="432">
        <v>12</v>
      </c>
      <c r="D244" s="266" t="s">
        <v>217</v>
      </c>
      <c r="E244" s="267" t="s">
        <v>496</v>
      </c>
      <c r="F244" s="268" t="s">
        <v>529</v>
      </c>
      <c r="G244" s="299" t="s">
        <v>16</v>
      </c>
      <c r="H244" s="535">
        <f>SUM(прил10!I200)</f>
        <v>0</v>
      </c>
      <c r="I244" s="535">
        <f>SUM(прил10!J200)</f>
        <v>0</v>
      </c>
    </row>
    <row r="245" spans="1:9" ht="16.5" hidden="1" customHeight="1" x14ac:dyDescent="0.25">
      <c r="A245" s="3" t="s">
        <v>18</v>
      </c>
      <c r="B245" s="5" t="s">
        <v>20</v>
      </c>
      <c r="C245" s="432">
        <v>12</v>
      </c>
      <c r="D245" s="266" t="s">
        <v>217</v>
      </c>
      <c r="E245" s="267" t="s">
        <v>496</v>
      </c>
      <c r="F245" s="268" t="s">
        <v>529</v>
      </c>
      <c r="G245" s="299" t="s">
        <v>17</v>
      </c>
      <c r="H245" s="535">
        <f>SUM(прил10!I201)</f>
        <v>0</v>
      </c>
      <c r="I245" s="535">
        <f>SUM(прил10!J201)</f>
        <v>0</v>
      </c>
    </row>
    <row r="246" spans="1:9" ht="16.5" hidden="1" customHeight="1" x14ac:dyDescent="0.25">
      <c r="A246" s="59" t="s">
        <v>153</v>
      </c>
      <c r="B246" s="97" t="s">
        <v>110</v>
      </c>
      <c r="C246" s="98"/>
      <c r="D246" s="278"/>
      <c r="E246" s="279"/>
      <c r="F246" s="280"/>
      <c r="G246" s="99"/>
      <c r="H246" s="586">
        <f>SUM(H247+H255+H285)</f>
        <v>0</v>
      </c>
      <c r="I246" s="586">
        <f>SUM(I247+I255+I285)</f>
        <v>0</v>
      </c>
    </row>
    <row r="247" spans="1:9" s="9" customFormat="1" ht="15.75" hidden="1" x14ac:dyDescent="0.25">
      <c r="A247" s="41" t="s">
        <v>253</v>
      </c>
      <c r="B247" s="52" t="s">
        <v>110</v>
      </c>
      <c r="C247" s="122" t="s">
        <v>10</v>
      </c>
      <c r="D247" s="242"/>
      <c r="E247" s="243"/>
      <c r="F247" s="244"/>
      <c r="G247" s="53"/>
      <c r="H247" s="539">
        <f t="shared" ref="H247:I249" si="24">SUM(H248)</f>
        <v>0</v>
      </c>
      <c r="I247" s="539">
        <f t="shared" si="24"/>
        <v>0</v>
      </c>
    </row>
    <row r="248" spans="1:9" ht="47.25" hidden="1" x14ac:dyDescent="0.25">
      <c r="A248" s="27" t="s">
        <v>197</v>
      </c>
      <c r="B248" s="29" t="s">
        <v>110</v>
      </c>
      <c r="C248" s="126" t="s">
        <v>10</v>
      </c>
      <c r="D248" s="251" t="s">
        <v>550</v>
      </c>
      <c r="E248" s="252" t="s">
        <v>496</v>
      </c>
      <c r="F248" s="253" t="s">
        <v>497</v>
      </c>
      <c r="G248" s="31"/>
      <c r="H248" s="532">
        <f t="shared" si="24"/>
        <v>0</v>
      </c>
      <c r="I248" s="532">
        <f t="shared" si="24"/>
        <v>0</v>
      </c>
    </row>
    <row r="249" spans="1:9" ht="78.75" hidden="1" x14ac:dyDescent="0.25">
      <c r="A249" s="3" t="s">
        <v>255</v>
      </c>
      <c r="B249" s="5" t="s">
        <v>110</v>
      </c>
      <c r="C249" s="125" t="s">
        <v>10</v>
      </c>
      <c r="D249" s="266" t="s">
        <v>254</v>
      </c>
      <c r="E249" s="267" t="s">
        <v>496</v>
      </c>
      <c r="F249" s="268" t="s">
        <v>497</v>
      </c>
      <c r="G249" s="60"/>
      <c r="H249" s="533">
        <f t="shared" si="24"/>
        <v>0</v>
      </c>
      <c r="I249" s="533">
        <f t="shared" si="24"/>
        <v>0</v>
      </c>
    </row>
    <row r="250" spans="1:9" ht="47.25" hidden="1" x14ac:dyDescent="0.25">
      <c r="A250" s="62" t="s">
        <v>551</v>
      </c>
      <c r="B250" s="5" t="s">
        <v>110</v>
      </c>
      <c r="C250" s="125" t="s">
        <v>10</v>
      </c>
      <c r="D250" s="266" t="s">
        <v>254</v>
      </c>
      <c r="E250" s="267" t="s">
        <v>10</v>
      </c>
      <c r="F250" s="268" t="s">
        <v>497</v>
      </c>
      <c r="G250" s="60"/>
      <c r="H250" s="533">
        <f>SUM(H251+H253)</f>
        <v>0</v>
      </c>
      <c r="I250" s="533">
        <f>SUM(I251+I253)</f>
        <v>0</v>
      </c>
    </row>
    <row r="251" spans="1:9" ht="18" hidden="1" customHeight="1" x14ac:dyDescent="0.25">
      <c r="A251" s="109" t="s">
        <v>265</v>
      </c>
      <c r="B251" s="5" t="s">
        <v>110</v>
      </c>
      <c r="C251" s="125" t="s">
        <v>10</v>
      </c>
      <c r="D251" s="266" t="s">
        <v>254</v>
      </c>
      <c r="E251" s="267" t="s">
        <v>10</v>
      </c>
      <c r="F251" s="268" t="s">
        <v>552</v>
      </c>
      <c r="G251" s="60"/>
      <c r="H251" s="533">
        <f>SUM(H252)</f>
        <v>0</v>
      </c>
      <c r="I251" s="533">
        <f>SUM(I252)</f>
        <v>0</v>
      </c>
    </row>
    <row r="252" spans="1:9" ht="31.5" hidden="1" customHeight="1" x14ac:dyDescent="0.25">
      <c r="A252" s="91" t="s">
        <v>682</v>
      </c>
      <c r="B252" s="5" t="s">
        <v>110</v>
      </c>
      <c r="C252" s="125" t="s">
        <v>10</v>
      </c>
      <c r="D252" s="266" t="s">
        <v>254</v>
      </c>
      <c r="E252" s="267" t="s">
        <v>10</v>
      </c>
      <c r="F252" s="268" t="s">
        <v>552</v>
      </c>
      <c r="G252" s="60" t="s">
        <v>16</v>
      </c>
      <c r="H252" s="535">
        <f>SUM(прил10!I208)</f>
        <v>0</v>
      </c>
      <c r="I252" s="535">
        <f>SUM(прил10!J208)</f>
        <v>0</v>
      </c>
    </row>
    <row r="253" spans="1:9" ht="33.75" hidden="1" customHeight="1" x14ac:dyDescent="0.25">
      <c r="A253" s="109" t="s">
        <v>553</v>
      </c>
      <c r="B253" s="5" t="s">
        <v>110</v>
      </c>
      <c r="C253" s="125" t="s">
        <v>10</v>
      </c>
      <c r="D253" s="266" t="s">
        <v>254</v>
      </c>
      <c r="E253" s="267" t="s">
        <v>10</v>
      </c>
      <c r="F253" s="268" t="s">
        <v>554</v>
      </c>
      <c r="G253" s="60"/>
      <c r="H253" s="533">
        <f>SUM(H254)</f>
        <v>0</v>
      </c>
      <c r="I253" s="533">
        <f>SUM(I254)</f>
        <v>0</v>
      </c>
    </row>
    <row r="254" spans="1:9" ht="16.5" hidden="1" customHeight="1" x14ac:dyDescent="0.25">
      <c r="A254" s="77" t="s">
        <v>21</v>
      </c>
      <c r="B254" s="5" t="s">
        <v>110</v>
      </c>
      <c r="C254" s="125" t="s">
        <v>10</v>
      </c>
      <c r="D254" s="266" t="s">
        <v>254</v>
      </c>
      <c r="E254" s="267" t="s">
        <v>10</v>
      </c>
      <c r="F254" s="268" t="s">
        <v>554</v>
      </c>
      <c r="G254" s="60" t="s">
        <v>70</v>
      </c>
      <c r="H254" s="535">
        <f>SUM(прил10!I210)</f>
        <v>0</v>
      </c>
      <c r="I254" s="535">
        <f>SUM(прил10!J210)</f>
        <v>0</v>
      </c>
    </row>
    <row r="255" spans="1:9" ht="16.5" hidden="1" customHeight="1" x14ac:dyDescent="0.25">
      <c r="A255" s="41" t="s">
        <v>154</v>
      </c>
      <c r="B255" s="52" t="s">
        <v>110</v>
      </c>
      <c r="C255" s="23" t="s">
        <v>12</v>
      </c>
      <c r="D255" s="242"/>
      <c r="E255" s="243"/>
      <c r="F255" s="244"/>
      <c r="G255" s="53"/>
      <c r="H255" s="539">
        <f>SUM(H256+H269+H274)</f>
        <v>0</v>
      </c>
      <c r="I255" s="539">
        <f>SUM(I256+I269+I274)</f>
        <v>0</v>
      </c>
    </row>
    <row r="256" spans="1:9" ht="32.25" hidden="1" customHeight="1" x14ac:dyDescent="0.25">
      <c r="A256" s="27" t="s">
        <v>186</v>
      </c>
      <c r="B256" s="29" t="s">
        <v>110</v>
      </c>
      <c r="C256" s="33" t="s">
        <v>12</v>
      </c>
      <c r="D256" s="251" t="s">
        <v>555</v>
      </c>
      <c r="E256" s="252" t="s">
        <v>496</v>
      </c>
      <c r="F256" s="253" t="s">
        <v>497</v>
      </c>
      <c r="G256" s="31"/>
      <c r="H256" s="532">
        <f>SUM(H257)</f>
        <v>0</v>
      </c>
      <c r="I256" s="532">
        <f>SUM(I257)</f>
        <v>0</v>
      </c>
    </row>
    <row r="257" spans="1:9" s="43" customFormat="1" ht="48.75" hidden="1" customHeight="1" x14ac:dyDescent="0.25">
      <c r="A257" s="55" t="s">
        <v>187</v>
      </c>
      <c r="B257" s="5" t="s">
        <v>110</v>
      </c>
      <c r="C257" s="432" t="s">
        <v>12</v>
      </c>
      <c r="D257" s="266" t="s">
        <v>225</v>
      </c>
      <c r="E257" s="267" t="s">
        <v>496</v>
      </c>
      <c r="F257" s="268" t="s">
        <v>497</v>
      </c>
      <c r="G257" s="60"/>
      <c r="H257" s="533">
        <f>SUM(H258)</f>
        <v>0</v>
      </c>
      <c r="I257" s="533">
        <f>SUM(I258)</f>
        <v>0</v>
      </c>
    </row>
    <row r="258" spans="1:9" s="43" customFormat="1" ht="33.75" hidden="1" customHeight="1" x14ac:dyDescent="0.25">
      <c r="A258" s="109" t="s">
        <v>556</v>
      </c>
      <c r="B258" s="5" t="s">
        <v>110</v>
      </c>
      <c r="C258" s="432" t="s">
        <v>12</v>
      </c>
      <c r="D258" s="266" t="s">
        <v>225</v>
      </c>
      <c r="E258" s="267" t="s">
        <v>10</v>
      </c>
      <c r="F258" s="268" t="s">
        <v>497</v>
      </c>
      <c r="G258" s="60"/>
      <c r="H258" s="533">
        <f>SUM(H259+H261+H263+H265+H267)</f>
        <v>0</v>
      </c>
      <c r="I258" s="533">
        <f>SUM(I259+I261+I263+I265+I267)</f>
        <v>0</v>
      </c>
    </row>
    <row r="259" spans="1:9" s="43" customFormat="1" ht="35.25" hidden="1" customHeight="1" x14ac:dyDescent="0.25">
      <c r="A259" s="109" t="s">
        <v>936</v>
      </c>
      <c r="B259" s="5" t="s">
        <v>110</v>
      </c>
      <c r="C259" s="432" t="s">
        <v>12</v>
      </c>
      <c r="D259" s="266" t="s">
        <v>225</v>
      </c>
      <c r="E259" s="267" t="s">
        <v>10</v>
      </c>
      <c r="F259" s="421">
        <v>13420</v>
      </c>
      <c r="G259" s="60"/>
      <c r="H259" s="533">
        <f>SUM(H260)</f>
        <v>0</v>
      </c>
      <c r="I259" s="533">
        <f>SUM(I260)</f>
        <v>0</v>
      </c>
    </row>
    <row r="260" spans="1:9" s="43" customFormat="1" ht="15.75" hidden="1" customHeight="1" x14ac:dyDescent="0.25">
      <c r="A260" s="109" t="s">
        <v>21</v>
      </c>
      <c r="B260" s="5" t="s">
        <v>110</v>
      </c>
      <c r="C260" s="432" t="s">
        <v>12</v>
      </c>
      <c r="D260" s="266" t="s">
        <v>225</v>
      </c>
      <c r="E260" s="267" t="s">
        <v>10</v>
      </c>
      <c r="F260" s="421">
        <v>13420</v>
      </c>
      <c r="G260" s="60" t="s">
        <v>70</v>
      </c>
      <c r="H260" s="535">
        <f>SUM(прил10!I216)</f>
        <v>0</v>
      </c>
      <c r="I260" s="535">
        <f>SUM(прил10!J216)</f>
        <v>0</v>
      </c>
    </row>
    <row r="261" spans="1:9" s="43" customFormat="1" ht="33.75" hidden="1" customHeight="1" x14ac:dyDescent="0.25">
      <c r="A261" s="109" t="s">
        <v>910</v>
      </c>
      <c r="B261" s="5" t="s">
        <v>110</v>
      </c>
      <c r="C261" s="432" t="s">
        <v>12</v>
      </c>
      <c r="D261" s="266" t="s">
        <v>225</v>
      </c>
      <c r="E261" s="267" t="s">
        <v>10</v>
      </c>
      <c r="F261" s="421">
        <v>13430</v>
      </c>
      <c r="G261" s="60"/>
      <c r="H261" s="533">
        <f>SUM(H262)</f>
        <v>0</v>
      </c>
      <c r="I261" s="533">
        <f>SUM(I262)</f>
        <v>0</v>
      </c>
    </row>
    <row r="262" spans="1:9" s="43" customFormat="1" ht="15.75" hidden="1" customHeight="1" x14ac:dyDescent="0.25">
      <c r="A262" s="109" t="s">
        <v>21</v>
      </c>
      <c r="B262" s="5" t="s">
        <v>110</v>
      </c>
      <c r="C262" s="432" t="s">
        <v>12</v>
      </c>
      <c r="D262" s="266" t="s">
        <v>225</v>
      </c>
      <c r="E262" s="267" t="s">
        <v>10</v>
      </c>
      <c r="F262" s="421">
        <v>13430</v>
      </c>
      <c r="G262" s="60" t="s">
        <v>70</v>
      </c>
      <c r="H262" s="535">
        <f>SUM(прил10!I218)</f>
        <v>0</v>
      </c>
      <c r="I262" s="535">
        <f>SUM(прил10!J218)</f>
        <v>0</v>
      </c>
    </row>
    <row r="263" spans="1:9" s="43" customFormat="1" ht="33.75" hidden="1" customHeight="1" x14ac:dyDescent="0.25">
      <c r="A263" s="109" t="s">
        <v>675</v>
      </c>
      <c r="B263" s="5" t="s">
        <v>110</v>
      </c>
      <c r="C263" s="432" t="s">
        <v>12</v>
      </c>
      <c r="D263" s="266" t="s">
        <v>225</v>
      </c>
      <c r="E263" s="267" t="s">
        <v>10</v>
      </c>
      <c r="F263" s="268" t="s">
        <v>674</v>
      </c>
      <c r="G263" s="60"/>
      <c r="H263" s="533">
        <f>SUM(H264)</f>
        <v>0</v>
      </c>
      <c r="I263" s="533">
        <f>SUM(I264)</f>
        <v>0</v>
      </c>
    </row>
    <row r="264" spans="1:9" s="43" customFormat="1" ht="18" hidden="1" customHeight="1" x14ac:dyDescent="0.25">
      <c r="A264" s="77" t="s">
        <v>21</v>
      </c>
      <c r="B264" s="5" t="s">
        <v>110</v>
      </c>
      <c r="C264" s="432" t="s">
        <v>12</v>
      </c>
      <c r="D264" s="266" t="s">
        <v>225</v>
      </c>
      <c r="E264" s="267" t="s">
        <v>10</v>
      </c>
      <c r="F264" s="268" t="s">
        <v>674</v>
      </c>
      <c r="G264" s="60" t="s">
        <v>70</v>
      </c>
      <c r="H264" s="535">
        <f>SUM(прил10!I220)</f>
        <v>0</v>
      </c>
      <c r="I264" s="535">
        <f>SUM(прил10!J220)</f>
        <v>0</v>
      </c>
    </row>
    <row r="265" spans="1:9" s="43" customFormat="1" ht="33.75" hidden="1" customHeight="1" x14ac:dyDescent="0.25">
      <c r="A265" s="77" t="s">
        <v>908</v>
      </c>
      <c r="B265" s="5" t="s">
        <v>110</v>
      </c>
      <c r="C265" s="432" t="s">
        <v>12</v>
      </c>
      <c r="D265" s="266" t="s">
        <v>225</v>
      </c>
      <c r="E265" s="267" t="s">
        <v>10</v>
      </c>
      <c r="F265" s="268" t="s">
        <v>909</v>
      </c>
      <c r="G265" s="60"/>
      <c r="H265" s="533">
        <f>SUM(H266)</f>
        <v>0</v>
      </c>
      <c r="I265" s="533">
        <f>SUM(I266)</f>
        <v>0</v>
      </c>
    </row>
    <row r="266" spans="1:9" s="43" customFormat="1" ht="15.75" hidden="1" customHeight="1" x14ac:dyDescent="0.25">
      <c r="A266" s="77" t="s">
        <v>21</v>
      </c>
      <c r="B266" s="5" t="s">
        <v>110</v>
      </c>
      <c r="C266" s="432" t="s">
        <v>12</v>
      </c>
      <c r="D266" s="266" t="s">
        <v>225</v>
      </c>
      <c r="E266" s="267" t="s">
        <v>10</v>
      </c>
      <c r="F266" s="268" t="s">
        <v>909</v>
      </c>
      <c r="G266" s="60" t="s">
        <v>70</v>
      </c>
      <c r="H266" s="535">
        <f>SUM(прил10!I222)</f>
        <v>0</v>
      </c>
      <c r="I266" s="535">
        <f>SUM(прил10!J222)</f>
        <v>0</v>
      </c>
    </row>
    <row r="267" spans="1:9" s="43" customFormat="1" ht="33.75" hidden="1" customHeight="1" x14ac:dyDescent="0.25">
      <c r="A267" s="77" t="s">
        <v>937</v>
      </c>
      <c r="B267" s="5" t="s">
        <v>110</v>
      </c>
      <c r="C267" s="432" t="s">
        <v>12</v>
      </c>
      <c r="D267" s="266" t="s">
        <v>225</v>
      </c>
      <c r="E267" s="267" t="s">
        <v>10</v>
      </c>
      <c r="F267" s="268" t="s">
        <v>911</v>
      </c>
      <c r="G267" s="60"/>
      <c r="H267" s="533">
        <f>SUM(H268)</f>
        <v>0</v>
      </c>
      <c r="I267" s="533">
        <f>SUM(I268)</f>
        <v>0</v>
      </c>
    </row>
    <row r="268" spans="1:9" s="43" customFormat="1" ht="15.75" hidden="1" customHeight="1" x14ac:dyDescent="0.25">
      <c r="A268" s="77" t="s">
        <v>21</v>
      </c>
      <c r="B268" s="5" t="s">
        <v>110</v>
      </c>
      <c r="C268" s="432" t="s">
        <v>12</v>
      </c>
      <c r="D268" s="266" t="s">
        <v>225</v>
      </c>
      <c r="E268" s="267" t="s">
        <v>10</v>
      </c>
      <c r="F268" s="268" t="s">
        <v>911</v>
      </c>
      <c r="G268" s="60" t="s">
        <v>70</v>
      </c>
      <c r="H268" s="535">
        <f>SUM(прил10!I224)</f>
        <v>0</v>
      </c>
      <c r="I268" s="535">
        <f>SUM(прил10!J224)</f>
        <v>0</v>
      </c>
    </row>
    <row r="269" spans="1:9" s="43" customFormat="1" ht="49.5" hidden="1" customHeight="1" x14ac:dyDescent="0.25">
      <c r="A269" s="27" t="s">
        <v>197</v>
      </c>
      <c r="B269" s="29" t="s">
        <v>110</v>
      </c>
      <c r="C269" s="126" t="s">
        <v>12</v>
      </c>
      <c r="D269" s="251" t="s">
        <v>550</v>
      </c>
      <c r="E269" s="252" t="s">
        <v>496</v>
      </c>
      <c r="F269" s="253" t="s">
        <v>497</v>
      </c>
      <c r="G269" s="31"/>
      <c r="H269" s="532">
        <f t="shared" ref="H269:I272" si="25">SUM(H270)</f>
        <v>0</v>
      </c>
      <c r="I269" s="532">
        <f t="shared" si="25"/>
        <v>0</v>
      </c>
    </row>
    <row r="270" spans="1:9" s="43" customFormat="1" ht="78.75" hidden="1" customHeight="1" x14ac:dyDescent="0.25">
      <c r="A270" s="55" t="s">
        <v>255</v>
      </c>
      <c r="B270" s="5" t="s">
        <v>110</v>
      </c>
      <c r="C270" s="125" t="s">
        <v>12</v>
      </c>
      <c r="D270" s="266" t="s">
        <v>254</v>
      </c>
      <c r="E270" s="267" t="s">
        <v>496</v>
      </c>
      <c r="F270" s="268" t="s">
        <v>497</v>
      </c>
      <c r="G270" s="299"/>
      <c r="H270" s="533">
        <f t="shared" si="25"/>
        <v>0</v>
      </c>
      <c r="I270" s="533">
        <f t="shared" si="25"/>
        <v>0</v>
      </c>
    </row>
    <row r="271" spans="1:9" s="43" customFormat="1" ht="48" hidden="1" customHeight="1" x14ac:dyDescent="0.25">
      <c r="A271" s="109" t="s">
        <v>551</v>
      </c>
      <c r="B271" s="5" t="s">
        <v>110</v>
      </c>
      <c r="C271" s="125" t="s">
        <v>12</v>
      </c>
      <c r="D271" s="266" t="s">
        <v>254</v>
      </c>
      <c r="E271" s="267" t="s">
        <v>10</v>
      </c>
      <c r="F271" s="268" t="s">
        <v>497</v>
      </c>
      <c r="G271" s="299"/>
      <c r="H271" s="533">
        <f t="shared" si="25"/>
        <v>0</v>
      </c>
      <c r="I271" s="533">
        <f t="shared" si="25"/>
        <v>0</v>
      </c>
    </row>
    <row r="272" spans="1:9" s="43" customFormat="1" ht="32.25" hidden="1" customHeight="1" x14ac:dyDescent="0.25">
      <c r="A272" s="109" t="s">
        <v>628</v>
      </c>
      <c r="B272" s="5" t="s">
        <v>110</v>
      </c>
      <c r="C272" s="125" t="s">
        <v>12</v>
      </c>
      <c r="D272" s="266" t="s">
        <v>254</v>
      </c>
      <c r="E272" s="267" t="s">
        <v>10</v>
      </c>
      <c r="F272" s="268" t="s">
        <v>629</v>
      </c>
      <c r="G272" s="299"/>
      <c r="H272" s="533">
        <f t="shared" si="25"/>
        <v>0</v>
      </c>
      <c r="I272" s="533">
        <f t="shared" si="25"/>
        <v>0</v>
      </c>
    </row>
    <row r="273" spans="1:9" s="43" customFormat="1" ht="15.75" hidden="1" customHeight="1" x14ac:dyDescent="0.25">
      <c r="A273" s="77" t="s">
        <v>21</v>
      </c>
      <c r="B273" s="5" t="s">
        <v>110</v>
      </c>
      <c r="C273" s="125" t="s">
        <v>12</v>
      </c>
      <c r="D273" s="266" t="s">
        <v>254</v>
      </c>
      <c r="E273" s="267" t="s">
        <v>10</v>
      </c>
      <c r="F273" s="268" t="s">
        <v>629</v>
      </c>
      <c r="G273" s="299" t="s">
        <v>70</v>
      </c>
      <c r="H273" s="535">
        <f>SUM(прил10!I229)</f>
        <v>0</v>
      </c>
      <c r="I273" s="535">
        <f>SUM(прил10!J229)</f>
        <v>0</v>
      </c>
    </row>
    <row r="274" spans="1:9" s="43" customFormat="1" ht="33.75" hidden="1" customHeight="1" x14ac:dyDescent="0.25">
      <c r="A274" s="27" t="s">
        <v>188</v>
      </c>
      <c r="B274" s="29" t="s">
        <v>110</v>
      </c>
      <c r="C274" s="33" t="s">
        <v>12</v>
      </c>
      <c r="D274" s="251" t="s">
        <v>226</v>
      </c>
      <c r="E274" s="252" t="s">
        <v>496</v>
      </c>
      <c r="F274" s="253" t="s">
        <v>497</v>
      </c>
      <c r="G274" s="31"/>
      <c r="H274" s="532">
        <f>SUM(H275)</f>
        <v>0</v>
      </c>
      <c r="I274" s="532">
        <f>SUM(I275)</f>
        <v>0</v>
      </c>
    </row>
    <row r="275" spans="1:9" s="43" customFormat="1" ht="48.75" hidden="1" customHeight="1" x14ac:dyDescent="0.25">
      <c r="A275" s="55" t="s">
        <v>189</v>
      </c>
      <c r="B275" s="5" t="s">
        <v>110</v>
      </c>
      <c r="C275" s="432" t="s">
        <v>12</v>
      </c>
      <c r="D275" s="266" t="s">
        <v>227</v>
      </c>
      <c r="E275" s="267" t="s">
        <v>496</v>
      </c>
      <c r="F275" s="268" t="s">
        <v>497</v>
      </c>
      <c r="G275" s="60"/>
      <c r="H275" s="533">
        <f>SUM(H276)</f>
        <v>0</v>
      </c>
      <c r="I275" s="533">
        <f>SUM(I276)</f>
        <v>0</v>
      </c>
    </row>
    <row r="276" spans="1:9" s="43" customFormat="1" ht="48.75" hidden="1" customHeight="1" x14ac:dyDescent="0.25">
      <c r="A276" s="55" t="s">
        <v>557</v>
      </c>
      <c r="B276" s="5" t="s">
        <v>110</v>
      </c>
      <c r="C276" s="432" t="s">
        <v>12</v>
      </c>
      <c r="D276" s="266" t="s">
        <v>227</v>
      </c>
      <c r="E276" s="267" t="s">
        <v>12</v>
      </c>
      <c r="F276" s="268" t="s">
        <v>497</v>
      </c>
      <c r="G276" s="60"/>
      <c r="H276" s="533">
        <f>SUM(H277+H279+H281+H283)</f>
        <v>0</v>
      </c>
      <c r="I276" s="533">
        <f>SUM(I277+I279+I281+I283)</f>
        <v>0</v>
      </c>
    </row>
    <row r="277" spans="1:9" s="43" customFormat="1" ht="48.75" hidden="1" customHeight="1" x14ac:dyDescent="0.25">
      <c r="A277" s="55" t="s">
        <v>700</v>
      </c>
      <c r="B277" s="5" t="s">
        <v>110</v>
      </c>
      <c r="C277" s="432" t="s">
        <v>12</v>
      </c>
      <c r="D277" s="266" t="s">
        <v>227</v>
      </c>
      <c r="E277" s="267" t="s">
        <v>12</v>
      </c>
      <c r="F277" s="421">
        <v>50181</v>
      </c>
      <c r="G277" s="60"/>
      <c r="H277" s="533">
        <f>SUM(H278)</f>
        <v>0</v>
      </c>
      <c r="I277" s="533">
        <f>SUM(I278)</f>
        <v>0</v>
      </c>
    </row>
    <row r="278" spans="1:9" s="43" customFormat="1" ht="17.25" hidden="1" customHeight="1" x14ac:dyDescent="0.25">
      <c r="A278" s="55" t="s">
        <v>21</v>
      </c>
      <c r="B278" s="5" t="s">
        <v>110</v>
      </c>
      <c r="C278" s="432" t="s">
        <v>12</v>
      </c>
      <c r="D278" s="266" t="s">
        <v>227</v>
      </c>
      <c r="E278" s="267" t="s">
        <v>12</v>
      </c>
      <c r="F278" s="421">
        <v>50181</v>
      </c>
      <c r="G278" s="60" t="s">
        <v>70</v>
      </c>
      <c r="H278" s="535"/>
      <c r="I278" s="535"/>
    </row>
    <row r="279" spans="1:9" s="43" customFormat="1" ht="32.25" hidden="1" customHeight="1" x14ac:dyDescent="0.25">
      <c r="A279" s="55" t="s">
        <v>901</v>
      </c>
      <c r="B279" s="5" t="s">
        <v>110</v>
      </c>
      <c r="C279" s="432" t="s">
        <v>12</v>
      </c>
      <c r="D279" s="266" t="s">
        <v>227</v>
      </c>
      <c r="E279" s="267" t="s">
        <v>12</v>
      </c>
      <c r="F279" s="268" t="s">
        <v>958</v>
      </c>
      <c r="G279" s="60"/>
      <c r="H279" s="533">
        <f>SUM(H280)</f>
        <v>0</v>
      </c>
      <c r="I279" s="533">
        <f>SUM(I280)</f>
        <v>0</v>
      </c>
    </row>
    <row r="280" spans="1:9" s="43" customFormat="1" ht="18" hidden="1" customHeight="1" x14ac:dyDescent="0.25">
      <c r="A280" s="3" t="s">
        <v>21</v>
      </c>
      <c r="B280" s="5" t="s">
        <v>110</v>
      </c>
      <c r="C280" s="432" t="s">
        <v>12</v>
      </c>
      <c r="D280" s="266" t="s">
        <v>227</v>
      </c>
      <c r="E280" s="267" t="s">
        <v>12</v>
      </c>
      <c r="F280" s="268" t="s">
        <v>958</v>
      </c>
      <c r="G280" s="60" t="s">
        <v>70</v>
      </c>
      <c r="H280" s="535">
        <f>SUM(прил10!I236)</f>
        <v>0</v>
      </c>
      <c r="I280" s="535">
        <f>SUM(прил10!J236)</f>
        <v>0</v>
      </c>
    </row>
    <row r="281" spans="1:9" s="43" customFormat="1" ht="18" hidden="1" customHeight="1" x14ac:dyDescent="0.25">
      <c r="A281" s="3" t="s">
        <v>903</v>
      </c>
      <c r="B281" s="5" t="s">
        <v>110</v>
      </c>
      <c r="C281" s="432" t="s">
        <v>12</v>
      </c>
      <c r="D281" s="266" t="s">
        <v>227</v>
      </c>
      <c r="E281" s="267" t="s">
        <v>12</v>
      </c>
      <c r="F281" s="268" t="s">
        <v>904</v>
      </c>
      <c r="G281" s="60"/>
      <c r="H281" s="533">
        <f>SUM(H282)</f>
        <v>0</v>
      </c>
      <c r="I281" s="533">
        <f>SUM(I282)</f>
        <v>0</v>
      </c>
    </row>
    <row r="282" spans="1:9" s="43" customFormat="1" ht="18" hidden="1" customHeight="1" x14ac:dyDescent="0.25">
      <c r="A282" s="3" t="s">
        <v>21</v>
      </c>
      <c r="B282" s="5" t="s">
        <v>110</v>
      </c>
      <c r="C282" s="432" t="s">
        <v>12</v>
      </c>
      <c r="D282" s="266" t="s">
        <v>227</v>
      </c>
      <c r="E282" s="267" t="s">
        <v>12</v>
      </c>
      <c r="F282" s="268" t="s">
        <v>904</v>
      </c>
      <c r="G282" s="60" t="s">
        <v>70</v>
      </c>
      <c r="H282" s="535">
        <f>SUM(прил10!I238)</f>
        <v>0</v>
      </c>
      <c r="I282" s="535">
        <f>SUM(прил10!J238)</f>
        <v>0</v>
      </c>
    </row>
    <row r="283" spans="1:9" s="43" customFormat="1" ht="47.25" hidden="1" customHeight="1" x14ac:dyDescent="0.25">
      <c r="A283" s="3" t="s">
        <v>699</v>
      </c>
      <c r="B283" s="5" t="s">
        <v>110</v>
      </c>
      <c r="C283" s="432" t="s">
        <v>12</v>
      </c>
      <c r="D283" s="266" t="s">
        <v>227</v>
      </c>
      <c r="E283" s="267" t="s">
        <v>12</v>
      </c>
      <c r="F283" s="268" t="s">
        <v>698</v>
      </c>
      <c r="G283" s="60"/>
      <c r="H283" s="533">
        <f>SUM(H284)</f>
        <v>0</v>
      </c>
      <c r="I283" s="533">
        <f>SUM(I284)</f>
        <v>0</v>
      </c>
    </row>
    <row r="284" spans="1:9" s="43" customFormat="1" ht="18" hidden="1" customHeight="1" x14ac:dyDescent="0.25">
      <c r="A284" s="3" t="s">
        <v>21</v>
      </c>
      <c r="B284" s="5" t="s">
        <v>110</v>
      </c>
      <c r="C284" s="432" t="s">
        <v>12</v>
      </c>
      <c r="D284" s="266" t="s">
        <v>227</v>
      </c>
      <c r="E284" s="267" t="s">
        <v>12</v>
      </c>
      <c r="F284" s="268" t="s">
        <v>698</v>
      </c>
      <c r="G284" s="60" t="s">
        <v>70</v>
      </c>
      <c r="H284" s="535">
        <f>SUM(прил10!I240)</f>
        <v>0</v>
      </c>
      <c r="I284" s="535">
        <f>SUM(прил10!J240)</f>
        <v>0</v>
      </c>
    </row>
    <row r="285" spans="1:9" s="43" customFormat="1" ht="18" hidden="1" customHeight="1" x14ac:dyDescent="0.25">
      <c r="A285" s="88" t="s">
        <v>912</v>
      </c>
      <c r="B285" s="23" t="s">
        <v>110</v>
      </c>
      <c r="C285" s="23" t="s">
        <v>15</v>
      </c>
      <c r="D285" s="242"/>
      <c r="E285" s="243"/>
      <c r="F285" s="244"/>
      <c r="G285" s="22"/>
      <c r="H285" s="539">
        <f t="shared" ref="H285:I289" si="26">SUM(H286)</f>
        <v>0</v>
      </c>
      <c r="I285" s="539">
        <f t="shared" si="26"/>
        <v>0</v>
      </c>
    </row>
    <row r="286" spans="1:9" s="43" customFormat="1" ht="32.25" hidden="1" customHeight="1" x14ac:dyDescent="0.25">
      <c r="A286" s="27" t="s">
        <v>186</v>
      </c>
      <c r="B286" s="29" t="s">
        <v>110</v>
      </c>
      <c r="C286" s="33" t="s">
        <v>15</v>
      </c>
      <c r="D286" s="251" t="s">
        <v>555</v>
      </c>
      <c r="E286" s="252" t="s">
        <v>496</v>
      </c>
      <c r="F286" s="253" t="s">
        <v>497</v>
      </c>
      <c r="G286" s="31"/>
      <c r="H286" s="532">
        <f t="shared" si="26"/>
        <v>0</v>
      </c>
      <c r="I286" s="532">
        <f t="shared" si="26"/>
        <v>0</v>
      </c>
    </row>
    <row r="287" spans="1:9" s="43" customFormat="1" ht="48" hidden="1" customHeight="1" x14ac:dyDescent="0.25">
      <c r="A287" s="55" t="s">
        <v>187</v>
      </c>
      <c r="B287" s="5" t="s">
        <v>110</v>
      </c>
      <c r="C287" s="432" t="s">
        <v>15</v>
      </c>
      <c r="D287" s="266" t="s">
        <v>225</v>
      </c>
      <c r="E287" s="267" t="s">
        <v>496</v>
      </c>
      <c r="F287" s="268" t="s">
        <v>497</v>
      </c>
      <c r="G287" s="60"/>
      <c r="H287" s="533">
        <f t="shared" si="26"/>
        <v>0</v>
      </c>
      <c r="I287" s="533">
        <f t="shared" si="26"/>
        <v>0</v>
      </c>
    </row>
    <row r="288" spans="1:9" s="43" customFormat="1" ht="33" hidden="1" customHeight="1" x14ac:dyDescent="0.25">
      <c r="A288" s="109" t="s">
        <v>556</v>
      </c>
      <c r="B288" s="5" t="s">
        <v>110</v>
      </c>
      <c r="C288" s="432" t="s">
        <v>15</v>
      </c>
      <c r="D288" s="266" t="s">
        <v>225</v>
      </c>
      <c r="E288" s="267" t="s">
        <v>10</v>
      </c>
      <c r="F288" s="268" t="s">
        <v>497</v>
      </c>
      <c r="G288" s="60"/>
      <c r="H288" s="533">
        <f t="shared" si="26"/>
        <v>0</v>
      </c>
      <c r="I288" s="533">
        <f t="shared" si="26"/>
        <v>0</v>
      </c>
    </row>
    <row r="289" spans="1:9" s="43" customFormat="1" ht="19.5" hidden="1" customHeight="1" x14ac:dyDescent="0.25">
      <c r="A289" s="109" t="s">
        <v>662</v>
      </c>
      <c r="B289" s="5" t="s">
        <v>110</v>
      </c>
      <c r="C289" s="432" t="s">
        <v>15</v>
      </c>
      <c r="D289" s="266" t="s">
        <v>225</v>
      </c>
      <c r="E289" s="267" t="s">
        <v>10</v>
      </c>
      <c r="F289" s="268" t="s">
        <v>661</v>
      </c>
      <c r="G289" s="60"/>
      <c r="H289" s="533">
        <f t="shared" si="26"/>
        <v>0</v>
      </c>
      <c r="I289" s="533">
        <f t="shared" si="26"/>
        <v>0</v>
      </c>
    </row>
    <row r="290" spans="1:9" s="43" customFormat="1" ht="33" hidden="1" customHeight="1" x14ac:dyDescent="0.25">
      <c r="A290" s="77" t="s">
        <v>190</v>
      </c>
      <c r="B290" s="5" t="s">
        <v>110</v>
      </c>
      <c r="C290" s="432" t="s">
        <v>15</v>
      </c>
      <c r="D290" s="266" t="s">
        <v>225</v>
      </c>
      <c r="E290" s="267" t="s">
        <v>10</v>
      </c>
      <c r="F290" s="268" t="s">
        <v>661</v>
      </c>
      <c r="G290" s="60" t="s">
        <v>185</v>
      </c>
      <c r="H290" s="535">
        <f>SUM(прил10!I246)</f>
        <v>0</v>
      </c>
      <c r="I290" s="535">
        <f>SUM(прил10!J246)</f>
        <v>0</v>
      </c>
    </row>
    <row r="291" spans="1:9" ht="17.25" customHeight="1" x14ac:dyDescent="0.25">
      <c r="A291" s="75" t="s">
        <v>27</v>
      </c>
      <c r="B291" s="16" t="s">
        <v>29</v>
      </c>
      <c r="C291" s="39"/>
      <c r="D291" s="278"/>
      <c r="E291" s="279"/>
      <c r="F291" s="280"/>
      <c r="G291" s="15"/>
      <c r="H291" s="586">
        <f>SUM(H292+H317+H377+H397+H417)</f>
        <v>185842643</v>
      </c>
      <c r="I291" s="586">
        <f>SUM(I292+I317+I377+I397+I417)</f>
        <v>184559723</v>
      </c>
    </row>
    <row r="292" spans="1:9" ht="15.75" x14ac:dyDescent="0.25">
      <c r="A292" s="88" t="s">
        <v>28</v>
      </c>
      <c r="B292" s="23" t="s">
        <v>29</v>
      </c>
      <c r="C292" s="23" t="s">
        <v>10</v>
      </c>
      <c r="D292" s="242"/>
      <c r="E292" s="243"/>
      <c r="F292" s="244"/>
      <c r="G292" s="22"/>
      <c r="H292" s="539">
        <f>SUM(H293,H307,H312)</f>
        <v>20599387</v>
      </c>
      <c r="I292" s="539">
        <f>SUM(I293,I307,I312)</f>
        <v>21289819</v>
      </c>
    </row>
    <row r="293" spans="1:9" ht="35.25" customHeight="1" x14ac:dyDescent="0.25">
      <c r="A293" s="27" t="s">
        <v>155</v>
      </c>
      <c r="B293" s="29" t="s">
        <v>29</v>
      </c>
      <c r="C293" s="29" t="s">
        <v>10</v>
      </c>
      <c r="D293" s="245" t="s">
        <v>561</v>
      </c>
      <c r="E293" s="246" t="s">
        <v>496</v>
      </c>
      <c r="F293" s="247" t="s">
        <v>497</v>
      </c>
      <c r="G293" s="31"/>
      <c r="H293" s="532">
        <f>SUM(H294)</f>
        <v>20461387</v>
      </c>
      <c r="I293" s="532">
        <f>SUM(I294)</f>
        <v>21151819</v>
      </c>
    </row>
    <row r="294" spans="1:9" ht="49.5" customHeight="1" x14ac:dyDescent="0.25">
      <c r="A294" s="3" t="s">
        <v>156</v>
      </c>
      <c r="B294" s="5" t="s">
        <v>29</v>
      </c>
      <c r="C294" s="5" t="s">
        <v>10</v>
      </c>
      <c r="D294" s="248" t="s">
        <v>239</v>
      </c>
      <c r="E294" s="249" t="s">
        <v>496</v>
      </c>
      <c r="F294" s="250" t="s">
        <v>497</v>
      </c>
      <c r="G294" s="60"/>
      <c r="H294" s="533">
        <f>SUM(H295)</f>
        <v>20461387</v>
      </c>
      <c r="I294" s="533">
        <f>SUM(I295)</f>
        <v>21151819</v>
      </c>
    </row>
    <row r="295" spans="1:9" ht="17.25" customHeight="1" x14ac:dyDescent="0.25">
      <c r="A295" s="3" t="s">
        <v>562</v>
      </c>
      <c r="B295" s="5" t="s">
        <v>29</v>
      </c>
      <c r="C295" s="5" t="s">
        <v>10</v>
      </c>
      <c r="D295" s="248" t="s">
        <v>239</v>
      </c>
      <c r="E295" s="249" t="s">
        <v>10</v>
      </c>
      <c r="F295" s="250" t="s">
        <v>497</v>
      </c>
      <c r="G295" s="60"/>
      <c r="H295" s="533">
        <f>SUM(H296+H299+H301+H303)</f>
        <v>20461387</v>
      </c>
      <c r="I295" s="533">
        <f>SUM(I296+I299+I301+I303)</f>
        <v>21151819</v>
      </c>
    </row>
    <row r="296" spans="1:9" ht="81" customHeight="1" x14ac:dyDescent="0.25">
      <c r="A296" s="3" t="s">
        <v>563</v>
      </c>
      <c r="B296" s="5" t="s">
        <v>29</v>
      </c>
      <c r="C296" s="5" t="s">
        <v>10</v>
      </c>
      <c r="D296" s="248" t="s">
        <v>239</v>
      </c>
      <c r="E296" s="249" t="s">
        <v>10</v>
      </c>
      <c r="F296" s="250" t="s">
        <v>564</v>
      </c>
      <c r="G296" s="2"/>
      <c r="H296" s="533">
        <f>SUM(H297:H298)</f>
        <v>10993792</v>
      </c>
      <c r="I296" s="533">
        <f>SUM(I297:I298)</f>
        <v>10993792</v>
      </c>
    </row>
    <row r="297" spans="1:9" ht="47.25" x14ac:dyDescent="0.25">
      <c r="A297" s="86" t="s">
        <v>86</v>
      </c>
      <c r="B297" s="5" t="s">
        <v>29</v>
      </c>
      <c r="C297" s="5" t="s">
        <v>10</v>
      </c>
      <c r="D297" s="248" t="s">
        <v>239</v>
      </c>
      <c r="E297" s="249" t="s">
        <v>10</v>
      </c>
      <c r="F297" s="250" t="s">
        <v>564</v>
      </c>
      <c r="G297" s="299" t="s">
        <v>13</v>
      </c>
      <c r="H297" s="535">
        <f>SUM(прил10!I396)</f>
        <v>10777836</v>
      </c>
      <c r="I297" s="535">
        <f>SUM(прил10!J396)</f>
        <v>10777836</v>
      </c>
    </row>
    <row r="298" spans="1:9" ht="31.5" customHeight="1" x14ac:dyDescent="0.25">
      <c r="A298" s="91" t="s">
        <v>682</v>
      </c>
      <c r="B298" s="5" t="s">
        <v>29</v>
      </c>
      <c r="C298" s="5" t="s">
        <v>10</v>
      </c>
      <c r="D298" s="248" t="s">
        <v>239</v>
      </c>
      <c r="E298" s="249" t="s">
        <v>10</v>
      </c>
      <c r="F298" s="250" t="s">
        <v>564</v>
      </c>
      <c r="G298" s="299" t="s">
        <v>16</v>
      </c>
      <c r="H298" s="535">
        <f>SUM(прил10!I397)</f>
        <v>215956</v>
      </c>
      <c r="I298" s="535">
        <f>SUM(прил10!J397)</f>
        <v>215956</v>
      </c>
    </row>
    <row r="299" spans="1:9" ht="46.5" hidden="1" customHeight="1" x14ac:dyDescent="0.25">
      <c r="A299" s="104" t="s">
        <v>980</v>
      </c>
      <c r="B299" s="5" t="s">
        <v>29</v>
      </c>
      <c r="C299" s="5" t="s">
        <v>10</v>
      </c>
      <c r="D299" s="248" t="s">
        <v>239</v>
      </c>
      <c r="E299" s="249" t="s">
        <v>10</v>
      </c>
      <c r="F299" s="250" t="s">
        <v>981</v>
      </c>
      <c r="G299" s="299"/>
      <c r="H299" s="533">
        <f>SUM(H300)</f>
        <v>0</v>
      </c>
      <c r="I299" s="533">
        <f>SUM(I300)</f>
        <v>0</v>
      </c>
    </row>
    <row r="300" spans="1:9" ht="31.5" hidden="1" customHeight="1" x14ac:dyDescent="0.25">
      <c r="A300" s="77" t="s">
        <v>190</v>
      </c>
      <c r="B300" s="5" t="s">
        <v>29</v>
      </c>
      <c r="C300" s="5" t="s">
        <v>10</v>
      </c>
      <c r="D300" s="248" t="s">
        <v>239</v>
      </c>
      <c r="E300" s="249" t="s">
        <v>10</v>
      </c>
      <c r="F300" s="250" t="s">
        <v>981</v>
      </c>
      <c r="G300" s="299" t="s">
        <v>185</v>
      </c>
      <c r="H300" s="535">
        <f>SUM(прил10!I399)</f>
        <v>0</v>
      </c>
      <c r="I300" s="535">
        <f>SUM(прил10!J399)</f>
        <v>0</v>
      </c>
    </row>
    <row r="301" spans="1:9" ht="31.5" hidden="1" customHeight="1" x14ac:dyDescent="0.25">
      <c r="A301" s="420" t="s">
        <v>679</v>
      </c>
      <c r="B301" s="5" t="s">
        <v>29</v>
      </c>
      <c r="C301" s="5" t="s">
        <v>10</v>
      </c>
      <c r="D301" s="248" t="s">
        <v>239</v>
      </c>
      <c r="E301" s="249" t="s">
        <v>10</v>
      </c>
      <c r="F301" s="250" t="s">
        <v>678</v>
      </c>
      <c r="G301" s="299"/>
      <c r="H301" s="533">
        <f>SUM(H302)</f>
        <v>0</v>
      </c>
      <c r="I301" s="533">
        <f>SUM(I302)</f>
        <v>0</v>
      </c>
    </row>
    <row r="302" spans="1:9" ht="33.75" hidden="1" customHeight="1" x14ac:dyDescent="0.25">
      <c r="A302" s="114" t="s">
        <v>682</v>
      </c>
      <c r="B302" s="5" t="s">
        <v>29</v>
      </c>
      <c r="C302" s="5" t="s">
        <v>10</v>
      </c>
      <c r="D302" s="248" t="s">
        <v>239</v>
      </c>
      <c r="E302" s="249" t="s">
        <v>10</v>
      </c>
      <c r="F302" s="250" t="s">
        <v>678</v>
      </c>
      <c r="G302" s="299" t="s">
        <v>16</v>
      </c>
      <c r="H302" s="535">
        <f>SUM(прил10!I401)</f>
        <v>0</v>
      </c>
      <c r="I302" s="535">
        <f>SUM(прил10!J401)</f>
        <v>0</v>
      </c>
    </row>
    <row r="303" spans="1:9" ht="33" customHeight="1" x14ac:dyDescent="0.25">
      <c r="A303" s="3" t="s">
        <v>96</v>
      </c>
      <c r="B303" s="5" t="s">
        <v>29</v>
      </c>
      <c r="C303" s="5" t="s">
        <v>10</v>
      </c>
      <c r="D303" s="248" t="s">
        <v>239</v>
      </c>
      <c r="E303" s="249" t="s">
        <v>10</v>
      </c>
      <c r="F303" s="250" t="s">
        <v>529</v>
      </c>
      <c r="G303" s="60"/>
      <c r="H303" s="533">
        <f>SUM(H304:H306)</f>
        <v>9467595</v>
      </c>
      <c r="I303" s="533">
        <f>SUM(I304:I306)</f>
        <v>10158027</v>
      </c>
    </row>
    <row r="304" spans="1:9" ht="49.5" customHeight="1" x14ac:dyDescent="0.25">
      <c r="A304" s="86" t="s">
        <v>86</v>
      </c>
      <c r="B304" s="5" t="s">
        <v>29</v>
      </c>
      <c r="C304" s="5" t="s">
        <v>10</v>
      </c>
      <c r="D304" s="248" t="s">
        <v>239</v>
      </c>
      <c r="E304" s="249" t="s">
        <v>10</v>
      </c>
      <c r="F304" s="250" t="s">
        <v>529</v>
      </c>
      <c r="G304" s="60" t="s">
        <v>13</v>
      </c>
      <c r="H304" s="535">
        <f>SUM(прил10!I403)</f>
        <v>4640548</v>
      </c>
      <c r="I304" s="535">
        <f>SUM(прил10!J403)</f>
        <v>4640548</v>
      </c>
    </row>
    <row r="305" spans="1:9" ht="31.5" customHeight="1" x14ac:dyDescent="0.25">
      <c r="A305" s="91" t="s">
        <v>682</v>
      </c>
      <c r="B305" s="5" t="s">
        <v>29</v>
      </c>
      <c r="C305" s="5" t="s">
        <v>10</v>
      </c>
      <c r="D305" s="248" t="s">
        <v>239</v>
      </c>
      <c r="E305" s="249" t="s">
        <v>10</v>
      </c>
      <c r="F305" s="250" t="s">
        <v>529</v>
      </c>
      <c r="G305" s="60" t="s">
        <v>16</v>
      </c>
      <c r="H305" s="535">
        <f>SUM(прил10!I404)</f>
        <v>4750673</v>
      </c>
      <c r="I305" s="535">
        <f>SUM(прил10!J404)</f>
        <v>5441105</v>
      </c>
    </row>
    <row r="306" spans="1:9" ht="18" customHeight="1" x14ac:dyDescent="0.25">
      <c r="A306" s="3" t="s">
        <v>18</v>
      </c>
      <c r="B306" s="5" t="s">
        <v>29</v>
      </c>
      <c r="C306" s="5" t="s">
        <v>10</v>
      </c>
      <c r="D306" s="248" t="s">
        <v>239</v>
      </c>
      <c r="E306" s="249" t="s">
        <v>10</v>
      </c>
      <c r="F306" s="250" t="s">
        <v>529</v>
      </c>
      <c r="G306" s="60" t="s">
        <v>17</v>
      </c>
      <c r="H306" s="535">
        <f>SUM(прил10!I405)</f>
        <v>76374</v>
      </c>
      <c r="I306" s="535">
        <f>SUM(прил10!J405)</f>
        <v>76374</v>
      </c>
    </row>
    <row r="307" spans="1:9" ht="51.75" hidden="1" customHeight="1" x14ac:dyDescent="0.25">
      <c r="A307" s="27" t="s">
        <v>146</v>
      </c>
      <c r="B307" s="29" t="s">
        <v>29</v>
      </c>
      <c r="C307" s="29" t="s">
        <v>10</v>
      </c>
      <c r="D307" s="245" t="s">
        <v>913</v>
      </c>
      <c r="E307" s="246" t="s">
        <v>496</v>
      </c>
      <c r="F307" s="247" t="s">
        <v>497</v>
      </c>
      <c r="G307" s="31"/>
      <c r="H307" s="532">
        <f t="shared" ref="H307:I310" si="27">SUM(H308)</f>
        <v>0</v>
      </c>
      <c r="I307" s="532">
        <f t="shared" si="27"/>
        <v>0</v>
      </c>
    </row>
    <row r="308" spans="1:9" ht="81" hidden="1" customHeight="1" x14ac:dyDescent="0.25">
      <c r="A308" s="3" t="s">
        <v>264</v>
      </c>
      <c r="B308" s="5" t="s">
        <v>29</v>
      </c>
      <c r="C308" s="5" t="s">
        <v>10</v>
      </c>
      <c r="D308" s="248" t="s">
        <v>262</v>
      </c>
      <c r="E308" s="249" t="s">
        <v>496</v>
      </c>
      <c r="F308" s="250" t="s">
        <v>497</v>
      </c>
      <c r="G308" s="60"/>
      <c r="H308" s="533">
        <f t="shared" si="27"/>
        <v>0</v>
      </c>
      <c r="I308" s="533">
        <f t="shared" si="27"/>
        <v>0</v>
      </c>
    </row>
    <row r="309" spans="1:9" ht="33.75" hidden="1" customHeight="1" x14ac:dyDescent="0.25">
      <c r="A309" s="3" t="s">
        <v>542</v>
      </c>
      <c r="B309" s="5" t="s">
        <v>29</v>
      </c>
      <c r="C309" s="5" t="s">
        <v>10</v>
      </c>
      <c r="D309" s="248" t="s">
        <v>262</v>
      </c>
      <c r="E309" s="249" t="s">
        <v>10</v>
      </c>
      <c r="F309" s="250" t="s">
        <v>497</v>
      </c>
      <c r="G309" s="60"/>
      <c r="H309" s="533">
        <f t="shared" si="27"/>
        <v>0</v>
      </c>
      <c r="I309" s="533">
        <f t="shared" si="27"/>
        <v>0</v>
      </c>
    </row>
    <row r="310" spans="1:9" ht="32.25" hidden="1" customHeight="1" x14ac:dyDescent="0.25">
      <c r="A310" s="3" t="s">
        <v>263</v>
      </c>
      <c r="B310" s="5" t="s">
        <v>29</v>
      </c>
      <c r="C310" s="5" t="s">
        <v>10</v>
      </c>
      <c r="D310" s="248" t="s">
        <v>262</v>
      </c>
      <c r="E310" s="249" t="s">
        <v>10</v>
      </c>
      <c r="F310" s="250" t="s">
        <v>543</v>
      </c>
      <c r="G310" s="60"/>
      <c r="H310" s="533">
        <f t="shared" si="27"/>
        <v>0</v>
      </c>
      <c r="I310" s="533">
        <f t="shared" si="27"/>
        <v>0</v>
      </c>
    </row>
    <row r="311" spans="1:9" ht="32.25" hidden="1" customHeight="1" x14ac:dyDescent="0.25">
      <c r="A311" s="3" t="s">
        <v>682</v>
      </c>
      <c r="B311" s="5" t="s">
        <v>29</v>
      </c>
      <c r="C311" s="5" t="s">
        <v>10</v>
      </c>
      <c r="D311" s="248" t="s">
        <v>262</v>
      </c>
      <c r="E311" s="249" t="s">
        <v>10</v>
      </c>
      <c r="F311" s="250" t="s">
        <v>543</v>
      </c>
      <c r="G311" s="60" t="s">
        <v>16</v>
      </c>
      <c r="H311" s="535">
        <f>SUM(прил10!I410)</f>
        <v>0</v>
      </c>
      <c r="I311" s="535">
        <f>SUM(прил10!J410)</f>
        <v>0</v>
      </c>
    </row>
    <row r="312" spans="1:9" ht="64.5" customHeight="1" x14ac:dyDescent="0.25">
      <c r="A312" s="76" t="s">
        <v>142</v>
      </c>
      <c r="B312" s="28" t="s">
        <v>29</v>
      </c>
      <c r="C312" s="42" t="s">
        <v>10</v>
      </c>
      <c r="D312" s="257" t="s">
        <v>218</v>
      </c>
      <c r="E312" s="258" t="s">
        <v>496</v>
      </c>
      <c r="F312" s="259" t="s">
        <v>497</v>
      </c>
      <c r="G312" s="28"/>
      <c r="H312" s="532">
        <f t="shared" ref="H312:I315" si="28">SUM(H313)</f>
        <v>138000</v>
      </c>
      <c r="I312" s="532">
        <f t="shared" si="28"/>
        <v>138000</v>
      </c>
    </row>
    <row r="313" spans="1:9" ht="96" customHeight="1" x14ac:dyDescent="0.25">
      <c r="A313" s="77" t="s">
        <v>158</v>
      </c>
      <c r="B313" s="2" t="s">
        <v>29</v>
      </c>
      <c r="C313" s="8" t="s">
        <v>10</v>
      </c>
      <c r="D313" s="284" t="s">
        <v>220</v>
      </c>
      <c r="E313" s="285" t="s">
        <v>496</v>
      </c>
      <c r="F313" s="286" t="s">
        <v>497</v>
      </c>
      <c r="G313" s="2"/>
      <c r="H313" s="533">
        <f t="shared" si="28"/>
        <v>138000</v>
      </c>
      <c r="I313" s="533">
        <f t="shared" si="28"/>
        <v>138000</v>
      </c>
    </row>
    <row r="314" spans="1:9" ht="49.5" customHeight="1" x14ac:dyDescent="0.25">
      <c r="A314" s="77" t="s">
        <v>516</v>
      </c>
      <c r="B314" s="2" t="s">
        <v>29</v>
      </c>
      <c r="C314" s="8" t="s">
        <v>10</v>
      </c>
      <c r="D314" s="284" t="s">
        <v>220</v>
      </c>
      <c r="E314" s="285" t="s">
        <v>10</v>
      </c>
      <c r="F314" s="286" t="s">
        <v>497</v>
      </c>
      <c r="G314" s="2"/>
      <c r="H314" s="533">
        <f t="shared" si="28"/>
        <v>138000</v>
      </c>
      <c r="I314" s="533">
        <f t="shared" si="28"/>
        <v>138000</v>
      </c>
    </row>
    <row r="315" spans="1:9" ht="18" customHeight="1" x14ac:dyDescent="0.25">
      <c r="A315" s="3" t="s">
        <v>111</v>
      </c>
      <c r="B315" s="2" t="s">
        <v>29</v>
      </c>
      <c r="C315" s="8" t="s">
        <v>10</v>
      </c>
      <c r="D315" s="284" t="s">
        <v>220</v>
      </c>
      <c r="E315" s="285" t="s">
        <v>10</v>
      </c>
      <c r="F315" s="286" t="s">
        <v>517</v>
      </c>
      <c r="G315" s="2"/>
      <c r="H315" s="533">
        <f t="shared" si="28"/>
        <v>138000</v>
      </c>
      <c r="I315" s="533">
        <f t="shared" si="28"/>
        <v>138000</v>
      </c>
    </row>
    <row r="316" spans="1:9" ht="30" customHeight="1" x14ac:dyDescent="0.25">
      <c r="A316" s="91" t="s">
        <v>682</v>
      </c>
      <c r="B316" s="2" t="s">
        <v>29</v>
      </c>
      <c r="C316" s="8" t="s">
        <v>10</v>
      </c>
      <c r="D316" s="284" t="s">
        <v>220</v>
      </c>
      <c r="E316" s="285" t="s">
        <v>10</v>
      </c>
      <c r="F316" s="286" t="s">
        <v>517</v>
      </c>
      <c r="G316" s="2" t="s">
        <v>16</v>
      </c>
      <c r="H316" s="534">
        <f>SUM(прил10!I415)</f>
        <v>138000</v>
      </c>
      <c r="I316" s="534">
        <f>SUM(прил10!J415)</f>
        <v>138000</v>
      </c>
    </row>
    <row r="317" spans="1:9" ht="15.75" x14ac:dyDescent="0.25">
      <c r="A317" s="88" t="s">
        <v>30</v>
      </c>
      <c r="B317" s="23" t="s">
        <v>29</v>
      </c>
      <c r="C317" s="23" t="s">
        <v>12</v>
      </c>
      <c r="D317" s="242"/>
      <c r="E317" s="243"/>
      <c r="F317" s="244"/>
      <c r="G317" s="22"/>
      <c r="H317" s="539">
        <f>SUM(H318+H367+H372)</f>
        <v>139918217</v>
      </c>
      <c r="I317" s="539">
        <f>SUM(I318+I367+I372)</f>
        <v>137945565</v>
      </c>
    </row>
    <row r="318" spans="1:9" ht="35.25" customHeight="1" x14ac:dyDescent="0.25">
      <c r="A318" s="27" t="s">
        <v>155</v>
      </c>
      <c r="B318" s="28" t="s">
        <v>29</v>
      </c>
      <c r="C318" s="28" t="s">
        <v>12</v>
      </c>
      <c r="D318" s="245" t="s">
        <v>561</v>
      </c>
      <c r="E318" s="246" t="s">
        <v>496</v>
      </c>
      <c r="F318" s="247" t="s">
        <v>497</v>
      </c>
      <c r="G318" s="28"/>
      <c r="H318" s="532">
        <f>SUM(H319+H351)</f>
        <v>139087517</v>
      </c>
      <c r="I318" s="532">
        <f>SUM(I319+I351)</f>
        <v>137114865</v>
      </c>
    </row>
    <row r="319" spans="1:9" ht="50.25" customHeight="1" x14ac:dyDescent="0.25">
      <c r="A319" s="3" t="s">
        <v>156</v>
      </c>
      <c r="B319" s="2" t="s">
        <v>29</v>
      </c>
      <c r="C319" s="2" t="s">
        <v>12</v>
      </c>
      <c r="D319" s="248" t="s">
        <v>239</v>
      </c>
      <c r="E319" s="249" t="s">
        <v>496</v>
      </c>
      <c r="F319" s="250" t="s">
        <v>497</v>
      </c>
      <c r="G319" s="2"/>
      <c r="H319" s="533">
        <f>SUM(H320)</f>
        <v>138887517</v>
      </c>
      <c r="I319" s="533">
        <f>SUM(I320)</f>
        <v>136914865</v>
      </c>
    </row>
    <row r="320" spans="1:9" ht="17.25" customHeight="1" x14ac:dyDescent="0.25">
      <c r="A320" s="303" t="s">
        <v>573</v>
      </c>
      <c r="B320" s="2" t="s">
        <v>29</v>
      </c>
      <c r="C320" s="2" t="s">
        <v>12</v>
      </c>
      <c r="D320" s="248" t="s">
        <v>239</v>
      </c>
      <c r="E320" s="249" t="s">
        <v>12</v>
      </c>
      <c r="F320" s="250" t="s">
        <v>497</v>
      </c>
      <c r="G320" s="2"/>
      <c r="H320" s="533">
        <f>SUM(H321+H324+H326+H328+H332+H336+H334+H338+H349+H341+H330+H343+H347)</f>
        <v>138887517</v>
      </c>
      <c r="I320" s="533">
        <f>SUM(I321+I324+I326+I328+I332+I336+I334+I338+I349+I341+I330+I343+I347)</f>
        <v>136914865</v>
      </c>
    </row>
    <row r="321" spans="1:9" ht="82.5" customHeight="1" x14ac:dyDescent="0.25">
      <c r="A321" s="51" t="s">
        <v>159</v>
      </c>
      <c r="B321" s="2" t="s">
        <v>29</v>
      </c>
      <c r="C321" s="2" t="s">
        <v>12</v>
      </c>
      <c r="D321" s="248" t="s">
        <v>239</v>
      </c>
      <c r="E321" s="249" t="s">
        <v>12</v>
      </c>
      <c r="F321" s="250" t="s">
        <v>565</v>
      </c>
      <c r="G321" s="2"/>
      <c r="H321" s="533">
        <f>SUM(H322:H323)</f>
        <v>116637288</v>
      </c>
      <c r="I321" s="533">
        <f>SUM(I322:I323)</f>
        <v>116637288</v>
      </c>
    </row>
    <row r="322" spans="1:9" ht="48" customHeight="1" x14ac:dyDescent="0.25">
      <c r="A322" s="86" t="s">
        <v>86</v>
      </c>
      <c r="B322" s="2" t="s">
        <v>29</v>
      </c>
      <c r="C322" s="2" t="s">
        <v>12</v>
      </c>
      <c r="D322" s="248" t="s">
        <v>239</v>
      </c>
      <c r="E322" s="249" t="s">
        <v>12</v>
      </c>
      <c r="F322" s="250" t="s">
        <v>565</v>
      </c>
      <c r="G322" s="2" t="s">
        <v>13</v>
      </c>
      <c r="H322" s="535">
        <f>SUM(прил10!I421)</f>
        <v>111638911</v>
      </c>
      <c r="I322" s="535">
        <f>SUM(прил10!J421)</f>
        <v>111638911</v>
      </c>
    </row>
    <row r="323" spans="1:9" ht="32.25" customHeight="1" x14ac:dyDescent="0.25">
      <c r="A323" s="91" t="s">
        <v>682</v>
      </c>
      <c r="B323" s="2" t="s">
        <v>29</v>
      </c>
      <c r="C323" s="2" t="s">
        <v>12</v>
      </c>
      <c r="D323" s="248" t="s">
        <v>239</v>
      </c>
      <c r="E323" s="249" t="s">
        <v>12</v>
      </c>
      <c r="F323" s="250" t="s">
        <v>565</v>
      </c>
      <c r="G323" s="2" t="s">
        <v>16</v>
      </c>
      <c r="H323" s="535">
        <f>SUM(прил10!I422)</f>
        <v>4998377</v>
      </c>
      <c r="I323" s="535">
        <f>SUM(прил10!J422)</f>
        <v>4998377</v>
      </c>
    </row>
    <row r="324" spans="1:9" ht="17.25" hidden="1" customHeight="1" x14ac:dyDescent="0.25">
      <c r="A324" s="420" t="s">
        <v>714</v>
      </c>
      <c r="B324" s="2" t="s">
        <v>29</v>
      </c>
      <c r="C324" s="2" t="s">
        <v>12</v>
      </c>
      <c r="D324" s="248" t="s">
        <v>239</v>
      </c>
      <c r="E324" s="249" t="s">
        <v>12</v>
      </c>
      <c r="F324" s="250" t="s">
        <v>713</v>
      </c>
      <c r="G324" s="2"/>
      <c r="H324" s="533">
        <f>SUM(H325)</f>
        <v>0</v>
      </c>
      <c r="I324" s="533">
        <f>SUM(I325)</f>
        <v>0</v>
      </c>
    </row>
    <row r="325" spans="1:9" ht="33" hidden="1" customHeight="1" x14ac:dyDescent="0.25">
      <c r="A325" s="114" t="s">
        <v>682</v>
      </c>
      <c r="B325" s="2" t="s">
        <v>29</v>
      </c>
      <c r="C325" s="2" t="s">
        <v>12</v>
      </c>
      <c r="D325" s="248" t="s">
        <v>239</v>
      </c>
      <c r="E325" s="249" t="s">
        <v>12</v>
      </c>
      <c r="F325" s="250" t="s">
        <v>713</v>
      </c>
      <c r="G325" s="2" t="s">
        <v>16</v>
      </c>
      <c r="H325" s="535">
        <f>SUM(прил10!I424)</f>
        <v>0</v>
      </c>
      <c r="I325" s="535">
        <f>SUM(прил10!J424)</f>
        <v>0</v>
      </c>
    </row>
    <row r="326" spans="1:9" ht="34.5" hidden="1" customHeight="1" x14ac:dyDescent="0.25">
      <c r="A326" s="420" t="s">
        <v>706</v>
      </c>
      <c r="B326" s="2" t="s">
        <v>29</v>
      </c>
      <c r="C326" s="2" t="s">
        <v>12</v>
      </c>
      <c r="D326" s="248" t="s">
        <v>239</v>
      </c>
      <c r="E326" s="249" t="s">
        <v>12</v>
      </c>
      <c r="F326" s="250" t="s">
        <v>705</v>
      </c>
      <c r="G326" s="2"/>
      <c r="H326" s="533">
        <f>SUM(H327)</f>
        <v>0</v>
      </c>
      <c r="I326" s="533">
        <f>SUM(I327)</f>
        <v>0</v>
      </c>
    </row>
    <row r="327" spans="1:9" ht="50.25" hidden="1" customHeight="1" x14ac:dyDescent="0.25">
      <c r="A327" s="104" t="s">
        <v>86</v>
      </c>
      <c r="B327" s="2" t="s">
        <v>29</v>
      </c>
      <c r="C327" s="2" t="s">
        <v>12</v>
      </c>
      <c r="D327" s="248" t="s">
        <v>239</v>
      </c>
      <c r="E327" s="249" t="s">
        <v>12</v>
      </c>
      <c r="F327" s="250" t="s">
        <v>705</v>
      </c>
      <c r="G327" s="2" t="s">
        <v>13</v>
      </c>
      <c r="H327" s="535">
        <f>SUM(прил10!I426)</f>
        <v>0</v>
      </c>
      <c r="I327" s="535">
        <f>SUM(прил10!J426)</f>
        <v>0</v>
      </c>
    </row>
    <row r="328" spans="1:9" ht="63.75" hidden="1" customHeight="1" x14ac:dyDescent="0.25">
      <c r="A328" s="420" t="s">
        <v>707</v>
      </c>
      <c r="B328" s="2" t="s">
        <v>29</v>
      </c>
      <c r="C328" s="2" t="s">
        <v>12</v>
      </c>
      <c r="D328" s="248" t="s">
        <v>239</v>
      </c>
      <c r="E328" s="249" t="s">
        <v>12</v>
      </c>
      <c r="F328" s="250" t="s">
        <v>704</v>
      </c>
      <c r="G328" s="2"/>
      <c r="H328" s="533">
        <f>SUM(H329)</f>
        <v>0</v>
      </c>
      <c r="I328" s="533">
        <f>SUM(I329)</f>
        <v>0</v>
      </c>
    </row>
    <row r="329" spans="1:9" ht="33" hidden="1" customHeight="1" x14ac:dyDescent="0.25">
      <c r="A329" s="114" t="s">
        <v>682</v>
      </c>
      <c r="B329" s="2" t="s">
        <v>29</v>
      </c>
      <c r="C329" s="2" t="s">
        <v>12</v>
      </c>
      <c r="D329" s="248" t="s">
        <v>239</v>
      </c>
      <c r="E329" s="249" t="s">
        <v>12</v>
      </c>
      <c r="F329" s="250" t="s">
        <v>704</v>
      </c>
      <c r="G329" s="2" t="s">
        <v>16</v>
      </c>
      <c r="H329" s="535">
        <f>SUM(прил10!I428)</f>
        <v>0</v>
      </c>
      <c r="I329" s="535">
        <f>SUM(прил10!J428)</f>
        <v>0</v>
      </c>
    </row>
    <row r="330" spans="1:9" ht="17.25" hidden="1" customHeight="1" x14ac:dyDescent="0.25">
      <c r="A330" s="93" t="s">
        <v>460</v>
      </c>
      <c r="B330" s="5" t="s">
        <v>29</v>
      </c>
      <c r="C330" s="5" t="s">
        <v>12</v>
      </c>
      <c r="D330" s="248" t="s">
        <v>239</v>
      </c>
      <c r="E330" s="249" t="s">
        <v>12</v>
      </c>
      <c r="F330" s="250" t="s">
        <v>566</v>
      </c>
      <c r="G330" s="2"/>
      <c r="H330" s="533">
        <f>SUM(H331)</f>
        <v>0</v>
      </c>
      <c r="I330" s="533">
        <f>SUM(I331)</f>
        <v>0</v>
      </c>
    </row>
    <row r="331" spans="1:9" ht="48" hidden="1" customHeight="1" x14ac:dyDescent="0.25">
      <c r="A331" s="86" t="s">
        <v>86</v>
      </c>
      <c r="B331" s="5" t="s">
        <v>29</v>
      </c>
      <c r="C331" s="5" t="s">
        <v>12</v>
      </c>
      <c r="D331" s="248" t="s">
        <v>239</v>
      </c>
      <c r="E331" s="249" t="s">
        <v>12</v>
      </c>
      <c r="F331" s="250" t="s">
        <v>566</v>
      </c>
      <c r="G331" s="2" t="s">
        <v>13</v>
      </c>
      <c r="H331" s="535">
        <f>SUM(прил10!I430)</f>
        <v>0</v>
      </c>
      <c r="I331" s="535">
        <f>SUM(прил10!J430)</f>
        <v>0</v>
      </c>
    </row>
    <row r="332" spans="1:9" ht="48" hidden="1" customHeight="1" x14ac:dyDescent="0.25">
      <c r="A332" s="104" t="s">
        <v>914</v>
      </c>
      <c r="B332" s="5" t="s">
        <v>29</v>
      </c>
      <c r="C332" s="5" t="s">
        <v>12</v>
      </c>
      <c r="D332" s="248" t="s">
        <v>239</v>
      </c>
      <c r="E332" s="249" t="s">
        <v>12</v>
      </c>
      <c r="F332" s="250" t="s">
        <v>915</v>
      </c>
      <c r="G332" s="2"/>
      <c r="H332" s="533">
        <f>SUM(H333)</f>
        <v>0</v>
      </c>
      <c r="I332" s="533">
        <f>SUM(I333)</f>
        <v>0</v>
      </c>
    </row>
    <row r="333" spans="1:9" ht="32.25" hidden="1" customHeight="1" x14ac:dyDescent="0.25">
      <c r="A333" s="114" t="s">
        <v>682</v>
      </c>
      <c r="B333" s="5" t="s">
        <v>29</v>
      </c>
      <c r="C333" s="5" t="s">
        <v>12</v>
      </c>
      <c r="D333" s="248" t="s">
        <v>239</v>
      </c>
      <c r="E333" s="249" t="s">
        <v>12</v>
      </c>
      <c r="F333" s="250" t="s">
        <v>915</v>
      </c>
      <c r="G333" s="2" t="s">
        <v>16</v>
      </c>
      <c r="H333" s="535">
        <f>SUM(прил10!I432)</f>
        <v>0</v>
      </c>
      <c r="I333" s="535">
        <f>SUM(прил10!J432)</f>
        <v>0</v>
      </c>
    </row>
    <row r="334" spans="1:9" ht="32.25" hidden="1" customHeight="1" x14ac:dyDescent="0.25">
      <c r="A334" s="104" t="s">
        <v>916</v>
      </c>
      <c r="B334" s="5" t="s">
        <v>29</v>
      </c>
      <c r="C334" s="5" t="s">
        <v>12</v>
      </c>
      <c r="D334" s="248" t="s">
        <v>239</v>
      </c>
      <c r="E334" s="249" t="s">
        <v>12</v>
      </c>
      <c r="F334" s="250" t="s">
        <v>917</v>
      </c>
      <c r="G334" s="2"/>
      <c r="H334" s="533">
        <f>SUM(H335)</f>
        <v>0</v>
      </c>
      <c r="I334" s="533">
        <f>SUM(I335)</f>
        <v>0</v>
      </c>
    </row>
    <row r="335" spans="1:9" ht="32.25" hidden="1" customHeight="1" x14ac:dyDescent="0.25">
      <c r="A335" s="114" t="s">
        <v>682</v>
      </c>
      <c r="B335" s="5" t="s">
        <v>29</v>
      </c>
      <c r="C335" s="5" t="s">
        <v>12</v>
      </c>
      <c r="D335" s="248" t="s">
        <v>239</v>
      </c>
      <c r="E335" s="249" t="s">
        <v>12</v>
      </c>
      <c r="F335" s="250" t="s">
        <v>917</v>
      </c>
      <c r="G335" s="2" t="s">
        <v>16</v>
      </c>
      <c r="H335" s="535">
        <f>SUM(прил10!I434)</f>
        <v>0</v>
      </c>
      <c r="I335" s="535">
        <f>SUM(прил10!J434)</f>
        <v>0</v>
      </c>
    </row>
    <row r="336" spans="1:9" ht="32.25" hidden="1" customHeight="1" x14ac:dyDescent="0.25">
      <c r="A336" s="420" t="s">
        <v>679</v>
      </c>
      <c r="B336" s="2" t="s">
        <v>29</v>
      </c>
      <c r="C336" s="2" t="s">
        <v>12</v>
      </c>
      <c r="D336" s="248" t="s">
        <v>239</v>
      </c>
      <c r="E336" s="249" t="s">
        <v>12</v>
      </c>
      <c r="F336" s="250" t="s">
        <v>678</v>
      </c>
      <c r="G336" s="2"/>
      <c r="H336" s="533">
        <f>SUM(H337)</f>
        <v>0</v>
      </c>
      <c r="I336" s="533">
        <f>SUM(I337)</f>
        <v>0</v>
      </c>
    </row>
    <row r="337" spans="1:9" ht="31.5" hidden="1" customHeight="1" x14ac:dyDescent="0.25">
      <c r="A337" s="91" t="s">
        <v>682</v>
      </c>
      <c r="B337" s="2" t="s">
        <v>29</v>
      </c>
      <c r="C337" s="2" t="s">
        <v>12</v>
      </c>
      <c r="D337" s="248" t="s">
        <v>239</v>
      </c>
      <c r="E337" s="249" t="s">
        <v>12</v>
      </c>
      <c r="F337" s="250" t="s">
        <v>678</v>
      </c>
      <c r="G337" s="2" t="s">
        <v>16</v>
      </c>
      <c r="H337" s="535">
        <f>SUM(прил10!I436)</f>
        <v>0</v>
      </c>
      <c r="I337" s="535">
        <f>SUM(прил10!J436)</f>
        <v>0</v>
      </c>
    </row>
    <row r="338" spans="1:9" ht="32.25" customHeight="1" x14ac:dyDescent="0.25">
      <c r="A338" s="304" t="s">
        <v>567</v>
      </c>
      <c r="B338" s="2" t="s">
        <v>29</v>
      </c>
      <c r="C338" s="2" t="s">
        <v>12</v>
      </c>
      <c r="D338" s="248" t="s">
        <v>239</v>
      </c>
      <c r="E338" s="249" t="s">
        <v>12</v>
      </c>
      <c r="F338" s="250" t="s">
        <v>568</v>
      </c>
      <c r="G338" s="2"/>
      <c r="H338" s="533">
        <f>SUM(H339:H340)</f>
        <v>691630</v>
      </c>
      <c r="I338" s="533">
        <f>SUM(I339:I340)</f>
        <v>691630</v>
      </c>
    </row>
    <row r="339" spans="1:9" ht="49.5" customHeight="1" x14ac:dyDescent="0.25">
      <c r="A339" s="86" t="s">
        <v>86</v>
      </c>
      <c r="B339" s="2" t="s">
        <v>29</v>
      </c>
      <c r="C339" s="2" t="s">
        <v>12</v>
      </c>
      <c r="D339" s="248" t="s">
        <v>239</v>
      </c>
      <c r="E339" s="249" t="s">
        <v>12</v>
      </c>
      <c r="F339" s="250" t="s">
        <v>568</v>
      </c>
      <c r="G339" s="2" t="s">
        <v>13</v>
      </c>
      <c r="H339" s="535">
        <f>SUM(прил10!I438)</f>
        <v>562294</v>
      </c>
      <c r="I339" s="535">
        <f>SUM(прил10!J438)</f>
        <v>562294</v>
      </c>
    </row>
    <row r="340" spans="1:9" ht="16.5" customHeight="1" x14ac:dyDescent="0.25">
      <c r="A340" s="62" t="s">
        <v>40</v>
      </c>
      <c r="B340" s="2" t="s">
        <v>29</v>
      </c>
      <c r="C340" s="2" t="s">
        <v>12</v>
      </c>
      <c r="D340" s="248" t="s">
        <v>239</v>
      </c>
      <c r="E340" s="249" t="s">
        <v>12</v>
      </c>
      <c r="F340" s="250" t="s">
        <v>568</v>
      </c>
      <c r="G340" s="299" t="s">
        <v>39</v>
      </c>
      <c r="H340" s="535">
        <f>SUM(прил10!I439)</f>
        <v>129336</v>
      </c>
      <c r="I340" s="535">
        <f>SUM(прил10!J439)</f>
        <v>129336</v>
      </c>
    </row>
    <row r="341" spans="1:9" ht="48.75" customHeight="1" x14ac:dyDescent="0.25">
      <c r="A341" s="305" t="s">
        <v>959</v>
      </c>
      <c r="B341" s="44" t="s">
        <v>29</v>
      </c>
      <c r="C341" s="44" t="s">
        <v>12</v>
      </c>
      <c r="D341" s="287" t="s">
        <v>239</v>
      </c>
      <c r="E341" s="288" t="s">
        <v>12</v>
      </c>
      <c r="F341" s="289" t="s">
        <v>569</v>
      </c>
      <c r="G341" s="44"/>
      <c r="H341" s="533">
        <f>SUM(H342)</f>
        <v>1475000</v>
      </c>
      <c r="I341" s="533">
        <f>SUM(I342)</f>
        <v>1475000</v>
      </c>
    </row>
    <row r="342" spans="1:9" ht="30.75" customHeight="1" x14ac:dyDescent="0.25">
      <c r="A342" s="233" t="s">
        <v>682</v>
      </c>
      <c r="B342" s="60" t="s">
        <v>29</v>
      </c>
      <c r="C342" s="44" t="s">
        <v>12</v>
      </c>
      <c r="D342" s="287" t="s">
        <v>239</v>
      </c>
      <c r="E342" s="288" t="s">
        <v>12</v>
      </c>
      <c r="F342" s="289" t="s">
        <v>569</v>
      </c>
      <c r="G342" s="44" t="s">
        <v>16</v>
      </c>
      <c r="H342" s="535">
        <f>SUM(прил10!I441)</f>
        <v>1475000</v>
      </c>
      <c r="I342" s="535">
        <f>SUM(прил10!J441)</f>
        <v>1475000</v>
      </c>
    </row>
    <row r="343" spans="1:9" ht="33" customHeight="1" x14ac:dyDescent="0.25">
      <c r="A343" s="3" t="s">
        <v>96</v>
      </c>
      <c r="B343" s="5" t="s">
        <v>29</v>
      </c>
      <c r="C343" s="5" t="s">
        <v>12</v>
      </c>
      <c r="D343" s="248" t="s">
        <v>239</v>
      </c>
      <c r="E343" s="249" t="s">
        <v>12</v>
      </c>
      <c r="F343" s="250" t="s">
        <v>529</v>
      </c>
      <c r="G343" s="2"/>
      <c r="H343" s="533">
        <f>SUM(H344:H346)</f>
        <v>19948599</v>
      </c>
      <c r="I343" s="533">
        <f>SUM(I344:I346)</f>
        <v>17975947</v>
      </c>
    </row>
    <row r="344" spans="1:9" ht="49.5" customHeight="1" x14ac:dyDescent="0.25">
      <c r="A344" s="86" t="s">
        <v>86</v>
      </c>
      <c r="B344" s="5" t="s">
        <v>29</v>
      </c>
      <c r="C344" s="5" t="s">
        <v>12</v>
      </c>
      <c r="D344" s="248" t="s">
        <v>239</v>
      </c>
      <c r="E344" s="249" t="s">
        <v>12</v>
      </c>
      <c r="F344" s="250" t="s">
        <v>529</v>
      </c>
      <c r="G344" s="2" t="s">
        <v>13</v>
      </c>
      <c r="H344" s="534">
        <f>SUM(прил10!I443)</f>
        <v>1812634</v>
      </c>
      <c r="I344" s="534">
        <f>SUM(прил10!J443)</f>
        <v>1812634</v>
      </c>
    </row>
    <row r="345" spans="1:9" ht="31.5" customHeight="1" x14ac:dyDescent="0.25">
      <c r="A345" s="91" t="s">
        <v>682</v>
      </c>
      <c r="B345" s="5" t="s">
        <v>29</v>
      </c>
      <c r="C345" s="5" t="s">
        <v>12</v>
      </c>
      <c r="D345" s="248" t="s">
        <v>239</v>
      </c>
      <c r="E345" s="249" t="s">
        <v>12</v>
      </c>
      <c r="F345" s="250" t="s">
        <v>529</v>
      </c>
      <c r="G345" s="2" t="s">
        <v>16</v>
      </c>
      <c r="H345" s="534">
        <f>SUM(прил10!I444)</f>
        <v>15123969</v>
      </c>
      <c r="I345" s="534">
        <f>SUM(прил10!J444)</f>
        <v>13151317</v>
      </c>
    </row>
    <row r="346" spans="1:9" ht="16.5" customHeight="1" x14ac:dyDescent="0.25">
      <c r="A346" s="3" t="s">
        <v>18</v>
      </c>
      <c r="B346" s="44" t="s">
        <v>29</v>
      </c>
      <c r="C346" s="44" t="s">
        <v>12</v>
      </c>
      <c r="D346" s="287" t="s">
        <v>239</v>
      </c>
      <c r="E346" s="288" t="s">
        <v>12</v>
      </c>
      <c r="F346" s="289" t="s">
        <v>529</v>
      </c>
      <c r="G346" s="44" t="s">
        <v>17</v>
      </c>
      <c r="H346" s="534">
        <f>SUM(прил10!I445)</f>
        <v>3011996</v>
      </c>
      <c r="I346" s="534">
        <f>SUM(прил10!J445)</f>
        <v>3011996</v>
      </c>
    </row>
    <row r="347" spans="1:9" ht="31.5" hidden="1" customHeight="1" x14ac:dyDescent="0.25">
      <c r="A347" s="3" t="s">
        <v>677</v>
      </c>
      <c r="B347" s="44" t="s">
        <v>29</v>
      </c>
      <c r="C347" s="44" t="s">
        <v>12</v>
      </c>
      <c r="D347" s="287" t="s">
        <v>239</v>
      </c>
      <c r="E347" s="288" t="s">
        <v>12</v>
      </c>
      <c r="F347" s="289" t="s">
        <v>676</v>
      </c>
      <c r="G347" s="44"/>
      <c r="H347" s="533">
        <f>SUM(H348)</f>
        <v>0</v>
      </c>
      <c r="I347" s="533">
        <f>SUM(I348)</f>
        <v>0</v>
      </c>
    </row>
    <row r="348" spans="1:9" ht="30.75" hidden="1" customHeight="1" x14ac:dyDescent="0.25">
      <c r="A348" s="91" t="s">
        <v>682</v>
      </c>
      <c r="B348" s="44" t="s">
        <v>29</v>
      </c>
      <c r="C348" s="44" t="s">
        <v>12</v>
      </c>
      <c r="D348" s="287" t="s">
        <v>239</v>
      </c>
      <c r="E348" s="288" t="s">
        <v>12</v>
      </c>
      <c r="F348" s="289" t="s">
        <v>676</v>
      </c>
      <c r="G348" s="44" t="s">
        <v>16</v>
      </c>
      <c r="H348" s="534">
        <f>SUM(прил10!I447)</f>
        <v>0</v>
      </c>
      <c r="I348" s="534">
        <f>SUM(прил10!J447)</f>
        <v>0</v>
      </c>
    </row>
    <row r="349" spans="1:9" ht="16.5" customHeight="1" x14ac:dyDescent="0.25">
      <c r="A349" s="62" t="s">
        <v>681</v>
      </c>
      <c r="B349" s="2" t="s">
        <v>29</v>
      </c>
      <c r="C349" s="2" t="s">
        <v>12</v>
      </c>
      <c r="D349" s="248" t="s">
        <v>239</v>
      </c>
      <c r="E349" s="249" t="s">
        <v>12</v>
      </c>
      <c r="F349" s="289" t="s">
        <v>680</v>
      </c>
      <c r="G349" s="2"/>
      <c r="H349" s="533">
        <f>SUM(H350)</f>
        <v>135000</v>
      </c>
      <c r="I349" s="533">
        <f>SUM(I350)</f>
        <v>135000</v>
      </c>
    </row>
    <row r="350" spans="1:9" ht="30" customHeight="1" x14ac:dyDescent="0.25">
      <c r="A350" s="233" t="s">
        <v>682</v>
      </c>
      <c r="B350" s="60" t="s">
        <v>29</v>
      </c>
      <c r="C350" s="44" t="s">
        <v>12</v>
      </c>
      <c r="D350" s="287" t="s">
        <v>239</v>
      </c>
      <c r="E350" s="288" t="s">
        <v>12</v>
      </c>
      <c r="F350" s="289" t="s">
        <v>680</v>
      </c>
      <c r="G350" s="44" t="s">
        <v>16</v>
      </c>
      <c r="H350" s="535">
        <f>SUM(прил10!I449)</f>
        <v>135000</v>
      </c>
      <c r="I350" s="535">
        <f>SUM(прил10!J449)</f>
        <v>135000</v>
      </c>
    </row>
    <row r="351" spans="1:9" ht="69" hidden="1" customHeight="1" x14ac:dyDescent="0.25">
      <c r="A351" s="77" t="s">
        <v>161</v>
      </c>
      <c r="B351" s="44" t="s">
        <v>29</v>
      </c>
      <c r="C351" s="44" t="s">
        <v>12</v>
      </c>
      <c r="D351" s="287" t="s">
        <v>241</v>
      </c>
      <c r="E351" s="288" t="s">
        <v>496</v>
      </c>
      <c r="F351" s="289" t="s">
        <v>497</v>
      </c>
      <c r="G351" s="44"/>
      <c r="H351" s="533">
        <f t="shared" ref="H351:I353" si="29">SUM(H352)</f>
        <v>200000</v>
      </c>
      <c r="I351" s="533">
        <f t="shared" si="29"/>
        <v>200000</v>
      </c>
    </row>
    <row r="352" spans="1:9" ht="33" hidden="1" customHeight="1" x14ac:dyDescent="0.25">
      <c r="A352" s="301" t="s">
        <v>570</v>
      </c>
      <c r="B352" s="44" t="s">
        <v>29</v>
      </c>
      <c r="C352" s="44" t="s">
        <v>12</v>
      </c>
      <c r="D352" s="287" t="s">
        <v>241</v>
      </c>
      <c r="E352" s="288" t="s">
        <v>10</v>
      </c>
      <c r="F352" s="289" t="s">
        <v>497</v>
      </c>
      <c r="G352" s="44"/>
      <c r="H352" s="533">
        <f t="shared" si="29"/>
        <v>200000</v>
      </c>
      <c r="I352" s="533">
        <f t="shared" si="29"/>
        <v>200000</v>
      </c>
    </row>
    <row r="353" spans="1:9" ht="17.25" hidden="1" customHeight="1" x14ac:dyDescent="0.25">
      <c r="A353" s="81" t="s">
        <v>571</v>
      </c>
      <c r="B353" s="44" t="s">
        <v>29</v>
      </c>
      <c r="C353" s="44" t="s">
        <v>12</v>
      </c>
      <c r="D353" s="287" t="s">
        <v>241</v>
      </c>
      <c r="E353" s="288" t="s">
        <v>10</v>
      </c>
      <c r="F353" s="289" t="s">
        <v>572</v>
      </c>
      <c r="G353" s="44"/>
      <c r="H353" s="533">
        <f t="shared" si="29"/>
        <v>200000</v>
      </c>
      <c r="I353" s="533">
        <f t="shared" si="29"/>
        <v>200000</v>
      </c>
    </row>
    <row r="354" spans="1:9" ht="31.5" hidden="1" customHeight="1" x14ac:dyDescent="0.25">
      <c r="A354" s="91" t="s">
        <v>682</v>
      </c>
      <c r="B354" s="2" t="s">
        <v>29</v>
      </c>
      <c r="C354" s="2" t="s">
        <v>12</v>
      </c>
      <c r="D354" s="248" t="s">
        <v>241</v>
      </c>
      <c r="E354" s="249" t="s">
        <v>10</v>
      </c>
      <c r="F354" s="250" t="s">
        <v>572</v>
      </c>
      <c r="G354" s="2" t="s">
        <v>16</v>
      </c>
      <c r="H354" s="535">
        <f>SUM(прил10!I453)</f>
        <v>200000</v>
      </c>
      <c r="I354" s="535">
        <f>SUM(прил10!J453)</f>
        <v>200000</v>
      </c>
    </row>
    <row r="355" spans="1:9" ht="49.5" hidden="1" customHeight="1" x14ac:dyDescent="0.25">
      <c r="A355" s="27" t="s">
        <v>197</v>
      </c>
      <c r="B355" s="28" t="s">
        <v>29</v>
      </c>
      <c r="C355" s="42" t="s">
        <v>12</v>
      </c>
      <c r="D355" s="251" t="s">
        <v>550</v>
      </c>
      <c r="E355" s="252" t="s">
        <v>496</v>
      </c>
      <c r="F355" s="253" t="s">
        <v>497</v>
      </c>
      <c r="G355" s="28"/>
      <c r="H355" s="532">
        <f>SUM(H356)</f>
        <v>0</v>
      </c>
      <c r="I355" s="532">
        <f>SUM(I356)</f>
        <v>0</v>
      </c>
    </row>
    <row r="356" spans="1:9" ht="80.25" hidden="1" customHeight="1" x14ac:dyDescent="0.25">
      <c r="A356" s="302" t="s">
        <v>198</v>
      </c>
      <c r="B356" s="5" t="s">
        <v>29</v>
      </c>
      <c r="C356" s="408" t="s">
        <v>12</v>
      </c>
      <c r="D356" s="266" t="s">
        <v>228</v>
      </c>
      <c r="E356" s="267" t="s">
        <v>496</v>
      </c>
      <c r="F356" s="268" t="s">
        <v>497</v>
      </c>
      <c r="G356" s="2"/>
      <c r="H356" s="533">
        <f>SUM(H357)</f>
        <v>0</v>
      </c>
      <c r="I356" s="533">
        <f>SUM(I357)</f>
        <v>0</v>
      </c>
    </row>
    <row r="357" spans="1:9" ht="31.5" hidden="1" customHeight="1" x14ac:dyDescent="0.25">
      <c r="A357" s="302" t="s">
        <v>560</v>
      </c>
      <c r="B357" s="5" t="s">
        <v>29</v>
      </c>
      <c r="C357" s="408" t="s">
        <v>12</v>
      </c>
      <c r="D357" s="266" t="s">
        <v>228</v>
      </c>
      <c r="E357" s="267" t="s">
        <v>10</v>
      </c>
      <c r="F357" s="268" t="s">
        <v>497</v>
      </c>
      <c r="G357" s="299"/>
      <c r="H357" s="533">
        <f>SUM(H358+H360)</f>
        <v>0</v>
      </c>
      <c r="I357" s="533">
        <f>SUM(I358+I360)</f>
        <v>0</v>
      </c>
    </row>
    <row r="358" spans="1:9" ht="31.5" hidden="1" customHeight="1" x14ac:dyDescent="0.25">
      <c r="A358" s="92" t="s">
        <v>737</v>
      </c>
      <c r="B358" s="5" t="s">
        <v>29</v>
      </c>
      <c r="C358" s="408" t="s">
        <v>12</v>
      </c>
      <c r="D358" s="266" t="s">
        <v>228</v>
      </c>
      <c r="E358" s="267" t="s">
        <v>10</v>
      </c>
      <c r="F358" s="421">
        <v>11500</v>
      </c>
      <c r="G358" s="60"/>
      <c r="H358" s="533">
        <f>SUM(H359)</f>
        <v>0</v>
      </c>
      <c r="I358" s="533">
        <f>SUM(I359)</f>
        <v>0</v>
      </c>
    </row>
    <row r="359" spans="1:9" ht="31.5" hidden="1" customHeight="1" x14ac:dyDescent="0.25">
      <c r="A359" s="114" t="s">
        <v>190</v>
      </c>
      <c r="B359" s="5" t="s">
        <v>29</v>
      </c>
      <c r="C359" s="408" t="s">
        <v>12</v>
      </c>
      <c r="D359" s="266" t="s">
        <v>228</v>
      </c>
      <c r="E359" s="267" t="s">
        <v>10</v>
      </c>
      <c r="F359" s="421">
        <v>11500</v>
      </c>
      <c r="G359" s="60" t="s">
        <v>185</v>
      </c>
      <c r="H359" s="535"/>
      <c r="I359" s="535"/>
    </row>
    <row r="360" spans="1:9" ht="31.5" hidden="1" customHeight="1" x14ac:dyDescent="0.25">
      <c r="A360" s="114" t="s">
        <v>660</v>
      </c>
      <c r="B360" s="5" t="s">
        <v>29</v>
      </c>
      <c r="C360" s="408" t="s">
        <v>12</v>
      </c>
      <c r="D360" s="266" t="s">
        <v>228</v>
      </c>
      <c r="E360" s="267" t="s">
        <v>10</v>
      </c>
      <c r="F360" s="268" t="s">
        <v>659</v>
      </c>
      <c r="G360" s="60"/>
      <c r="H360" s="533">
        <f>SUM(H361)</f>
        <v>0</v>
      </c>
      <c r="I360" s="533">
        <f>SUM(I361)</f>
        <v>0</v>
      </c>
    </row>
    <row r="361" spans="1:9" ht="31.5" hidden="1" customHeight="1" x14ac:dyDescent="0.25">
      <c r="A361" s="114" t="s">
        <v>190</v>
      </c>
      <c r="B361" s="5" t="s">
        <v>29</v>
      </c>
      <c r="C361" s="408" t="s">
        <v>12</v>
      </c>
      <c r="D361" s="266" t="s">
        <v>228</v>
      </c>
      <c r="E361" s="267" t="s">
        <v>10</v>
      </c>
      <c r="F361" s="268" t="s">
        <v>659</v>
      </c>
      <c r="G361" s="60" t="s">
        <v>185</v>
      </c>
      <c r="H361" s="535"/>
      <c r="I361" s="535"/>
    </row>
    <row r="362" spans="1:9" s="65" customFormat="1" ht="33" hidden="1" customHeight="1" x14ac:dyDescent="0.25">
      <c r="A362" s="76" t="s">
        <v>126</v>
      </c>
      <c r="B362" s="28" t="s">
        <v>29</v>
      </c>
      <c r="C362" s="28" t="s">
        <v>12</v>
      </c>
      <c r="D362" s="245" t="s">
        <v>511</v>
      </c>
      <c r="E362" s="246" t="s">
        <v>496</v>
      </c>
      <c r="F362" s="247" t="s">
        <v>497</v>
      </c>
      <c r="G362" s="28"/>
      <c r="H362" s="532">
        <f t="shared" ref="H362:I365" si="30">SUM(H363)</f>
        <v>0</v>
      </c>
      <c r="I362" s="532">
        <f t="shared" si="30"/>
        <v>0</v>
      </c>
    </row>
    <row r="363" spans="1:9" s="65" customFormat="1" ht="63.75" hidden="1" customHeight="1" x14ac:dyDescent="0.25">
      <c r="A363" s="77" t="s">
        <v>162</v>
      </c>
      <c r="B363" s="35" t="s">
        <v>29</v>
      </c>
      <c r="C363" s="35" t="s">
        <v>12</v>
      </c>
      <c r="D363" s="290" t="s">
        <v>242</v>
      </c>
      <c r="E363" s="291" t="s">
        <v>496</v>
      </c>
      <c r="F363" s="292" t="s">
        <v>497</v>
      </c>
      <c r="G363" s="72"/>
      <c r="H363" s="536">
        <f t="shared" si="30"/>
        <v>0</v>
      </c>
      <c r="I363" s="536">
        <f t="shared" si="30"/>
        <v>0</v>
      </c>
    </row>
    <row r="364" spans="1:9" s="65" customFormat="1" ht="32.25" hidden="1" customHeight="1" x14ac:dyDescent="0.25">
      <c r="A364" s="77" t="s">
        <v>574</v>
      </c>
      <c r="B364" s="35" t="s">
        <v>29</v>
      </c>
      <c r="C364" s="35" t="s">
        <v>12</v>
      </c>
      <c r="D364" s="290" t="s">
        <v>242</v>
      </c>
      <c r="E364" s="291" t="s">
        <v>10</v>
      </c>
      <c r="F364" s="292" t="s">
        <v>497</v>
      </c>
      <c r="G364" s="72"/>
      <c r="H364" s="536">
        <f t="shared" si="30"/>
        <v>0</v>
      </c>
      <c r="I364" s="536">
        <f t="shared" si="30"/>
        <v>0</v>
      </c>
    </row>
    <row r="365" spans="1:9" s="37" customFormat="1" ht="32.25" hidden="1" customHeight="1" x14ac:dyDescent="0.25">
      <c r="A365" s="70" t="s">
        <v>163</v>
      </c>
      <c r="B365" s="35" t="s">
        <v>29</v>
      </c>
      <c r="C365" s="35" t="s">
        <v>12</v>
      </c>
      <c r="D365" s="290" t="s">
        <v>242</v>
      </c>
      <c r="E365" s="291" t="s">
        <v>10</v>
      </c>
      <c r="F365" s="292" t="s">
        <v>575</v>
      </c>
      <c r="G365" s="72"/>
      <c r="H365" s="536">
        <f t="shared" si="30"/>
        <v>0</v>
      </c>
      <c r="I365" s="536">
        <f t="shared" si="30"/>
        <v>0</v>
      </c>
    </row>
    <row r="366" spans="1:9" s="37" customFormat="1" ht="30.75" hidden="1" customHeight="1" x14ac:dyDescent="0.25">
      <c r="A366" s="94" t="s">
        <v>682</v>
      </c>
      <c r="B366" s="35" t="s">
        <v>29</v>
      </c>
      <c r="C366" s="35" t="s">
        <v>12</v>
      </c>
      <c r="D366" s="290" t="s">
        <v>242</v>
      </c>
      <c r="E366" s="291" t="s">
        <v>10</v>
      </c>
      <c r="F366" s="292" t="s">
        <v>575</v>
      </c>
      <c r="G366" s="72" t="s">
        <v>16</v>
      </c>
      <c r="H366" s="537"/>
      <c r="I366" s="537"/>
    </row>
    <row r="367" spans="1:9" ht="51.75" hidden="1" customHeight="1" x14ac:dyDescent="0.25">
      <c r="A367" s="27" t="s">
        <v>146</v>
      </c>
      <c r="B367" s="29" t="s">
        <v>29</v>
      </c>
      <c r="C367" s="29" t="s">
        <v>12</v>
      </c>
      <c r="D367" s="245" t="s">
        <v>913</v>
      </c>
      <c r="E367" s="246" t="s">
        <v>496</v>
      </c>
      <c r="F367" s="247" t="s">
        <v>497</v>
      </c>
      <c r="G367" s="31"/>
      <c r="H367" s="532">
        <f t="shared" ref="H367:I370" si="31">SUM(H368)</f>
        <v>0</v>
      </c>
      <c r="I367" s="532">
        <f t="shared" si="31"/>
        <v>0</v>
      </c>
    </row>
    <row r="368" spans="1:9" ht="81" hidden="1" customHeight="1" x14ac:dyDescent="0.25">
      <c r="A368" s="3" t="s">
        <v>264</v>
      </c>
      <c r="B368" s="5" t="s">
        <v>29</v>
      </c>
      <c r="C368" s="5" t="s">
        <v>12</v>
      </c>
      <c r="D368" s="248" t="s">
        <v>262</v>
      </c>
      <c r="E368" s="249" t="s">
        <v>496</v>
      </c>
      <c r="F368" s="250" t="s">
        <v>497</v>
      </c>
      <c r="G368" s="60"/>
      <c r="H368" s="533">
        <f t="shared" si="31"/>
        <v>0</v>
      </c>
      <c r="I368" s="533">
        <f t="shared" si="31"/>
        <v>0</v>
      </c>
    </row>
    <row r="369" spans="1:9" ht="33.75" hidden="1" customHeight="1" x14ac:dyDescent="0.25">
      <c r="A369" s="3" t="s">
        <v>542</v>
      </c>
      <c r="B369" s="5" t="s">
        <v>29</v>
      </c>
      <c r="C369" s="5" t="s">
        <v>12</v>
      </c>
      <c r="D369" s="248" t="s">
        <v>262</v>
      </c>
      <c r="E369" s="249" t="s">
        <v>10</v>
      </c>
      <c r="F369" s="250" t="s">
        <v>497</v>
      </c>
      <c r="G369" s="60"/>
      <c r="H369" s="533">
        <f t="shared" si="31"/>
        <v>0</v>
      </c>
      <c r="I369" s="533">
        <f t="shared" si="31"/>
        <v>0</v>
      </c>
    </row>
    <row r="370" spans="1:9" ht="32.25" hidden="1" customHeight="1" x14ac:dyDescent="0.25">
      <c r="A370" s="3" t="s">
        <v>263</v>
      </c>
      <c r="B370" s="5" t="s">
        <v>29</v>
      </c>
      <c r="C370" s="5" t="s">
        <v>12</v>
      </c>
      <c r="D370" s="248" t="s">
        <v>262</v>
      </c>
      <c r="E370" s="249" t="s">
        <v>10</v>
      </c>
      <c r="F370" s="250" t="s">
        <v>543</v>
      </c>
      <c r="G370" s="60"/>
      <c r="H370" s="533">
        <f t="shared" si="31"/>
        <v>0</v>
      </c>
      <c r="I370" s="533">
        <f t="shared" si="31"/>
        <v>0</v>
      </c>
    </row>
    <row r="371" spans="1:9" ht="32.25" hidden="1" customHeight="1" x14ac:dyDescent="0.25">
      <c r="A371" s="3" t="s">
        <v>682</v>
      </c>
      <c r="B371" s="5" t="s">
        <v>29</v>
      </c>
      <c r="C371" s="5" t="s">
        <v>12</v>
      </c>
      <c r="D371" s="248" t="s">
        <v>262</v>
      </c>
      <c r="E371" s="249" t="s">
        <v>10</v>
      </c>
      <c r="F371" s="250" t="s">
        <v>543</v>
      </c>
      <c r="G371" s="60" t="s">
        <v>16</v>
      </c>
      <c r="H371" s="535">
        <f>SUM(прил10!I470)</f>
        <v>0</v>
      </c>
      <c r="I371" s="535">
        <f>SUM(прил10!J470)</f>
        <v>0</v>
      </c>
    </row>
    <row r="372" spans="1:9" s="37" customFormat="1" ht="48.75" customHeight="1" x14ac:dyDescent="0.25">
      <c r="A372" s="76" t="s">
        <v>142</v>
      </c>
      <c r="B372" s="28" t="s">
        <v>29</v>
      </c>
      <c r="C372" s="42" t="s">
        <v>12</v>
      </c>
      <c r="D372" s="257" t="s">
        <v>218</v>
      </c>
      <c r="E372" s="258" t="s">
        <v>496</v>
      </c>
      <c r="F372" s="259" t="s">
        <v>497</v>
      </c>
      <c r="G372" s="28"/>
      <c r="H372" s="532">
        <f t="shared" ref="H372:I375" si="32">SUM(H373)</f>
        <v>830700</v>
      </c>
      <c r="I372" s="532">
        <f t="shared" si="32"/>
        <v>830700</v>
      </c>
    </row>
    <row r="373" spans="1:9" s="37" customFormat="1" ht="81.75" customHeight="1" x14ac:dyDescent="0.25">
      <c r="A373" s="77" t="s">
        <v>158</v>
      </c>
      <c r="B373" s="2" t="s">
        <v>29</v>
      </c>
      <c r="C373" s="35" t="s">
        <v>12</v>
      </c>
      <c r="D373" s="290" t="s">
        <v>220</v>
      </c>
      <c r="E373" s="291" t="s">
        <v>496</v>
      </c>
      <c r="F373" s="292" t="s">
        <v>497</v>
      </c>
      <c r="G373" s="2"/>
      <c r="H373" s="533">
        <f t="shared" si="32"/>
        <v>830700</v>
      </c>
      <c r="I373" s="533">
        <f t="shared" si="32"/>
        <v>830700</v>
      </c>
    </row>
    <row r="374" spans="1:9" s="37" customFormat="1" ht="48.75" customHeight="1" x14ac:dyDescent="0.25">
      <c r="A374" s="77" t="s">
        <v>516</v>
      </c>
      <c r="B374" s="2" t="s">
        <v>29</v>
      </c>
      <c r="C374" s="35" t="s">
        <v>12</v>
      </c>
      <c r="D374" s="290" t="s">
        <v>220</v>
      </c>
      <c r="E374" s="291" t="s">
        <v>10</v>
      </c>
      <c r="F374" s="292" t="s">
        <v>497</v>
      </c>
      <c r="G374" s="2"/>
      <c r="H374" s="533">
        <f t="shared" si="32"/>
        <v>830700</v>
      </c>
      <c r="I374" s="533">
        <f t="shared" si="32"/>
        <v>830700</v>
      </c>
    </row>
    <row r="375" spans="1:9" s="37" customFormat="1" ht="15.75" customHeight="1" x14ac:dyDescent="0.25">
      <c r="A375" s="3" t="s">
        <v>111</v>
      </c>
      <c r="B375" s="2" t="s">
        <v>29</v>
      </c>
      <c r="C375" s="35" t="s">
        <v>12</v>
      </c>
      <c r="D375" s="290" t="s">
        <v>220</v>
      </c>
      <c r="E375" s="291" t="s">
        <v>10</v>
      </c>
      <c r="F375" s="292" t="s">
        <v>517</v>
      </c>
      <c r="G375" s="2"/>
      <c r="H375" s="533">
        <f t="shared" si="32"/>
        <v>830700</v>
      </c>
      <c r="I375" s="533">
        <f t="shared" si="32"/>
        <v>830700</v>
      </c>
    </row>
    <row r="376" spans="1:9" s="37" customFormat="1" ht="31.5" customHeight="1" x14ac:dyDescent="0.25">
      <c r="A376" s="91" t="s">
        <v>682</v>
      </c>
      <c r="B376" s="2" t="s">
        <v>29</v>
      </c>
      <c r="C376" s="35" t="s">
        <v>12</v>
      </c>
      <c r="D376" s="290" t="s">
        <v>220</v>
      </c>
      <c r="E376" s="291" t="s">
        <v>10</v>
      </c>
      <c r="F376" s="292" t="s">
        <v>517</v>
      </c>
      <c r="G376" s="2" t="s">
        <v>16</v>
      </c>
      <c r="H376" s="534">
        <f>SUM(прил10!I475)</f>
        <v>830700</v>
      </c>
      <c r="I376" s="534">
        <f>SUM(прил10!J475)</f>
        <v>830700</v>
      </c>
    </row>
    <row r="377" spans="1:9" s="37" customFormat="1" ht="18" customHeight="1" x14ac:dyDescent="0.25">
      <c r="A377" s="465" t="s">
        <v>886</v>
      </c>
      <c r="B377" s="23" t="s">
        <v>29</v>
      </c>
      <c r="C377" s="466" t="s">
        <v>15</v>
      </c>
      <c r="D377" s="467"/>
      <c r="E377" s="468"/>
      <c r="F377" s="469"/>
      <c r="G377" s="23"/>
      <c r="H377" s="539">
        <f>SUM(H378+H385+H392)</f>
        <v>15698577</v>
      </c>
      <c r="I377" s="539">
        <f>SUM(I378+I385+I392)</f>
        <v>15698577</v>
      </c>
    </row>
    <row r="378" spans="1:9" s="37" customFormat="1" ht="33" customHeight="1" x14ac:dyDescent="0.25">
      <c r="A378" s="102" t="s">
        <v>164</v>
      </c>
      <c r="B378" s="28" t="s">
        <v>29</v>
      </c>
      <c r="C378" s="28" t="s">
        <v>15</v>
      </c>
      <c r="D378" s="245" t="s">
        <v>245</v>
      </c>
      <c r="E378" s="246" t="s">
        <v>496</v>
      </c>
      <c r="F378" s="247" t="s">
        <v>497</v>
      </c>
      <c r="G378" s="28"/>
      <c r="H378" s="532">
        <f t="shared" ref="H378:I380" si="33">SUM(H379)</f>
        <v>6863504</v>
      </c>
      <c r="I378" s="532">
        <f t="shared" si="33"/>
        <v>6863504</v>
      </c>
    </row>
    <row r="379" spans="1:9" s="37" customFormat="1" ht="47.25" customHeight="1" x14ac:dyDescent="0.25">
      <c r="A379" s="62" t="s">
        <v>165</v>
      </c>
      <c r="B379" s="44" t="s">
        <v>29</v>
      </c>
      <c r="C379" s="44" t="s">
        <v>15</v>
      </c>
      <c r="D379" s="287" t="s">
        <v>246</v>
      </c>
      <c r="E379" s="288" t="s">
        <v>496</v>
      </c>
      <c r="F379" s="289" t="s">
        <v>497</v>
      </c>
      <c r="G379" s="44"/>
      <c r="H379" s="533">
        <f t="shared" si="33"/>
        <v>6863504</v>
      </c>
      <c r="I379" s="533">
        <f t="shared" si="33"/>
        <v>6863504</v>
      </c>
    </row>
    <row r="380" spans="1:9" s="37" customFormat="1" ht="47.25" customHeight="1" x14ac:dyDescent="0.25">
      <c r="A380" s="62" t="s">
        <v>576</v>
      </c>
      <c r="B380" s="44" t="s">
        <v>29</v>
      </c>
      <c r="C380" s="44" t="s">
        <v>15</v>
      </c>
      <c r="D380" s="287" t="s">
        <v>246</v>
      </c>
      <c r="E380" s="288" t="s">
        <v>10</v>
      </c>
      <c r="F380" s="289" t="s">
        <v>497</v>
      </c>
      <c r="G380" s="44"/>
      <c r="H380" s="533">
        <f t="shared" si="33"/>
        <v>6863504</v>
      </c>
      <c r="I380" s="533">
        <f t="shared" si="33"/>
        <v>6863504</v>
      </c>
    </row>
    <row r="381" spans="1:9" s="37" customFormat="1" ht="31.5" customHeight="1" x14ac:dyDescent="0.25">
      <c r="A381" s="62" t="s">
        <v>96</v>
      </c>
      <c r="B381" s="44" t="s">
        <v>29</v>
      </c>
      <c r="C381" s="44" t="s">
        <v>15</v>
      </c>
      <c r="D381" s="287" t="s">
        <v>246</v>
      </c>
      <c r="E381" s="288" t="s">
        <v>10</v>
      </c>
      <c r="F381" s="289" t="s">
        <v>529</v>
      </c>
      <c r="G381" s="44"/>
      <c r="H381" s="533">
        <f>SUM(H382:H384)</f>
        <v>6863504</v>
      </c>
      <c r="I381" s="533">
        <f>SUM(I382:I384)</f>
        <v>6863504</v>
      </c>
    </row>
    <row r="382" spans="1:9" s="37" customFormat="1" ht="48" customHeight="1" x14ac:dyDescent="0.25">
      <c r="A382" s="104" t="s">
        <v>86</v>
      </c>
      <c r="B382" s="44" t="s">
        <v>29</v>
      </c>
      <c r="C382" s="44" t="s">
        <v>15</v>
      </c>
      <c r="D382" s="287" t="s">
        <v>246</v>
      </c>
      <c r="E382" s="288" t="s">
        <v>10</v>
      </c>
      <c r="F382" s="289" t="s">
        <v>529</v>
      </c>
      <c r="G382" s="44" t="s">
        <v>13</v>
      </c>
      <c r="H382" s="535">
        <f>SUM(прил10!I578)</f>
        <v>6474213</v>
      </c>
      <c r="I382" s="535">
        <f>SUM(прил10!J578)</f>
        <v>6474213</v>
      </c>
    </row>
    <row r="383" spans="1:9" s="37" customFormat="1" ht="30.75" customHeight="1" x14ac:dyDescent="0.25">
      <c r="A383" s="114" t="s">
        <v>682</v>
      </c>
      <c r="B383" s="44" t="s">
        <v>29</v>
      </c>
      <c r="C383" s="44" t="s">
        <v>15</v>
      </c>
      <c r="D383" s="290" t="s">
        <v>246</v>
      </c>
      <c r="E383" s="291" t="s">
        <v>10</v>
      </c>
      <c r="F383" s="292" t="s">
        <v>529</v>
      </c>
      <c r="G383" s="2" t="s">
        <v>16</v>
      </c>
      <c r="H383" s="534">
        <f>SUM(прил10!I579)</f>
        <v>382400</v>
      </c>
      <c r="I383" s="534">
        <f>SUM(прил10!J579)</f>
        <v>382400</v>
      </c>
    </row>
    <row r="384" spans="1:9" s="37" customFormat="1" ht="15.75" customHeight="1" x14ac:dyDescent="0.25">
      <c r="A384" s="62" t="s">
        <v>18</v>
      </c>
      <c r="B384" s="44" t="s">
        <v>29</v>
      </c>
      <c r="C384" s="44" t="s">
        <v>15</v>
      </c>
      <c r="D384" s="290" t="s">
        <v>246</v>
      </c>
      <c r="E384" s="291" t="s">
        <v>10</v>
      </c>
      <c r="F384" s="292" t="s">
        <v>529</v>
      </c>
      <c r="G384" s="2" t="s">
        <v>17</v>
      </c>
      <c r="H384" s="534">
        <f>SUM(прил10!I580)</f>
        <v>6891</v>
      </c>
      <c r="I384" s="534">
        <f>SUM(прил10!J580)</f>
        <v>6891</v>
      </c>
    </row>
    <row r="385" spans="1:9" s="37" customFormat="1" ht="31.5" customHeight="1" x14ac:dyDescent="0.25">
      <c r="A385" s="27" t="s">
        <v>155</v>
      </c>
      <c r="B385" s="28" t="s">
        <v>29</v>
      </c>
      <c r="C385" s="28" t="s">
        <v>15</v>
      </c>
      <c r="D385" s="245" t="s">
        <v>561</v>
      </c>
      <c r="E385" s="246" t="s">
        <v>496</v>
      </c>
      <c r="F385" s="247" t="s">
        <v>497</v>
      </c>
      <c r="G385" s="28"/>
      <c r="H385" s="532">
        <f t="shared" ref="H385:I387" si="34">SUM(H386)</f>
        <v>8710573</v>
      </c>
      <c r="I385" s="532">
        <f t="shared" si="34"/>
        <v>8710573</v>
      </c>
    </row>
    <row r="386" spans="1:9" s="37" customFormat="1" ht="48" customHeight="1" x14ac:dyDescent="0.25">
      <c r="A386" s="3" t="s">
        <v>160</v>
      </c>
      <c r="B386" s="44" t="s">
        <v>29</v>
      </c>
      <c r="C386" s="44" t="s">
        <v>15</v>
      </c>
      <c r="D386" s="287" t="s">
        <v>240</v>
      </c>
      <c r="E386" s="288" t="s">
        <v>496</v>
      </c>
      <c r="F386" s="289" t="s">
        <v>497</v>
      </c>
      <c r="G386" s="44"/>
      <c r="H386" s="533">
        <f t="shared" si="34"/>
        <v>8710573</v>
      </c>
      <c r="I386" s="533">
        <f t="shared" si="34"/>
        <v>8710573</v>
      </c>
    </row>
    <row r="387" spans="1:9" s="37" customFormat="1" ht="33" customHeight="1" x14ac:dyDescent="0.25">
      <c r="A387" s="3" t="s">
        <v>577</v>
      </c>
      <c r="B387" s="44" t="s">
        <v>29</v>
      </c>
      <c r="C387" s="44" t="s">
        <v>15</v>
      </c>
      <c r="D387" s="287" t="s">
        <v>240</v>
      </c>
      <c r="E387" s="288" t="s">
        <v>10</v>
      </c>
      <c r="F387" s="289" t="s">
        <v>497</v>
      </c>
      <c r="G387" s="44"/>
      <c r="H387" s="533">
        <f t="shared" si="34"/>
        <v>8710573</v>
      </c>
      <c r="I387" s="533">
        <f t="shared" si="34"/>
        <v>8710573</v>
      </c>
    </row>
    <row r="388" spans="1:9" s="37" customFormat="1" ht="32.25" customHeight="1" x14ac:dyDescent="0.25">
      <c r="A388" s="3" t="s">
        <v>96</v>
      </c>
      <c r="B388" s="44" t="s">
        <v>29</v>
      </c>
      <c r="C388" s="44" t="s">
        <v>15</v>
      </c>
      <c r="D388" s="287" t="s">
        <v>240</v>
      </c>
      <c r="E388" s="288" t="s">
        <v>10</v>
      </c>
      <c r="F388" s="289" t="s">
        <v>529</v>
      </c>
      <c r="G388" s="44"/>
      <c r="H388" s="533">
        <f>SUM(H389:H391)</f>
        <v>8710573</v>
      </c>
      <c r="I388" s="533">
        <f>SUM(I389:I391)</f>
        <v>8710573</v>
      </c>
    </row>
    <row r="389" spans="1:9" s="37" customFormat="1" ht="49.5" customHeight="1" x14ac:dyDescent="0.25">
      <c r="A389" s="86" t="s">
        <v>86</v>
      </c>
      <c r="B389" s="44" t="s">
        <v>29</v>
      </c>
      <c r="C389" s="44" t="s">
        <v>15</v>
      </c>
      <c r="D389" s="287" t="s">
        <v>240</v>
      </c>
      <c r="E389" s="288" t="s">
        <v>10</v>
      </c>
      <c r="F389" s="289" t="s">
        <v>529</v>
      </c>
      <c r="G389" s="44" t="s">
        <v>13</v>
      </c>
      <c r="H389" s="535">
        <f>SUM(прил10!I481)</f>
        <v>5658008</v>
      </c>
      <c r="I389" s="535">
        <f>SUM(прил10!J481)</f>
        <v>5658008</v>
      </c>
    </row>
    <row r="390" spans="1:9" s="37" customFormat="1" ht="33" customHeight="1" x14ac:dyDescent="0.25">
      <c r="A390" s="91" t="s">
        <v>682</v>
      </c>
      <c r="B390" s="44" t="s">
        <v>29</v>
      </c>
      <c r="C390" s="44" t="s">
        <v>15</v>
      </c>
      <c r="D390" s="290" t="s">
        <v>240</v>
      </c>
      <c r="E390" s="291" t="s">
        <v>10</v>
      </c>
      <c r="F390" s="292" t="s">
        <v>529</v>
      </c>
      <c r="G390" s="2" t="s">
        <v>16</v>
      </c>
      <c r="H390" s="534">
        <f>SUM(прил10!I482)</f>
        <v>1753513</v>
      </c>
      <c r="I390" s="534">
        <f>SUM(прил10!J482)</f>
        <v>1753513</v>
      </c>
    </row>
    <row r="391" spans="1:9" s="37" customFormat="1" ht="15.75" customHeight="1" x14ac:dyDescent="0.25">
      <c r="A391" s="3" t="s">
        <v>18</v>
      </c>
      <c r="B391" s="44" t="s">
        <v>29</v>
      </c>
      <c r="C391" s="44" t="s">
        <v>15</v>
      </c>
      <c r="D391" s="290" t="s">
        <v>240</v>
      </c>
      <c r="E391" s="291" t="s">
        <v>10</v>
      </c>
      <c r="F391" s="292" t="s">
        <v>529</v>
      </c>
      <c r="G391" s="2" t="s">
        <v>17</v>
      </c>
      <c r="H391" s="534">
        <f>SUM(прил10!I483)</f>
        <v>1299052</v>
      </c>
      <c r="I391" s="534">
        <f>SUM(прил10!J483)</f>
        <v>1299052</v>
      </c>
    </row>
    <row r="392" spans="1:9" s="37" customFormat="1" ht="64.5" customHeight="1" x14ac:dyDescent="0.25">
      <c r="A392" s="105" t="s">
        <v>142</v>
      </c>
      <c r="B392" s="28" t="s">
        <v>29</v>
      </c>
      <c r="C392" s="42" t="s">
        <v>15</v>
      </c>
      <c r="D392" s="257" t="s">
        <v>218</v>
      </c>
      <c r="E392" s="258" t="s">
        <v>496</v>
      </c>
      <c r="F392" s="259" t="s">
        <v>497</v>
      </c>
      <c r="G392" s="28"/>
      <c r="H392" s="532">
        <f t="shared" ref="H392:I395" si="35">SUM(H393)</f>
        <v>124500</v>
      </c>
      <c r="I392" s="532">
        <f t="shared" si="35"/>
        <v>124500</v>
      </c>
    </row>
    <row r="393" spans="1:9" s="37" customFormat="1" ht="94.5" customHeight="1" x14ac:dyDescent="0.25">
      <c r="A393" s="106" t="s">
        <v>158</v>
      </c>
      <c r="B393" s="2" t="s">
        <v>29</v>
      </c>
      <c r="C393" s="35" t="s">
        <v>15</v>
      </c>
      <c r="D393" s="290" t="s">
        <v>220</v>
      </c>
      <c r="E393" s="291" t="s">
        <v>496</v>
      </c>
      <c r="F393" s="292" t="s">
        <v>497</v>
      </c>
      <c r="G393" s="2"/>
      <c r="H393" s="533">
        <f t="shared" si="35"/>
        <v>124500</v>
      </c>
      <c r="I393" s="533">
        <f t="shared" si="35"/>
        <v>124500</v>
      </c>
    </row>
    <row r="394" spans="1:9" s="37" customFormat="1" ht="46.5" customHeight="1" x14ac:dyDescent="0.25">
      <c r="A394" s="106" t="s">
        <v>516</v>
      </c>
      <c r="B394" s="2" t="s">
        <v>29</v>
      </c>
      <c r="C394" s="35" t="s">
        <v>15</v>
      </c>
      <c r="D394" s="290" t="s">
        <v>220</v>
      </c>
      <c r="E394" s="291" t="s">
        <v>10</v>
      </c>
      <c r="F394" s="292" t="s">
        <v>497</v>
      </c>
      <c r="G394" s="2"/>
      <c r="H394" s="533">
        <f t="shared" si="35"/>
        <v>124500</v>
      </c>
      <c r="I394" s="533">
        <f t="shared" si="35"/>
        <v>124500</v>
      </c>
    </row>
    <row r="395" spans="1:9" s="37" customFormat="1" ht="18.75" customHeight="1" x14ac:dyDescent="0.25">
      <c r="A395" s="62" t="s">
        <v>111</v>
      </c>
      <c r="B395" s="2" t="s">
        <v>29</v>
      </c>
      <c r="C395" s="35" t="s">
        <v>15</v>
      </c>
      <c r="D395" s="290" t="s">
        <v>220</v>
      </c>
      <c r="E395" s="291" t="s">
        <v>10</v>
      </c>
      <c r="F395" s="292" t="s">
        <v>517</v>
      </c>
      <c r="G395" s="2"/>
      <c r="H395" s="533">
        <f t="shared" si="35"/>
        <v>124500</v>
      </c>
      <c r="I395" s="533">
        <f t="shared" si="35"/>
        <v>124500</v>
      </c>
    </row>
    <row r="396" spans="1:9" s="37" customFormat="1" ht="34.5" customHeight="1" x14ac:dyDescent="0.25">
      <c r="A396" s="114" t="s">
        <v>682</v>
      </c>
      <c r="B396" s="2" t="s">
        <v>29</v>
      </c>
      <c r="C396" s="35" t="s">
        <v>15</v>
      </c>
      <c r="D396" s="290" t="s">
        <v>220</v>
      </c>
      <c r="E396" s="291" t="s">
        <v>10</v>
      </c>
      <c r="F396" s="292" t="s">
        <v>517</v>
      </c>
      <c r="G396" s="2" t="s">
        <v>16</v>
      </c>
      <c r="H396" s="534">
        <f>SUM(прил10!I488+прил10!I585)</f>
        <v>124500</v>
      </c>
      <c r="I396" s="534">
        <f>SUM(прил10!J488+прил10!J585)</f>
        <v>124500</v>
      </c>
    </row>
    <row r="397" spans="1:9" ht="15.75" x14ac:dyDescent="0.25">
      <c r="A397" s="88" t="s">
        <v>918</v>
      </c>
      <c r="B397" s="23" t="s">
        <v>29</v>
      </c>
      <c r="C397" s="23" t="s">
        <v>29</v>
      </c>
      <c r="D397" s="242"/>
      <c r="E397" s="243"/>
      <c r="F397" s="244"/>
      <c r="G397" s="22"/>
      <c r="H397" s="539">
        <f>SUM(H398,H412)</f>
        <v>1014000</v>
      </c>
      <c r="I397" s="539">
        <f>SUM(I398,I412)</f>
        <v>1014000</v>
      </c>
    </row>
    <row r="398" spans="1:9" ht="63" x14ac:dyDescent="0.25">
      <c r="A398" s="76" t="s">
        <v>166</v>
      </c>
      <c r="B398" s="28" t="s">
        <v>29</v>
      </c>
      <c r="C398" s="28" t="s">
        <v>29</v>
      </c>
      <c r="D398" s="245" t="s">
        <v>578</v>
      </c>
      <c r="E398" s="246" t="s">
        <v>496</v>
      </c>
      <c r="F398" s="247" t="s">
        <v>497</v>
      </c>
      <c r="G398" s="28"/>
      <c r="H398" s="532">
        <f>SUM(H399,H403)</f>
        <v>989000</v>
      </c>
      <c r="I398" s="532">
        <f>SUM(I399,I403)</f>
        <v>989000</v>
      </c>
    </row>
    <row r="399" spans="1:9" ht="81.75" customHeight="1" x14ac:dyDescent="0.25">
      <c r="A399" s="55" t="s">
        <v>167</v>
      </c>
      <c r="B399" s="44" t="s">
        <v>29</v>
      </c>
      <c r="C399" s="44" t="s">
        <v>29</v>
      </c>
      <c r="D399" s="287" t="s">
        <v>247</v>
      </c>
      <c r="E399" s="288" t="s">
        <v>496</v>
      </c>
      <c r="F399" s="289" t="s">
        <v>497</v>
      </c>
      <c r="G399" s="44"/>
      <c r="H399" s="533">
        <f t="shared" ref="H399:I401" si="36">SUM(H400)</f>
        <v>148000</v>
      </c>
      <c r="I399" s="533">
        <f t="shared" si="36"/>
        <v>148000</v>
      </c>
    </row>
    <row r="400" spans="1:9" ht="33" customHeight="1" x14ac:dyDescent="0.25">
      <c r="A400" s="55" t="s">
        <v>579</v>
      </c>
      <c r="B400" s="44" t="s">
        <v>29</v>
      </c>
      <c r="C400" s="44" t="s">
        <v>29</v>
      </c>
      <c r="D400" s="287" t="s">
        <v>247</v>
      </c>
      <c r="E400" s="288" t="s">
        <v>10</v>
      </c>
      <c r="F400" s="289" t="s">
        <v>497</v>
      </c>
      <c r="G400" s="44"/>
      <c r="H400" s="533">
        <f t="shared" si="36"/>
        <v>148000</v>
      </c>
      <c r="I400" s="533">
        <f t="shared" si="36"/>
        <v>148000</v>
      </c>
    </row>
    <row r="401" spans="1:9" ht="15.75" x14ac:dyDescent="0.25">
      <c r="A401" s="3" t="s">
        <v>97</v>
      </c>
      <c r="B401" s="44" t="s">
        <v>29</v>
      </c>
      <c r="C401" s="44" t="s">
        <v>29</v>
      </c>
      <c r="D401" s="287" t="s">
        <v>247</v>
      </c>
      <c r="E401" s="288" t="s">
        <v>10</v>
      </c>
      <c r="F401" s="289" t="s">
        <v>580</v>
      </c>
      <c r="G401" s="44"/>
      <c r="H401" s="533">
        <f t="shared" si="36"/>
        <v>148000</v>
      </c>
      <c r="I401" s="533">
        <f t="shared" si="36"/>
        <v>148000</v>
      </c>
    </row>
    <row r="402" spans="1:9" ht="31.5" x14ac:dyDescent="0.25">
      <c r="A402" s="91" t="s">
        <v>682</v>
      </c>
      <c r="B402" s="44" t="s">
        <v>29</v>
      </c>
      <c r="C402" s="44" t="s">
        <v>29</v>
      </c>
      <c r="D402" s="287" t="s">
        <v>247</v>
      </c>
      <c r="E402" s="288" t="s">
        <v>10</v>
      </c>
      <c r="F402" s="289" t="s">
        <v>580</v>
      </c>
      <c r="G402" s="44" t="s">
        <v>16</v>
      </c>
      <c r="H402" s="535">
        <f>SUM(прил10!I591)</f>
        <v>148000</v>
      </c>
      <c r="I402" s="535">
        <f>SUM(прил10!J591)</f>
        <v>148000</v>
      </c>
    </row>
    <row r="403" spans="1:9" ht="64.5" customHeight="1" x14ac:dyDescent="0.25">
      <c r="A403" s="77" t="s">
        <v>168</v>
      </c>
      <c r="B403" s="44" t="s">
        <v>29</v>
      </c>
      <c r="C403" s="44" t="s">
        <v>29</v>
      </c>
      <c r="D403" s="287" t="s">
        <v>243</v>
      </c>
      <c r="E403" s="288" t="s">
        <v>496</v>
      </c>
      <c r="F403" s="289" t="s">
        <v>497</v>
      </c>
      <c r="G403" s="44"/>
      <c r="H403" s="533">
        <f>SUM(H404)</f>
        <v>841000</v>
      </c>
      <c r="I403" s="533">
        <f>SUM(I404)</f>
        <v>841000</v>
      </c>
    </row>
    <row r="404" spans="1:9" ht="32.25" customHeight="1" x14ac:dyDescent="0.25">
      <c r="A404" s="77" t="s">
        <v>581</v>
      </c>
      <c r="B404" s="44" t="s">
        <v>29</v>
      </c>
      <c r="C404" s="44" t="s">
        <v>29</v>
      </c>
      <c r="D404" s="287" t="s">
        <v>243</v>
      </c>
      <c r="E404" s="288" t="s">
        <v>10</v>
      </c>
      <c r="F404" s="289" t="s">
        <v>497</v>
      </c>
      <c r="G404" s="44"/>
      <c r="H404" s="533">
        <f>SUM(H405+H407+H410)</f>
        <v>841000</v>
      </c>
      <c r="I404" s="533">
        <f>SUM(I405+I407+I410)</f>
        <v>841000</v>
      </c>
    </row>
    <row r="405" spans="1:9" ht="18" hidden="1" customHeight="1" x14ac:dyDescent="0.25">
      <c r="A405" s="77" t="s">
        <v>711</v>
      </c>
      <c r="B405" s="2" t="s">
        <v>29</v>
      </c>
      <c r="C405" s="2" t="s">
        <v>29</v>
      </c>
      <c r="D405" s="287" t="s">
        <v>243</v>
      </c>
      <c r="E405" s="249" t="s">
        <v>10</v>
      </c>
      <c r="F405" s="289" t="s">
        <v>710</v>
      </c>
      <c r="G405" s="44"/>
      <c r="H405" s="533">
        <f>SUM(H406)</f>
        <v>0</v>
      </c>
      <c r="I405" s="533">
        <f>SUM(I406)</f>
        <v>0</v>
      </c>
    </row>
    <row r="406" spans="1:9" ht="16.5" hidden="1" customHeight="1" x14ac:dyDescent="0.25">
      <c r="A406" s="77" t="s">
        <v>40</v>
      </c>
      <c r="B406" s="2" t="s">
        <v>29</v>
      </c>
      <c r="C406" s="2" t="s">
        <v>29</v>
      </c>
      <c r="D406" s="287" t="s">
        <v>243</v>
      </c>
      <c r="E406" s="249" t="s">
        <v>10</v>
      </c>
      <c r="F406" s="289" t="s">
        <v>710</v>
      </c>
      <c r="G406" s="44" t="s">
        <v>39</v>
      </c>
      <c r="H406" s="535">
        <f>SUM(прил10!I595+прил10!I494)</f>
        <v>0</v>
      </c>
      <c r="I406" s="535">
        <f>SUM(прил10!J595+прил10!J494)</f>
        <v>0</v>
      </c>
    </row>
    <row r="407" spans="1:9" ht="18.75" customHeight="1" x14ac:dyDescent="0.25">
      <c r="A407" s="86" t="s">
        <v>582</v>
      </c>
      <c r="B407" s="2" t="s">
        <v>29</v>
      </c>
      <c r="C407" s="2" t="s">
        <v>29</v>
      </c>
      <c r="D407" s="287" t="s">
        <v>243</v>
      </c>
      <c r="E407" s="249" t="s">
        <v>10</v>
      </c>
      <c r="F407" s="250" t="s">
        <v>583</v>
      </c>
      <c r="G407" s="2"/>
      <c r="H407" s="533">
        <f>SUM(H408:H409)</f>
        <v>653715</v>
      </c>
      <c r="I407" s="533">
        <f>SUM(I408:I409)</f>
        <v>653715</v>
      </c>
    </row>
    <row r="408" spans="1:9" ht="31.5" x14ac:dyDescent="0.25">
      <c r="A408" s="91" t="s">
        <v>682</v>
      </c>
      <c r="B408" s="2" t="s">
        <v>29</v>
      </c>
      <c r="C408" s="2" t="s">
        <v>29</v>
      </c>
      <c r="D408" s="287" t="s">
        <v>243</v>
      </c>
      <c r="E408" s="249" t="s">
        <v>10</v>
      </c>
      <c r="F408" s="250" t="s">
        <v>583</v>
      </c>
      <c r="G408" s="2" t="s">
        <v>16</v>
      </c>
      <c r="H408" s="535">
        <f>SUM(прил10!I496)</f>
        <v>451620</v>
      </c>
      <c r="I408" s="535">
        <f>SUM(прил10!J496)</f>
        <v>451620</v>
      </c>
    </row>
    <row r="409" spans="1:9" ht="15.75" x14ac:dyDescent="0.25">
      <c r="A409" s="62" t="s">
        <v>40</v>
      </c>
      <c r="B409" s="2" t="s">
        <v>29</v>
      </c>
      <c r="C409" s="2" t="s">
        <v>29</v>
      </c>
      <c r="D409" s="287" t="s">
        <v>243</v>
      </c>
      <c r="E409" s="249" t="s">
        <v>10</v>
      </c>
      <c r="F409" s="250" t="s">
        <v>583</v>
      </c>
      <c r="G409" s="2" t="s">
        <v>39</v>
      </c>
      <c r="H409" s="535">
        <f>SUM(прил10!I597)</f>
        <v>202095</v>
      </c>
      <c r="I409" s="535">
        <f>SUM(прил10!J597)</f>
        <v>202095</v>
      </c>
    </row>
    <row r="410" spans="1:9" ht="15.75" x14ac:dyDescent="0.25">
      <c r="A410" s="92" t="s">
        <v>709</v>
      </c>
      <c r="B410" s="2" t="s">
        <v>29</v>
      </c>
      <c r="C410" s="2" t="s">
        <v>29</v>
      </c>
      <c r="D410" s="287" t="s">
        <v>243</v>
      </c>
      <c r="E410" s="249" t="s">
        <v>10</v>
      </c>
      <c r="F410" s="250" t="s">
        <v>708</v>
      </c>
      <c r="G410" s="2"/>
      <c r="H410" s="533">
        <f>SUM(H411)</f>
        <v>187285</v>
      </c>
      <c r="I410" s="533">
        <f>SUM(I411)</f>
        <v>187285</v>
      </c>
    </row>
    <row r="411" spans="1:9" ht="31.5" x14ac:dyDescent="0.25">
      <c r="A411" s="114" t="s">
        <v>682</v>
      </c>
      <c r="B411" s="2" t="s">
        <v>29</v>
      </c>
      <c r="C411" s="2" t="s">
        <v>29</v>
      </c>
      <c r="D411" s="287" t="s">
        <v>243</v>
      </c>
      <c r="E411" s="249" t="s">
        <v>10</v>
      </c>
      <c r="F411" s="250" t="s">
        <v>708</v>
      </c>
      <c r="G411" s="2" t="s">
        <v>16</v>
      </c>
      <c r="H411" s="535">
        <f>SUM(прил10!I599+прил10!I498)</f>
        <v>187285</v>
      </c>
      <c r="I411" s="535">
        <f>SUM(прил10!J599+прил10!J498)</f>
        <v>187285</v>
      </c>
    </row>
    <row r="412" spans="1:9" s="65" customFormat="1" ht="33.75" customHeight="1" x14ac:dyDescent="0.25">
      <c r="A412" s="76" t="s">
        <v>126</v>
      </c>
      <c r="B412" s="28" t="s">
        <v>29</v>
      </c>
      <c r="C412" s="28" t="s">
        <v>29</v>
      </c>
      <c r="D412" s="245" t="s">
        <v>511</v>
      </c>
      <c r="E412" s="246" t="s">
        <v>496</v>
      </c>
      <c r="F412" s="247" t="s">
        <v>497</v>
      </c>
      <c r="G412" s="28"/>
      <c r="H412" s="532">
        <f t="shared" ref="H412:I415" si="37">SUM(H413)</f>
        <v>25000</v>
      </c>
      <c r="I412" s="532">
        <f t="shared" si="37"/>
        <v>25000</v>
      </c>
    </row>
    <row r="413" spans="1:9" s="65" customFormat="1" ht="47.25" customHeight="1" x14ac:dyDescent="0.25">
      <c r="A413" s="77" t="s">
        <v>162</v>
      </c>
      <c r="B413" s="35" t="s">
        <v>29</v>
      </c>
      <c r="C413" s="44" t="s">
        <v>29</v>
      </c>
      <c r="D413" s="287" t="s">
        <v>242</v>
      </c>
      <c r="E413" s="288" t="s">
        <v>496</v>
      </c>
      <c r="F413" s="289" t="s">
        <v>497</v>
      </c>
      <c r="G413" s="72"/>
      <c r="H413" s="536">
        <f t="shared" si="37"/>
        <v>25000</v>
      </c>
      <c r="I413" s="536">
        <f t="shared" si="37"/>
        <v>25000</v>
      </c>
    </row>
    <row r="414" spans="1:9" s="65" customFormat="1" ht="32.25" customHeight="1" x14ac:dyDescent="0.25">
      <c r="A414" s="77" t="s">
        <v>574</v>
      </c>
      <c r="B414" s="35" t="s">
        <v>29</v>
      </c>
      <c r="C414" s="44" t="s">
        <v>29</v>
      </c>
      <c r="D414" s="287" t="s">
        <v>242</v>
      </c>
      <c r="E414" s="288" t="s">
        <v>10</v>
      </c>
      <c r="F414" s="289" t="s">
        <v>497</v>
      </c>
      <c r="G414" s="72"/>
      <c r="H414" s="536">
        <f t="shared" si="37"/>
        <v>25000</v>
      </c>
      <c r="I414" s="536">
        <f t="shared" si="37"/>
        <v>25000</v>
      </c>
    </row>
    <row r="415" spans="1:9" s="37" customFormat="1" ht="32.25" customHeight="1" x14ac:dyDescent="0.25">
      <c r="A415" s="70" t="s">
        <v>163</v>
      </c>
      <c r="B415" s="35" t="s">
        <v>29</v>
      </c>
      <c r="C415" s="44" t="s">
        <v>29</v>
      </c>
      <c r="D415" s="287" t="s">
        <v>242</v>
      </c>
      <c r="E415" s="288" t="s">
        <v>10</v>
      </c>
      <c r="F415" s="289" t="s">
        <v>575</v>
      </c>
      <c r="G415" s="72"/>
      <c r="H415" s="536">
        <f t="shared" si="37"/>
        <v>25000</v>
      </c>
      <c r="I415" s="536">
        <f t="shared" si="37"/>
        <v>25000</v>
      </c>
    </row>
    <row r="416" spans="1:9" s="37" customFormat="1" ht="30.75" customHeight="1" x14ac:dyDescent="0.25">
      <c r="A416" s="94" t="s">
        <v>682</v>
      </c>
      <c r="B416" s="44" t="s">
        <v>29</v>
      </c>
      <c r="C416" s="44" t="s">
        <v>29</v>
      </c>
      <c r="D416" s="287" t="s">
        <v>242</v>
      </c>
      <c r="E416" s="288" t="s">
        <v>10</v>
      </c>
      <c r="F416" s="289" t="s">
        <v>575</v>
      </c>
      <c r="G416" s="72" t="s">
        <v>16</v>
      </c>
      <c r="H416" s="537">
        <f>SUM(прил10!I604)</f>
        <v>25000</v>
      </c>
      <c r="I416" s="537">
        <f>SUM(прил10!J604)</f>
        <v>25000</v>
      </c>
    </row>
    <row r="417" spans="1:9" ht="15.75" x14ac:dyDescent="0.25">
      <c r="A417" s="88" t="s">
        <v>31</v>
      </c>
      <c r="B417" s="23" t="s">
        <v>29</v>
      </c>
      <c r="C417" s="23" t="s">
        <v>32</v>
      </c>
      <c r="D417" s="242"/>
      <c r="E417" s="243"/>
      <c r="F417" s="244"/>
      <c r="G417" s="22"/>
      <c r="H417" s="539">
        <f>SUM(H423,H418,H436,H441)</f>
        <v>8612462</v>
      </c>
      <c r="I417" s="539">
        <f>SUM(I423,I418,I436,I441)</f>
        <v>8611762</v>
      </c>
    </row>
    <row r="418" spans="1:9" s="65" customFormat="1" ht="32.25" customHeight="1" x14ac:dyDescent="0.25">
      <c r="A418" s="76" t="s">
        <v>124</v>
      </c>
      <c r="B418" s="28" t="s">
        <v>29</v>
      </c>
      <c r="C418" s="28" t="s">
        <v>32</v>
      </c>
      <c r="D418" s="245" t="s">
        <v>199</v>
      </c>
      <c r="E418" s="246" t="s">
        <v>496</v>
      </c>
      <c r="F418" s="247" t="s">
        <v>497</v>
      </c>
      <c r="G418" s="28"/>
      <c r="H418" s="532">
        <f t="shared" ref="H418:I421" si="38">SUM(H419)</f>
        <v>3000</v>
      </c>
      <c r="I418" s="532">
        <f t="shared" si="38"/>
        <v>3000</v>
      </c>
    </row>
    <row r="419" spans="1:9" s="37" customFormat="1" ht="63.75" customHeight="1" x14ac:dyDescent="0.25">
      <c r="A419" s="70" t="s">
        <v>125</v>
      </c>
      <c r="B419" s="71" t="s">
        <v>29</v>
      </c>
      <c r="C419" s="35" t="s">
        <v>32</v>
      </c>
      <c r="D419" s="290" t="s">
        <v>232</v>
      </c>
      <c r="E419" s="291" t="s">
        <v>496</v>
      </c>
      <c r="F419" s="292" t="s">
        <v>497</v>
      </c>
      <c r="G419" s="72"/>
      <c r="H419" s="536">
        <f t="shared" si="38"/>
        <v>3000</v>
      </c>
      <c r="I419" s="536">
        <f t="shared" si="38"/>
        <v>3000</v>
      </c>
    </row>
    <row r="420" spans="1:9" s="37" customFormat="1" ht="33" customHeight="1" x14ac:dyDescent="0.25">
      <c r="A420" s="306" t="s">
        <v>504</v>
      </c>
      <c r="B420" s="71" t="s">
        <v>29</v>
      </c>
      <c r="C420" s="35" t="s">
        <v>32</v>
      </c>
      <c r="D420" s="290" t="s">
        <v>232</v>
      </c>
      <c r="E420" s="291" t="s">
        <v>10</v>
      </c>
      <c r="F420" s="292" t="s">
        <v>497</v>
      </c>
      <c r="G420" s="72"/>
      <c r="H420" s="536">
        <f t="shared" si="38"/>
        <v>3000</v>
      </c>
      <c r="I420" s="536">
        <f t="shared" si="38"/>
        <v>3000</v>
      </c>
    </row>
    <row r="421" spans="1:9" s="37" customFormat="1" ht="33.75" customHeight="1" x14ac:dyDescent="0.25">
      <c r="A421" s="81" t="s">
        <v>114</v>
      </c>
      <c r="B421" s="71" t="s">
        <v>29</v>
      </c>
      <c r="C421" s="35" t="s">
        <v>32</v>
      </c>
      <c r="D421" s="290" t="s">
        <v>232</v>
      </c>
      <c r="E421" s="291" t="s">
        <v>10</v>
      </c>
      <c r="F421" s="292" t="s">
        <v>506</v>
      </c>
      <c r="G421" s="2"/>
      <c r="H421" s="533">
        <f t="shared" si="38"/>
        <v>3000</v>
      </c>
      <c r="I421" s="533">
        <f t="shared" si="38"/>
        <v>3000</v>
      </c>
    </row>
    <row r="422" spans="1:9" s="37" customFormat="1" ht="32.25" customHeight="1" x14ac:dyDescent="0.25">
      <c r="A422" s="94" t="s">
        <v>682</v>
      </c>
      <c r="B422" s="71" t="s">
        <v>29</v>
      </c>
      <c r="C422" s="35" t="s">
        <v>32</v>
      </c>
      <c r="D422" s="290" t="s">
        <v>232</v>
      </c>
      <c r="E422" s="291" t="s">
        <v>10</v>
      </c>
      <c r="F422" s="292" t="s">
        <v>506</v>
      </c>
      <c r="G422" s="72" t="s">
        <v>16</v>
      </c>
      <c r="H422" s="537">
        <f>SUM(прил10!I504)</f>
        <v>3000</v>
      </c>
      <c r="I422" s="537">
        <f>SUM(прил10!J504)</f>
        <v>3000</v>
      </c>
    </row>
    <row r="423" spans="1:9" ht="36" customHeight="1" x14ac:dyDescent="0.25">
      <c r="A423" s="27" t="s">
        <v>155</v>
      </c>
      <c r="B423" s="28" t="s">
        <v>29</v>
      </c>
      <c r="C423" s="28" t="s">
        <v>32</v>
      </c>
      <c r="D423" s="245" t="s">
        <v>561</v>
      </c>
      <c r="E423" s="246" t="s">
        <v>496</v>
      </c>
      <c r="F423" s="247" t="s">
        <v>497</v>
      </c>
      <c r="G423" s="28"/>
      <c r="H423" s="532">
        <f>SUM(H424)</f>
        <v>8581762</v>
      </c>
      <c r="I423" s="532">
        <f>SUM(I424)</f>
        <v>8581762</v>
      </c>
    </row>
    <row r="424" spans="1:9" ht="49.5" customHeight="1" x14ac:dyDescent="0.25">
      <c r="A424" s="3" t="s">
        <v>169</v>
      </c>
      <c r="B424" s="2" t="s">
        <v>29</v>
      </c>
      <c r="C424" s="2" t="s">
        <v>32</v>
      </c>
      <c r="D424" s="248" t="s">
        <v>244</v>
      </c>
      <c r="E424" s="249" t="s">
        <v>496</v>
      </c>
      <c r="F424" s="250" t="s">
        <v>497</v>
      </c>
      <c r="G424" s="2"/>
      <c r="H424" s="533">
        <f>SUM(H425+H432)</f>
        <v>8581762</v>
      </c>
      <c r="I424" s="533">
        <f>SUM(I425+I432)</f>
        <v>8581762</v>
      </c>
    </row>
    <row r="425" spans="1:9" ht="34.5" customHeight="1" x14ac:dyDescent="0.25">
      <c r="A425" s="3" t="s">
        <v>584</v>
      </c>
      <c r="B425" s="2" t="s">
        <v>29</v>
      </c>
      <c r="C425" s="2" t="s">
        <v>32</v>
      </c>
      <c r="D425" s="248" t="s">
        <v>244</v>
      </c>
      <c r="E425" s="249" t="s">
        <v>10</v>
      </c>
      <c r="F425" s="250" t="s">
        <v>497</v>
      </c>
      <c r="G425" s="2"/>
      <c r="H425" s="533">
        <f>SUM(H426+H428)</f>
        <v>7105657</v>
      </c>
      <c r="I425" s="533">
        <f>SUM(I426+I428)</f>
        <v>7105657</v>
      </c>
    </row>
    <row r="426" spans="1:9" ht="33" customHeight="1" x14ac:dyDescent="0.25">
      <c r="A426" s="3" t="s">
        <v>170</v>
      </c>
      <c r="B426" s="2" t="s">
        <v>29</v>
      </c>
      <c r="C426" s="2" t="s">
        <v>32</v>
      </c>
      <c r="D426" s="248" t="s">
        <v>244</v>
      </c>
      <c r="E426" s="249" t="s">
        <v>10</v>
      </c>
      <c r="F426" s="250" t="s">
        <v>585</v>
      </c>
      <c r="G426" s="2"/>
      <c r="H426" s="533">
        <f>SUM(H427)</f>
        <v>87569</v>
      </c>
      <c r="I426" s="533">
        <f>SUM(I427)</f>
        <v>87569</v>
      </c>
    </row>
    <row r="427" spans="1:9" ht="47.25" x14ac:dyDescent="0.25">
      <c r="A427" s="86" t="s">
        <v>86</v>
      </c>
      <c r="B427" s="2" t="s">
        <v>29</v>
      </c>
      <c r="C427" s="2" t="s">
        <v>32</v>
      </c>
      <c r="D427" s="248" t="s">
        <v>244</v>
      </c>
      <c r="E427" s="249" t="s">
        <v>10</v>
      </c>
      <c r="F427" s="250" t="s">
        <v>585</v>
      </c>
      <c r="G427" s="2" t="s">
        <v>13</v>
      </c>
      <c r="H427" s="535">
        <f>SUM(прил10!I509)</f>
        <v>87569</v>
      </c>
      <c r="I427" s="535">
        <f>SUM(прил10!J509)</f>
        <v>87569</v>
      </c>
    </row>
    <row r="428" spans="1:9" ht="31.5" x14ac:dyDescent="0.25">
      <c r="A428" s="3" t="s">
        <v>96</v>
      </c>
      <c r="B428" s="44" t="s">
        <v>29</v>
      </c>
      <c r="C428" s="44" t="s">
        <v>32</v>
      </c>
      <c r="D428" s="287" t="s">
        <v>244</v>
      </c>
      <c r="E428" s="288" t="s">
        <v>10</v>
      </c>
      <c r="F428" s="289" t="s">
        <v>529</v>
      </c>
      <c r="G428" s="44"/>
      <c r="H428" s="533">
        <f>SUM(H429:H431)</f>
        <v>7018088</v>
      </c>
      <c r="I428" s="533">
        <f>SUM(I429:I431)</f>
        <v>7018088</v>
      </c>
    </row>
    <row r="429" spans="1:9" ht="48" customHeight="1" x14ac:dyDescent="0.25">
      <c r="A429" s="86" t="s">
        <v>86</v>
      </c>
      <c r="B429" s="2" t="s">
        <v>29</v>
      </c>
      <c r="C429" s="2" t="s">
        <v>32</v>
      </c>
      <c r="D429" s="248" t="s">
        <v>244</v>
      </c>
      <c r="E429" s="249" t="s">
        <v>10</v>
      </c>
      <c r="F429" s="250" t="s">
        <v>529</v>
      </c>
      <c r="G429" s="2" t="s">
        <v>13</v>
      </c>
      <c r="H429" s="535">
        <f>SUM(прил10!I511)</f>
        <v>6416632</v>
      </c>
      <c r="I429" s="535">
        <f>SUM(прил10!J511)</f>
        <v>6416632</v>
      </c>
    </row>
    <row r="430" spans="1:9" ht="31.5" x14ac:dyDescent="0.25">
      <c r="A430" s="91" t="s">
        <v>682</v>
      </c>
      <c r="B430" s="2" t="s">
        <v>29</v>
      </c>
      <c r="C430" s="2" t="s">
        <v>32</v>
      </c>
      <c r="D430" s="248" t="s">
        <v>244</v>
      </c>
      <c r="E430" s="249" t="s">
        <v>10</v>
      </c>
      <c r="F430" s="250" t="s">
        <v>529</v>
      </c>
      <c r="G430" s="2" t="s">
        <v>16</v>
      </c>
      <c r="H430" s="535">
        <f>SUM(прил10!I512)</f>
        <v>598026</v>
      </c>
      <c r="I430" s="535">
        <f>SUM(прил10!J512)</f>
        <v>598026</v>
      </c>
    </row>
    <row r="431" spans="1:9" ht="15.75" x14ac:dyDescent="0.25">
      <c r="A431" s="3" t="s">
        <v>18</v>
      </c>
      <c r="B431" s="2" t="s">
        <v>29</v>
      </c>
      <c r="C431" s="2" t="s">
        <v>32</v>
      </c>
      <c r="D431" s="248" t="s">
        <v>244</v>
      </c>
      <c r="E431" s="249" t="s">
        <v>10</v>
      </c>
      <c r="F431" s="250" t="s">
        <v>529</v>
      </c>
      <c r="G431" s="2" t="s">
        <v>17</v>
      </c>
      <c r="H431" s="535">
        <f>SUM(прил10!I513)</f>
        <v>3430</v>
      </c>
      <c r="I431" s="535">
        <f>SUM(прил10!J513)</f>
        <v>3430</v>
      </c>
    </row>
    <row r="432" spans="1:9" ht="63" x14ac:dyDescent="0.25">
      <c r="A432" s="3" t="s">
        <v>1106</v>
      </c>
      <c r="B432" s="2" t="s">
        <v>29</v>
      </c>
      <c r="C432" s="2" t="s">
        <v>32</v>
      </c>
      <c r="D432" s="248" t="s">
        <v>244</v>
      </c>
      <c r="E432" s="249" t="s">
        <v>12</v>
      </c>
      <c r="F432" s="250" t="s">
        <v>497</v>
      </c>
      <c r="G432" s="2"/>
      <c r="H432" s="533">
        <f>SUM(H433)</f>
        <v>1476105</v>
      </c>
      <c r="I432" s="533">
        <f>SUM(I433)</f>
        <v>1476105</v>
      </c>
    </row>
    <row r="433" spans="1:9" ht="31.5" customHeight="1" x14ac:dyDescent="0.25">
      <c r="A433" s="3" t="s">
        <v>85</v>
      </c>
      <c r="B433" s="2" t="s">
        <v>29</v>
      </c>
      <c r="C433" s="2" t="s">
        <v>32</v>
      </c>
      <c r="D433" s="248" t="s">
        <v>244</v>
      </c>
      <c r="E433" s="249" t="s">
        <v>12</v>
      </c>
      <c r="F433" s="250" t="s">
        <v>501</v>
      </c>
      <c r="G433" s="2"/>
      <c r="H433" s="533">
        <f>SUM(H434:H435)</f>
        <v>1476105</v>
      </c>
      <c r="I433" s="533">
        <f>SUM(I434:I435)</f>
        <v>1476105</v>
      </c>
    </row>
    <row r="434" spans="1:9" ht="47.25" x14ac:dyDescent="0.25">
      <c r="A434" s="86" t="s">
        <v>86</v>
      </c>
      <c r="B434" s="2" t="s">
        <v>29</v>
      </c>
      <c r="C434" s="2" t="s">
        <v>32</v>
      </c>
      <c r="D434" s="248" t="s">
        <v>244</v>
      </c>
      <c r="E434" s="249" t="s">
        <v>12</v>
      </c>
      <c r="F434" s="250" t="s">
        <v>501</v>
      </c>
      <c r="G434" s="2" t="s">
        <v>13</v>
      </c>
      <c r="H434" s="534">
        <f>SUM(прил10!I516)</f>
        <v>1476105</v>
      </c>
      <c r="I434" s="534">
        <f>SUM(прил10!J516)</f>
        <v>1476105</v>
      </c>
    </row>
    <row r="435" spans="1:9" ht="31.5" hidden="1" x14ac:dyDescent="0.25">
      <c r="A435" s="91" t="s">
        <v>682</v>
      </c>
      <c r="B435" s="2" t="s">
        <v>29</v>
      </c>
      <c r="C435" s="2" t="s">
        <v>32</v>
      </c>
      <c r="D435" s="248" t="s">
        <v>244</v>
      </c>
      <c r="E435" s="249" t="s">
        <v>12</v>
      </c>
      <c r="F435" s="250" t="s">
        <v>501</v>
      </c>
      <c r="G435" s="2" t="s">
        <v>16</v>
      </c>
      <c r="H435" s="534"/>
      <c r="I435" s="534"/>
    </row>
    <row r="436" spans="1:9" ht="31.5" hidden="1" x14ac:dyDescent="0.25">
      <c r="A436" s="76" t="s">
        <v>126</v>
      </c>
      <c r="B436" s="28" t="s">
        <v>29</v>
      </c>
      <c r="C436" s="28" t="s">
        <v>32</v>
      </c>
      <c r="D436" s="245" t="s">
        <v>511</v>
      </c>
      <c r="E436" s="246" t="s">
        <v>496</v>
      </c>
      <c r="F436" s="247" t="s">
        <v>497</v>
      </c>
      <c r="G436" s="28"/>
      <c r="H436" s="532">
        <f t="shared" ref="H436:I439" si="39">SUM(H437)</f>
        <v>0</v>
      </c>
      <c r="I436" s="532">
        <f t="shared" si="39"/>
        <v>0</v>
      </c>
    </row>
    <row r="437" spans="1:9" ht="63" hidden="1" x14ac:dyDescent="0.25">
      <c r="A437" s="77" t="s">
        <v>162</v>
      </c>
      <c r="B437" s="35" t="s">
        <v>29</v>
      </c>
      <c r="C437" s="44" t="s">
        <v>32</v>
      </c>
      <c r="D437" s="287" t="s">
        <v>242</v>
      </c>
      <c r="E437" s="288" t="s">
        <v>496</v>
      </c>
      <c r="F437" s="289" t="s">
        <v>497</v>
      </c>
      <c r="G437" s="72"/>
      <c r="H437" s="536">
        <f t="shared" si="39"/>
        <v>0</v>
      </c>
      <c r="I437" s="536">
        <f t="shared" si="39"/>
        <v>0</v>
      </c>
    </row>
    <row r="438" spans="1:9" ht="31.5" hidden="1" x14ac:dyDescent="0.25">
      <c r="A438" s="77" t="s">
        <v>574</v>
      </c>
      <c r="B438" s="35" t="s">
        <v>29</v>
      </c>
      <c r="C438" s="44" t="s">
        <v>32</v>
      </c>
      <c r="D438" s="287" t="s">
        <v>242</v>
      </c>
      <c r="E438" s="288" t="s">
        <v>10</v>
      </c>
      <c r="F438" s="289" t="s">
        <v>497</v>
      </c>
      <c r="G438" s="72"/>
      <c r="H438" s="536">
        <f t="shared" si="39"/>
        <v>0</v>
      </c>
      <c r="I438" s="536">
        <f t="shared" si="39"/>
        <v>0</v>
      </c>
    </row>
    <row r="439" spans="1:9" ht="31.5" hidden="1" x14ac:dyDescent="0.25">
      <c r="A439" s="70" t="s">
        <v>163</v>
      </c>
      <c r="B439" s="35" t="s">
        <v>29</v>
      </c>
      <c r="C439" s="44" t="s">
        <v>32</v>
      </c>
      <c r="D439" s="287" t="s">
        <v>242</v>
      </c>
      <c r="E439" s="288" t="s">
        <v>10</v>
      </c>
      <c r="F439" s="289" t="s">
        <v>575</v>
      </c>
      <c r="G439" s="72"/>
      <c r="H439" s="536">
        <f t="shared" si="39"/>
        <v>0</v>
      </c>
      <c r="I439" s="536">
        <f t="shared" si="39"/>
        <v>0</v>
      </c>
    </row>
    <row r="440" spans="1:9" ht="31.5" hidden="1" x14ac:dyDescent="0.25">
      <c r="A440" s="94" t="s">
        <v>682</v>
      </c>
      <c r="B440" s="44" t="s">
        <v>29</v>
      </c>
      <c r="C440" s="44" t="s">
        <v>32</v>
      </c>
      <c r="D440" s="287" t="s">
        <v>242</v>
      </c>
      <c r="E440" s="288" t="s">
        <v>10</v>
      </c>
      <c r="F440" s="289" t="s">
        <v>575</v>
      </c>
      <c r="G440" s="72" t="s">
        <v>16</v>
      </c>
      <c r="H440" s="537"/>
      <c r="I440" s="537"/>
    </row>
    <row r="441" spans="1:9" s="37" customFormat="1" ht="65.25" customHeight="1" x14ac:dyDescent="0.25">
      <c r="A441" s="76" t="s">
        <v>142</v>
      </c>
      <c r="B441" s="28" t="s">
        <v>29</v>
      </c>
      <c r="C441" s="42" t="s">
        <v>32</v>
      </c>
      <c r="D441" s="257" t="s">
        <v>218</v>
      </c>
      <c r="E441" s="258" t="s">
        <v>496</v>
      </c>
      <c r="F441" s="259" t="s">
        <v>497</v>
      </c>
      <c r="G441" s="28"/>
      <c r="H441" s="532">
        <f t="shared" ref="H441:I444" si="40">SUM(H442)</f>
        <v>27700</v>
      </c>
      <c r="I441" s="532">
        <f t="shared" si="40"/>
        <v>27000</v>
      </c>
    </row>
    <row r="442" spans="1:9" s="37" customFormat="1" ht="98.25" customHeight="1" x14ac:dyDescent="0.25">
      <c r="A442" s="77" t="s">
        <v>158</v>
      </c>
      <c r="B442" s="2" t="s">
        <v>29</v>
      </c>
      <c r="C442" s="35" t="s">
        <v>32</v>
      </c>
      <c r="D442" s="290" t="s">
        <v>220</v>
      </c>
      <c r="E442" s="291" t="s">
        <v>496</v>
      </c>
      <c r="F442" s="292" t="s">
        <v>497</v>
      </c>
      <c r="G442" s="2"/>
      <c r="H442" s="533">
        <f t="shared" si="40"/>
        <v>27700</v>
      </c>
      <c r="I442" s="533">
        <f t="shared" si="40"/>
        <v>27000</v>
      </c>
    </row>
    <row r="443" spans="1:9" s="37" customFormat="1" ht="49.5" customHeight="1" x14ac:dyDescent="0.25">
      <c r="A443" s="77" t="s">
        <v>516</v>
      </c>
      <c r="B443" s="2" t="s">
        <v>29</v>
      </c>
      <c r="C443" s="35" t="s">
        <v>32</v>
      </c>
      <c r="D443" s="290" t="s">
        <v>220</v>
      </c>
      <c r="E443" s="291" t="s">
        <v>10</v>
      </c>
      <c r="F443" s="292" t="s">
        <v>497</v>
      </c>
      <c r="G443" s="2"/>
      <c r="H443" s="533">
        <f t="shared" si="40"/>
        <v>27700</v>
      </c>
      <c r="I443" s="533">
        <f t="shared" si="40"/>
        <v>27000</v>
      </c>
    </row>
    <row r="444" spans="1:9" s="37" customFormat="1" ht="15.75" customHeight="1" x14ac:dyDescent="0.25">
      <c r="A444" s="3" t="s">
        <v>111</v>
      </c>
      <c r="B444" s="2" t="s">
        <v>29</v>
      </c>
      <c r="C444" s="35" t="s">
        <v>32</v>
      </c>
      <c r="D444" s="290" t="s">
        <v>220</v>
      </c>
      <c r="E444" s="291" t="s">
        <v>10</v>
      </c>
      <c r="F444" s="292" t="s">
        <v>517</v>
      </c>
      <c r="G444" s="2"/>
      <c r="H444" s="533">
        <f t="shared" si="40"/>
        <v>27700</v>
      </c>
      <c r="I444" s="533">
        <f t="shared" si="40"/>
        <v>27000</v>
      </c>
    </row>
    <row r="445" spans="1:9" s="37" customFormat="1" ht="31.5" customHeight="1" x14ac:dyDescent="0.25">
      <c r="A445" s="91" t="s">
        <v>682</v>
      </c>
      <c r="B445" s="2" t="s">
        <v>29</v>
      </c>
      <c r="C445" s="35" t="s">
        <v>32</v>
      </c>
      <c r="D445" s="290" t="s">
        <v>220</v>
      </c>
      <c r="E445" s="291" t="s">
        <v>10</v>
      </c>
      <c r="F445" s="292" t="s">
        <v>517</v>
      </c>
      <c r="G445" s="2" t="s">
        <v>16</v>
      </c>
      <c r="H445" s="534">
        <f>SUM(прил10!I527)</f>
        <v>27700</v>
      </c>
      <c r="I445" s="534">
        <f>SUM(прил10!J527)</f>
        <v>27000</v>
      </c>
    </row>
    <row r="446" spans="1:9" ht="15.75" x14ac:dyDescent="0.25">
      <c r="A446" s="75" t="s">
        <v>33</v>
      </c>
      <c r="B446" s="16" t="s">
        <v>35</v>
      </c>
      <c r="C446" s="16"/>
      <c r="D446" s="239"/>
      <c r="E446" s="240"/>
      <c r="F446" s="241"/>
      <c r="G446" s="15"/>
      <c r="H446" s="586">
        <f>SUM(H447,H477)</f>
        <v>27262064</v>
      </c>
      <c r="I446" s="586">
        <f>SUM(I447,I477)</f>
        <v>27262064</v>
      </c>
    </row>
    <row r="447" spans="1:9" ht="15.75" x14ac:dyDescent="0.25">
      <c r="A447" s="88" t="s">
        <v>34</v>
      </c>
      <c r="B447" s="23" t="s">
        <v>35</v>
      </c>
      <c r="C447" s="23" t="s">
        <v>10</v>
      </c>
      <c r="D447" s="242"/>
      <c r="E447" s="243"/>
      <c r="F447" s="244"/>
      <c r="G447" s="22"/>
      <c r="H447" s="539">
        <f>SUM(H448+H465+H470)</f>
        <v>21481899</v>
      </c>
      <c r="I447" s="539">
        <f>SUM(I448+I465+I470)</f>
        <v>21481899</v>
      </c>
    </row>
    <row r="448" spans="1:9" ht="33.75" customHeight="1" x14ac:dyDescent="0.25">
      <c r="A448" s="27" t="s">
        <v>164</v>
      </c>
      <c r="B448" s="28" t="s">
        <v>35</v>
      </c>
      <c r="C448" s="28" t="s">
        <v>10</v>
      </c>
      <c r="D448" s="245" t="s">
        <v>245</v>
      </c>
      <c r="E448" s="246" t="s">
        <v>496</v>
      </c>
      <c r="F448" s="247" t="s">
        <v>497</v>
      </c>
      <c r="G448" s="31"/>
      <c r="H448" s="532">
        <f>SUM(H449,H459)</f>
        <v>21444899</v>
      </c>
      <c r="I448" s="532">
        <f>SUM(I449,I459)</f>
        <v>21444899</v>
      </c>
    </row>
    <row r="449" spans="1:9" ht="35.25" customHeight="1" x14ac:dyDescent="0.25">
      <c r="A449" s="86" t="s">
        <v>171</v>
      </c>
      <c r="B449" s="2" t="s">
        <v>35</v>
      </c>
      <c r="C449" s="2" t="s">
        <v>10</v>
      </c>
      <c r="D449" s="248" t="s">
        <v>248</v>
      </c>
      <c r="E449" s="249" t="s">
        <v>496</v>
      </c>
      <c r="F449" s="250" t="s">
        <v>497</v>
      </c>
      <c r="G449" s="2"/>
      <c r="H449" s="533">
        <f>SUM(H450)</f>
        <v>10572668</v>
      </c>
      <c r="I449" s="533">
        <f>SUM(I450)</f>
        <v>10572668</v>
      </c>
    </row>
    <row r="450" spans="1:9" ht="18" customHeight="1" x14ac:dyDescent="0.25">
      <c r="A450" s="86" t="s">
        <v>586</v>
      </c>
      <c r="B450" s="2" t="s">
        <v>35</v>
      </c>
      <c r="C450" s="2" t="s">
        <v>10</v>
      </c>
      <c r="D450" s="248" t="s">
        <v>248</v>
      </c>
      <c r="E450" s="249" t="s">
        <v>10</v>
      </c>
      <c r="F450" s="250" t="s">
        <v>497</v>
      </c>
      <c r="G450" s="2"/>
      <c r="H450" s="533">
        <f>SUM(H451+H455+H457)</f>
        <v>10572668</v>
      </c>
      <c r="I450" s="533">
        <f>SUM(I451+I455+I457)</f>
        <v>10572668</v>
      </c>
    </row>
    <row r="451" spans="1:9" ht="32.25" customHeight="1" x14ac:dyDescent="0.25">
      <c r="A451" s="3" t="s">
        <v>96</v>
      </c>
      <c r="B451" s="2" t="s">
        <v>35</v>
      </c>
      <c r="C451" s="2" t="s">
        <v>10</v>
      </c>
      <c r="D451" s="248" t="s">
        <v>248</v>
      </c>
      <c r="E451" s="249" t="s">
        <v>10</v>
      </c>
      <c r="F451" s="250" t="s">
        <v>529</v>
      </c>
      <c r="G451" s="2"/>
      <c r="H451" s="533">
        <f>SUM(H452:H454)</f>
        <v>10572668</v>
      </c>
      <c r="I451" s="533">
        <f>SUM(I452:I454)</f>
        <v>10572668</v>
      </c>
    </row>
    <row r="452" spans="1:9" ht="47.25" x14ac:dyDescent="0.25">
      <c r="A452" s="86" t="s">
        <v>86</v>
      </c>
      <c r="B452" s="2" t="s">
        <v>35</v>
      </c>
      <c r="C452" s="2" t="s">
        <v>10</v>
      </c>
      <c r="D452" s="248" t="s">
        <v>248</v>
      </c>
      <c r="E452" s="249" t="s">
        <v>10</v>
      </c>
      <c r="F452" s="250" t="s">
        <v>529</v>
      </c>
      <c r="G452" s="2" t="s">
        <v>13</v>
      </c>
      <c r="H452" s="535">
        <f>SUM(прил10!I611)</f>
        <v>9849846</v>
      </c>
      <c r="I452" s="535">
        <f>SUM(прил10!J611)</f>
        <v>9849846</v>
      </c>
    </row>
    <row r="453" spans="1:9" ht="31.5" x14ac:dyDescent="0.25">
      <c r="A453" s="91" t="s">
        <v>682</v>
      </c>
      <c r="B453" s="2" t="s">
        <v>35</v>
      </c>
      <c r="C453" s="2" t="s">
        <v>10</v>
      </c>
      <c r="D453" s="248" t="s">
        <v>248</v>
      </c>
      <c r="E453" s="249" t="s">
        <v>10</v>
      </c>
      <c r="F453" s="250" t="s">
        <v>529</v>
      </c>
      <c r="G453" s="2" t="s">
        <v>16</v>
      </c>
      <c r="H453" s="535">
        <f>SUM(прил10!I612)</f>
        <v>709667</v>
      </c>
      <c r="I453" s="535">
        <f>SUM(прил10!J612)</f>
        <v>709667</v>
      </c>
    </row>
    <row r="454" spans="1:9" ht="15.75" x14ac:dyDescent="0.25">
      <c r="A454" s="3" t="s">
        <v>18</v>
      </c>
      <c r="B454" s="2" t="s">
        <v>35</v>
      </c>
      <c r="C454" s="2" t="s">
        <v>10</v>
      </c>
      <c r="D454" s="248" t="s">
        <v>248</v>
      </c>
      <c r="E454" s="249" t="s">
        <v>10</v>
      </c>
      <c r="F454" s="250" t="s">
        <v>529</v>
      </c>
      <c r="G454" s="2" t="s">
        <v>17</v>
      </c>
      <c r="H454" s="535">
        <f>SUM(прил10!I613)</f>
        <v>13155</v>
      </c>
      <c r="I454" s="535">
        <f>SUM(прил10!J613)</f>
        <v>13155</v>
      </c>
    </row>
    <row r="455" spans="1:9" ht="18" hidden="1" customHeight="1" x14ac:dyDescent="0.25">
      <c r="A455" s="62" t="s">
        <v>112</v>
      </c>
      <c r="B455" s="2" t="s">
        <v>35</v>
      </c>
      <c r="C455" s="2" t="s">
        <v>10</v>
      </c>
      <c r="D455" s="248" t="s">
        <v>248</v>
      </c>
      <c r="E455" s="249" t="s">
        <v>10</v>
      </c>
      <c r="F455" s="250" t="s">
        <v>519</v>
      </c>
      <c r="G455" s="2"/>
      <c r="H455" s="533">
        <f>SUM(H456)</f>
        <v>0</v>
      </c>
      <c r="I455" s="533">
        <f>SUM(I456)</f>
        <v>0</v>
      </c>
    </row>
    <row r="456" spans="1:9" ht="31.5" hidden="1" x14ac:dyDescent="0.25">
      <c r="A456" s="114" t="s">
        <v>682</v>
      </c>
      <c r="B456" s="2" t="s">
        <v>35</v>
      </c>
      <c r="C456" s="2" t="s">
        <v>10</v>
      </c>
      <c r="D456" s="248" t="s">
        <v>248</v>
      </c>
      <c r="E456" s="249" t="s">
        <v>10</v>
      </c>
      <c r="F456" s="250" t="s">
        <v>519</v>
      </c>
      <c r="G456" s="2" t="s">
        <v>16</v>
      </c>
      <c r="H456" s="535">
        <f>SUM(прил10!I615)</f>
        <v>0</v>
      </c>
      <c r="I456" s="535">
        <f>SUM(прил10!J615)</f>
        <v>0</v>
      </c>
    </row>
    <row r="457" spans="1:9" ht="31.5" hidden="1" x14ac:dyDescent="0.25">
      <c r="A457" s="3" t="s">
        <v>720</v>
      </c>
      <c r="B457" s="2" t="s">
        <v>35</v>
      </c>
      <c r="C457" s="2" t="s">
        <v>10</v>
      </c>
      <c r="D457" s="248" t="s">
        <v>248</v>
      </c>
      <c r="E457" s="249" t="s">
        <v>10</v>
      </c>
      <c r="F457" s="250" t="s">
        <v>719</v>
      </c>
      <c r="G457" s="2"/>
      <c r="H457" s="533">
        <f>SUM(H458)</f>
        <v>0</v>
      </c>
      <c r="I457" s="533">
        <f>SUM(I458)</f>
        <v>0</v>
      </c>
    </row>
    <row r="458" spans="1:9" ht="31.5" hidden="1" x14ac:dyDescent="0.25">
      <c r="A458" s="3" t="s">
        <v>682</v>
      </c>
      <c r="B458" s="2" t="s">
        <v>35</v>
      </c>
      <c r="C458" s="2" t="s">
        <v>10</v>
      </c>
      <c r="D458" s="248" t="s">
        <v>248</v>
      </c>
      <c r="E458" s="249" t="s">
        <v>10</v>
      </c>
      <c r="F458" s="250" t="s">
        <v>719</v>
      </c>
      <c r="G458" s="2" t="s">
        <v>16</v>
      </c>
      <c r="H458" s="535"/>
      <c r="I458" s="535"/>
    </row>
    <row r="459" spans="1:9" ht="34.5" customHeight="1" x14ac:dyDescent="0.25">
      <c r="A459" s="3" t="s">
        <v>172</v>
      </c>
      <c r="B459" s="2" t="s">
        <v>35</v>
      </c>
      <c r="C459" s="2" t="s">
        <v>10</v>
      </c>
      <c r="D459" s="248" t="s">
        <v>587</v>
      </c>
      <c r="E459" s="249" t="s">
        <v>496</v>
      </c>
      <c r="F459" s="250" t="s">
        <v>497</v>
      </c>
      <c r="G459" s="2"/>
      <c r="H459" s="533">
        <f>SUM(H460)</f>
        <v>10872231</v>
      </c>
      <c r="I459" s="533">
        <f>SUM(I460)</f>
        <v>10872231</v>
      </c>
    </row>
    <row r="460" spans="1:9" ht="18" customHeight="1" x14ac:dyDescent="0.25">
      <c r="A460" s="3" t="s">
        <v>588</v>
      </c>
      <c r="B460" s="2" t="s">
        <v>35</v>
      </c>
      <c r="C460" s="2" t="s">
        <v>10</v>
      </c>
      <c r="D460" s="248" t="s">
        <v>249</v>
      </c>
      <c r="E460" s="249" t="s">
        <v>10</v>
      </c>
      <c r="F460" s="250" t="s">
        <v>497</v>
      </c>
      <c r="G460" s="2"/>
      <c r="H460" s="533">
        <f>SUM(H461)</f>
        <v>10872231</v>
      </c>
      <c r="I460" s="533">
        <f>SUM(I461)</f>
        <v>10872231</v>
      </c>
    </row>
    <row r="461" spans="1:9" ht="32.25" customHeight="1" x14ac:dyDescent="0.25">
      <c r="A461" s="3" t="s">
        <v>96</v>
      </c>
      <c r="B461" s="2" t="s">
        <v>35</v>
      </c>
      <c r="C461" s="2" t="s">
        <v>10</v>
      </c>
      <c r="D461" s="248" t="s">
        <v>249</v>
      </c>
      <c r="E461" s="249" t="s">
        <v>10</v>
      </c>
      <c r="F461" s="250" t="s">
        <v>529</v>
      </c>
      <c r="G461" s="2"/>
      <c r="H461" s="533">
        <f>SUM(H462:H464)</f>
        <v>10872231</v>
      </c>
      <c r="I461" s="533">
        <f>SUM(I462:I464)</f>
        <v>10872231</v>
      </c>
    </row>
    <row r="462" spans="1:9" ht="48.75" customHeight="1" x14ac:dyDescent="0.25">
      <c r="A462" s="86" t="s">
        <v>86</v>
      </c>
      <c r="B462" s="2" t="s">
        <v>35</v>
      </c>
      <c r="C462" s="2" t="s">
        <v>10</v>
      </c>
      <c r="D462" s="248" t="s">
        <v>249</v>
      </c>
      <c r="E462" s="249" t="s">
        <v>10</v>
      </c>
      <c r="F462" s="250" t="s">
        <v>529</v>
      </c>
      <c r="G462" s="2" t="s">
        <v>13</v>
      </c>
      <c r="H462" s="535">
        <f>SUM(прил10!I621)</f>
        <v>10074952</v>
      </c>
      <c r="I462" s="535">
        <f>SUM(прил10!J621)</f>
        <v>10074952</v>
      </c>
    </row>
    <row r="463" spans="1:9" ht="31.5" customHeight="1" x14ac:dyDescent="0.25">
      <c r="A463" s="91" t="s">
        <v>682</v>
      </c>
      <c r="B463" s="2" t="s">
        <v>35</v>
      </c>
      <c r="C463" s="2" t="s">
        <v>10</v>
      </c>
      <c r="D463" s="248" t="s">
        <v>249</v>
      </c>
      <c r="E463" s="249" t="s">
        <v>10</v>
      </c>
      <c r="F463" s="250" t="s">
        <v>529</v>
      </c>
      <c r="G463" s="2" t="s">
        <v>16</v>
      </c>
      <c r="H463" s="535">
        <f>SUM(прил10!I622)</f>
        <v>792432</v>
      </c>
      <c r="I463" s="535">
        <f>SUM(прил10!J622)</f>
        <v>792432</v>
      </c>
    </row>
    <row r="464" spans="1:9" ht="17.25" customHeight="1" x14ac:dyDescent="0.25">
      <c r="A464" s="3" t="s">
        <v>18</v>
      </c>
      <c r="B464" s="2" t="s">
        <v>35</v>
      </c>
      <c r="C464" s="2" t="s">
        <v>10</v>
      </c>
      <c r="D464" s="248" t="s">
        <v>249</v>
      </c>
      <c r="E464" s="249" t="s">
        <v>10</v>
      </c>
      <c r="F464" s="250" t="s">
        <v>529</v>
      </c>
      <c r="G464" s="2" t="s">
        <v>17</v>
      </c>
      <c r="H464" s="535">
        <f>SUM(прил10!I623)</f>
        <v>4847</v>
      </c>
      <c r="I464" s="535">
        <f>SUM(прил10!J623)</f>
        <v>4847</v>
      </c>
    </row>
    <row r="465" spans="1:9" s="37" customFormat="1" ht="65.25" customHeight="1" x14ac:dyDescent="0.25">
      <c r="A465" s="76" t="s">
        <v>142</v>
      </c>
      <c r="B465" s="28" t="s">
        <v>35</v>
      </c>
      <c r="C465" s="42" t="s">
        <v>10</v>
      </c>
      <c r="D465" s="257" t="s">
        <v>218</v>
      </c>
      <c r="E465" s="258" t="s">
        <v>496</v>
      </c>
      <c r="F465" s="259" t="s">
        <v>497</v>
      </c>
      <c r="G465" s="28"/>
      <c r="H465" s="532">
        <f t="shared" ref="H465:I468" si="41">SUM(H466)</f>
        <v>12000</v>
      </c>
      <c r="I465" s="532">
        <f t="shared" si="41"/>
        <v>12000</v>
      </c>
    </row>
    <row r="466" spans="1:9" s="37" customFormat="1" ht="98.25" customHeight="1" x14ac:dyDescent="0.25">
      <c r="A466" s="77" t="s">
        <v>158</v>
      </c>
      <c r="B466" s="2" t="s">
        <v>35</v>
      </c>
      <c r="C466" s="35" t="s">
        <v>10</v>
      </c>
      <c r="D466" s="290" t="s">
        <v>220</v>
      </c>
      <c r="E466" s="291" t="s">
        <v>496</v>
      </c>
      <c r="F466" s="292" t="s">
        <v>497</v>
      </c>
      <c r="G466" s="2"/>
      <c r="H466" s="533">
        <f t="shared" si="41"/>
        <v>12000</v>
      </c>
      <c r="I466" s="533">
        <f t="shared" si="41"/>
        <v>12000</v>
      </c>
    </row>
    <row r="467" spans="1:9" s="37" customFormat="1" ht="49.5" customHeight="1" x14ac:dyDescent="0.25">
      <c r="A467" s="77" t="s">
        <v>516</v>
      </c>
      <c r="B467" s="2" t="s">
        <v>35</v>
      </c>
      <c r="C467" s="35" t="s">
        <v>10</v>
      </c>
      <c r="D467" s="290" t="s">
        <v>220</v>
      </c>
      <c r="E467" s="291" t="s">
        <v>10</v>
      </c>
      <c r="F467" s="292" t="s">
        <v>497</v>
      </c>
      <c r="G467" s="2"/>
      <c r="H467" s="533">
        <f t="shared" si="41"/>
        <v>12000</v>
      </c>
      <c r="I467" s="533">
        <f t="shared" si="41"/>
        <v>12000</v>
      </c>
    </row>
    <row r="468" spans="1:9" s="37" customFormat="1" ht="15.75" customHeight="1" x14ac:dyDescent="0.25">
      <c r="A468" s="3" t="s">
        <v>111</v>
      </c>
      <c r="B468" s="2" t="s">
        <v>35</v>
      </c>
      <c r="C468" s="35" t="s">
        <v>10</v>
      </c>
      <c r="D468" s="290" t="s">
        <v>220</v>
      </c>
      <c r="E468" s="291" t="s">
        <v>10</v>
      </c>
      <c r="F468" s="292" t="s">
        <v>517</v>
      </c>
      <c r="G468" s="2"/>
      <c r="H468" s="533">
        <f t="shared" si="41"/>
        <v>12000</v>
      </c>
      <c r="I468" s="533">
        <f t="shared" si="41"/>
        <v>12000</v>
      </c>
    </row>
    <row r="469" spans="1:9" s="37" customFormat="1" ht="31.5" customHeight="1" x14ac:dyDescent="0.25">
      <c r="A469" s="91" t="s">
        <v>682</v>
      </c>
      <c r="B469" s="2" t="s">
        <v>35</v>
      </c>
      <c r="C469" s="35" t="s">
        <v>10</v>
      </c>
      <c r="D469" s="290" t="s">
        <v>220</v>
      </c>
      <c r="E469" s="291" t="s">
        <v>10</v>
      </c>
      <c r="F469" s="292" t="s">
        <v>517</v>
      </c>
      <c r="G469" s="2" t="s">
        <v>16</v>
      </c>
      <c r="H469" s="534">
        <f>SUM(прил10!I628)</f>
        <v>12000</v>
      </c>
      <c r="I469" s="534">
        <f>SUM(прил10!J628)</f>
        <v>12000</v>
      </c>
    </row>
    <row r="470" spans="1:9" s="65" customFormat="1" ht="33.75" customHeight="1" x14ac:dyDescent="0.25">
      <c r="A470" s="27" t="s">
        <v>149</v>
      </c>
      <c r="B470" s="28" t="s">
        <v>35</v>
      </c>
      <c r="C470" s="28" t="s">
        <v>10</v>
      </c>
      <c r="D470" s="245" t="s">
        <v>223</v>
      </c>
      <c r="E470" s="246" t="s">
        <v>496</v>
      </c>
      <c r="F470" s="247" t="s">
        <v>497</v>
      </c>
      <c r="G470" s="31"/>
      <c r="H470" s="532">
        <f>SUM(H471)</f>
        <v>25000</v>
      </c>
      <c r="I470" s="532">
        <f>SUM(I471)</f>
        <v>25000</v>
      </c>
    </row>
    <row r="471" spans="1:9" s="65" customFormat="1" ht="64.5" customHeight="1" x14ac:dyDescent="0.25">
      <c r="A471" s="86" t="s">
        <v>173</v>
      </c>
      <c r="B471" s="2" t="s">
        <v>35</v>
      </c>
      <c r="C471" s="2" t="s">
        <v>10</v>
      </c>
      <c r="D471" s="248" t="s">
        <v>250</v>
      </c>
      <c r="E471" s="249" t="s">
        <v>496</v>
      </c>
      <c r="F471" s="250" t="s">
        <v>497</v>
      </c>
      <c r="G471" s="2"/>
      <c r="H471" s="533">
        <f>SUM(H472)</f>
        <v>25000</v>
      </c>
      <c r="I471" s="533">
        <f>SUM(I472)</f>
        <v>25000</v>
      </c>
    </row>
    <row r="472" spans="1:9" s="65" customFormat="1" ht="33.75" customHeight="1" x14ac:dyDescent="0.25">
      <c r="A472" s="86" t="s">
        <v>589</v>
      </c>
      <c r="B472" s="2" t="s">
        <v>35</v>
      </c>
      <c r="C472" s="2" t="s">
        <v>10</v>
      </c>
      <c r="D472" s="248" t="s">
        <v>250</v>
      </c>
      <c r="E472" s="249" t="s">
        <v>12</v>
      </c>
      <c r="F472" s="250" t="s">
        <v>497</v>
      </c>
      <c r="G472" s="2"/>
      <c r="H472" s="533">
        <f>SUM(H473+H475)</f>
        <v>25000</v>
      </c>
      <c r="I472" s="533">
        <f>SUM(I473+I475)</f>
        <v>25000</v>
      </c>
    </row>
    <row r="473" spans="1:9" s="65" customFormat="1" ht="17.25" hidden="1" customHeight="1" x14ac:dyDescent="0.25">
      <c r="A473" s="62" t="s">
        <v>112</v>
      </c>
      <c r="B473" s="2" t="s">
        <v>35</v>
      </c>
      <c r="C473" s="2" t="s">
        <v>10</v>
      </c>
      <c r="D473" s="248" t="s">
        <v>250</v>
      </c>
      <c r="E473" s="249" t="s">
        <v>12</v>
      </c>
      <c r="F473" s="250" t="s">
        <v>519</v>
      </c>
      <c r="G473" s="2"/>
      <c r="H473" s="533">
        <f>SUM(H474)</f>
        <v>0</v>
      </c>
      <c r="I473" s="533">
        <f>SUM(I474)</f>
        <v>0</v>
      </c>
    </row>
    <row r="474" spans="1:9" s="65" customFormat="1" ht="33.75" hidden="1" customHeight="1" x14ac:dyDescent="0.25">
      <c r="A474" s="114" t="s">
        <v>682</v>
      </c>
      <c r="B474" s="2" t="s">
        <v>35</v>
      </c>
      <c r="C474" s="2" t="s">
        <v>10</v>
      </c>
      <c r="D474" s="248" t="s">
        <v>250</v>
      </c>
      <c r="E474" s="249" t="s">
        <v>12</v>
      </c>
      <c r="F474" s="250" t="s">
        <v>519</v>
      </c>
      <c r="G474" s="2" t="s">
        <v>16</v>
      </c>
      <c r="H474" s="535">
        <f>SUM(прил10!I633)</f>
        <v>0</v>
      </c>
      <c r="I474" s="535">
        <f>SUM(прил10!J633)</f>
        <v>0</v>
      </c>
    </row>
    <row r="475" spans="1:9" s="65" customFormat="1" ht="33" customHeight="1" x14ac:dyDescent="0.25">
      <c r="A475" s="3" t="s">
        <v>591</v>
      </c>
      <c r="B475" s="2" t="s">
        <v>35</v>
      </c>
      <c r="C475" s="2" t="s">
        <v>10</v>
      </c>
      <c r="D475" s="248" t="s">
        <v>250</v>
      </c>
      <c r="E475" s="249" t="s">
        <v>12</v>
      </c>
      <c r="F475" s="250" t="s">
        <v>590</v>
      </c>
      <c r="G475" s="2"/>
      <c r="H475" s="533">
        <f>SUM(H476)</f>
        <v>25000</v>
      </c>
      <c r="I475" s="533">
        <f>SUM(I476)</f>
        <v>25000</v>
      </c>
    </row>
    <row r="476" spans="1:9" s="65" customFormat="1" ht="30.75" customHeight="1" x14ac:dyDescent="0.25">
      <c r="A476" s="91" t="s">
        <v>682</v>
      </c>
      <c r="B476" s="2" t="s">
        <v>35</v>
      </c>
      <c r="C476" s="2" t="s">
        <v>10</v>
      </c>
      <c r="D476" s="248" t="s">
        <v>250</v>
      </c>
      <c r="E476" s="249" t="s">
        <v>12</v>
      </c>
      <c r="F476" s="250" t="s">
        <v>590</v>
      </c>
      <c r="G476" s="2" t="s">
        <v>16</v>
      </c>
      <c r="H476" s="535">
        <f>SUM(прил10!I635)</f>
        <v>25000</v>
      </c>
      <c r="I476" s="535">
        <f>SUM(прил10!J635)</f>
        <v>25000</v>
      </c>
    </row>
    <row r="477" spans="1:9" ht="15.75" x14ac:dyDescent="0.25">
      <c r="A477" s="88" t="s">
        <v>36</v>
      </c>
      <c r="B477" s="23" t="s">
        <v>35</v>
      </c>
      <c r="C477" s="23" t="s">
        <v>20</v>
      </c>
      <c r="D477" s="242"/>
      <c r="E477" s="243"/>
      <c r="F477" s="244"/>
      <c r="G477" s="22"/>
      <c r="H477" s="539">
        <f>SUM(H478,H497)</f>
        <v>5780165</v>
      </c>
      <c r="I477" s="539">
        <f>SUM(I478,I497)</f>
        <v>5780165</v>
      </c>
    </row>
    <row r="478" spans="1:9" ht="35.25" customHeight="1" x14ac:dyDescent="0.25">
      <c r="A478" s="27" t="s">
        <v>164</v>
      </c>
      <c r="B478" s="28" t="s">
        <v>35</v>
      </c>
      <c r="C478" s="28" t="s">
        <v>20</v>
      </c>
      <c r="D478" s="245" t="s">
        <v>245</v>
      </c>
      <c r="E478" s="246" t="s">
        <v>496</v>
      </c>
      <c r="F478" s="247" t="s">
        <v>497</v>
      </c>
      <c r="G478" s="28"/>
      <c r="H478" s="532">
        <f>SUM(H485+H479)</f>
        <v>5774165</v>
      </c>
      <c r="I478" s="532">
        <f>SUM(I485+I479)</f>
        <v>5774165</v>
      </c>
    </row>
    <row r="479" spans="1:9" s="43" customFormat="1" ht="35.25" hidden="1" customHeight="1" x14ac:dyDescent="0.25">
      <c r="A479" s="62" t="s">
        <v>172</v>
      </c>
      <c r="B479" s="2" t="s">
        <v>35</v>
      </c>
      <c r="C479" s="2" t="s">
        <v>20</v>
      </c>
      <c r="D479" s="248" t="s">
        <v>587</v>
      </c>
      <c r="E479" s="249" t="s">
        <v>496</v>
      </c>
      <c r="F479" s="250" t="s">
        <v>497</v>
      </c>
      <c r="G479" s="2"/>
      <c r="H479" s="533">
        <f>SUM(H480)</f>
        <v>0</v>
      </c>
      <c r="I479" s="533">
        <f>SUM(I480)</f>
        <v>0</v>
      </c>
    </row>
    <row r="480" spans="1:9" s="43" customFormat="1" ht="19.5" hidden="1" customHeight="1" x14ac:dyDescent="0.25">
      <c r="A480" s="109" t="s">
        <v>884</v>
      </c>
      <c r="B480" s="2" t="s">
        <v>35</v>
      </c>
      <c r="C480" s="2" t="s">
        <v>20</v>
      </c>
      <c r="D480" s="248" t="s">
        <v>249</v>
      </c>
      <c r="E480" s="249" t="s">
        <v>12</v>
      </c>
      <c r="F480" s="250" t="s">
        <v>497</v>
      </c>
      <c r="G480" s="2"/>
      <c r="H480" s="533">
        <f>SUM(H481+H483)</f>
        <v>0</v>
      </c>
      <c r="I480" s="533">
        <f>SUM(I481+I483)</f>
        <v>0</v>
      </c>
    </row>
    <row r="481" spans="1:9" s="43" customFormat="1" ht="35.25" hidden="1" customHeight="1" x14ac:dyDescent="0.25">
      <c r="A481" s="109" t="s">
        <v>883</v>
      </c>
      <c r="B481" s="2" t="s">
        <v>35</v>
      </c>
      <c r="C481" s="2" t="s">
        <v>20</v>
      </c>
      <c r="D481" s="248" t="s">
        <v>249</v>
      </c>
      <c r="E481" s="249" t="s">
        <v>12</v>
      </c>
      <c r="F481" s="250" t="s">
        <v>882</v>
      </c>
      <c r="G481" s="2"/>
      <c r="H481" s="533">
        <f>SUM(H482)</f>
        <v>0</v>
      </c>
      <c r="I481" s="533">
        <f>SUM(I482)</f>
        <v>0</v>
      </c>
    </row>
    <row r="482" spans="1:9" s="43" customFormat="1" ht="18" hidden="1" customHeight="1" x14ac:dyDescent="0.25">
      <c r="A482" s="109" t="s">
        <v>21</v>
      </c>
      <c r="B482" s="2" t="s">
        <v>35</v>
      </c>
      <c r="C482" s="2" t="s">
        <v>20</v>
      </c>
      <c r="D482" s="248" t="s">
        <v>249</v>
      </c>
      <c r="E482" s="249" t="s">
        <v>12</v>
      </c>
      <c r="F482" s="250" t="s">
        <v>882</v>
      </c>
      <c r="G482" s="2" t="s">
        <v>70</v>
      </c>
      <c r="H482" s="535">
        <f>SUM(прил10!I641)</f>
        <v>0</v>
      </c>
      <c r="I482" s="535">
        <f>SUM(прил10!J641)</f>
        <v>0</v>
      </c>
    </row>
    <row r="483" spans="1:9" s="43" customFormat="1" ht="35.25" hidden="1" customHeight="1" x14ac:dyDescent="0.25">
      <c r="A483" s="109" t="s">
        <v>559</v>
      </c>
      <c r="B483" s="2" t="s">
        <v>35</v>
      </c>
      <c r="C483" s="2" t="s">
        <v>20</v>
      </c>
      <c r="D483" s="248" t="s">
        <v>249</v>
      </c>
      <c r="E483" s="249" t="s">
        <v>12</v>
      </c>
      <c r="F483" s="250" t="s">
        <v>558</v>
      </c>
      <c r="G483" s="2"/>
      <c r="H483" s="533">
        <f>SUM(H484)</f>
        <v>0</v>
      </c>
      <c r="I483" s="533">
        <f>SUM(I484)</f>
        <v>0</v>
      </c>
    </row>
    <row r="484" spans="1:9" s="43" customFormat="1" ht="18.75" hidden="1" customHeight="1" x14ac:dyDescent="0.25">
      <c r="A484" s="109" t="s">
        <v>21</v>
      </c>
      <c r="B484" s="2" t="s">
        <v>35</v>
      </c>
      <c r="C484" s="2" t="s">
        <v>20</v>
      </c>
      <c r="D484" s="248" t="s">
        <v>249</v>
      </c>
      <c r="E484" s="249" t="s">
        <v>12</v>
      </c>
      <c r="F484" s="250" t="s">
        <v>558</v>
      </c>
      <c r="G484" s="2" t="s">
        <v>70</v>
      </c>
      <c r="H484" s="535"/>
      <c r="I484" s="535"/>
    </row>
    <row r="485" spans="1:9" ht="48" customHeight="1" x14ac:dyDescent="0.25">
      <c r="A485" s="3" t="s">
        <v>174</v>
      </c>
      <c r="B485" s="2" t="s">
        <v>35</v>
      </c>
      <c r="C485" s="2" t="s">
        <v>20</v>
      </c>
      <c r="D485" s="248" t="s">
        <v>251</v>
      </c>
      <c r="E485" s="249" t="s">
        <v>496</v>
      </c>
      <c r="F485" s="250" t="s">
        <v>497</v>
      </c>
      <c r="G485" s="2"/>
      <c r="H485" s="533">
        <f>SUM(H486+H490)</f>
        <v>5774165</v>
      </c>
      <c r="I485" s="533">
        <f>SUM(I486+I490)</f>
        <v>5774165</v>
      </c>
    </row>
    <row r="486" spans="1:9" ht="66.75" customHeight="1" x14ac:dyDescent="0.25">
      <c r="A486" s="3" t="s">
        <v>595</v>
      </c>
      <c r="B486" s="2" t="s">
        <v>35</v>
      </c>
      <c r="C486" s="2" t="s">
        <v>20</v>
      </c>
      <c r="D486" s="248" t="s">
        <v>251</v>
      </c>
      <c r="E486" s="249" t="s">
        <v>10</v>
      </c>
      <c r="F486" s="250" t="s">
        <v>497</v>
      </c>
      <c r="G486" s="2"/>
      <c r="H486" s="533">
        <f>SUM(H487)</f>
        <v>1133792</v>
      </c>
      <c r="I486" s="533">
        <f>SUM(I487)</f>
        <v>1133792</v>
      </c>
    </row>
    <row r="487" spans="1:9" ht="31.5" x14ac:dyDescent="0.25">
      <c r="A487" s="3" t="s">
        <v>85</v>
      </c>
      <c r="B487" s="44" t="s">
        <v>35</v>
      </c>
      <c r="C487" s="44" t="s">
        <v>20</v>
      </c>
      <c r="D487" s="287" t="s">
        <v>251</v>
      </c>
      <c r="E487" s="288" t="s">
        <v>596</v>
      </c>
      <c r="F487" s="289" t="s">
        <v>501</v>
      </c>
      <c r="G487" s="44"/>
      <c r="H487" s="533">
        <f>SUM(H488:H489)</f>
        <v>1133792</v>
      </c>
      <c r="I487" s="533">
        <f>SUM(I488:I489)</f>
        <v>1133792</v>
      </c>
    </row>
    <row r="488" spans="1:9" ht="48.75" customHeight="1" x14ac:dyDescent="0.25">
      <c r="A488" s="86" t="s">
        <v>86</v>
      </c>
      <c r="B488" s="2" t="s">
        <v>35</v>
      </c>
      <c r="C488" s="2" t="s">
        <v>20</v>
      </c>
      <c r="D488" s="248" t="s">
        <v>251</v>
      </c>
      <c r="E488" s="249" t="s">
        <v>596</v>
      </c>
      <c r="F488" s="250" t="s">
        <v>501</v>
      </c>
      <c r="G488" s="2" t="s">
        <v>13</v>
      </c>
      <c r="H488" s="535">
        <f>SUM(прил10!I647)</f>
        <v>1133792</v>
      </c>
      <c r="I488" s="535">
        <f>SUM(прил10!J647)</f>
        <v>1133792</v>
      </c>
    </row>
    <row r="489" spans="1:9" ht="19.5" hidden="1" customHeight="1" x14ac:dyDescent="0.25">
      <c r="A489" s="91" t="s">
        <v>682</v>
      </c>
      <c r="B489" s="2" t="s">
        <v>35</v>
      </c>
      <c r="C489" s="2" t="s">
        <v>20</v>
      </c>
      <c r="D489" s="248" t="s">
        <v>251</v>
      </c>
      <c r="E489" s="249" t="s">
        <v>596</v>
      </c>
      <c r="F489" s="250" t="s">
        <v>501</v>
      </c>
      <c r="G489" s="2" t="s">
        <v>17</v>
      </c>
      <c r="H489" s="535"/>
      <c r="I489" s="535"/>
    </row>
    <row r="490" spans="1:9" ht="48" customHeight="1" x14ac:dyDescent="0.25">
      <c r="A490" s="3" t="s">
        <v>592</v>
      </c>
      <c r="B490" s="2" t="s">
        <v>35</v>
      </c>
      <c r="C490" s="2" t="s">
        <v>20</v>
      </c>
      <c r="D490" s="248" t="s">
        <v>251</v>
      </c>
      <c r="E490" s="249" t="s">
        <v>12</v>
      </c>
      <c r="F490" s="250" t="s">
        <v>497</v>
      </c>
      <c r="G490" s="2"/>
      <c r="H490" s="533">
        <f>SUM(H491+H493)</f>
        <v>4640373</v>
      </c>
      <c r="I490" s="533">
        <f>SUM(I491+I493)</f>
        <v>4640373</v>
      </c>
    </row>
    <row r="491" spans="1:9" ht="47.25" x14ac:dyDescent="0.25">
      <c r="A491" s="3" t="s">
        <v>98</v>
      </c>
      <c r="B491" s="2" t="s">
        <v>35</v>
      </c>
      <c r="C491" s="2" t="s">
        <v>20</v>
      </c>
      <c r="D491" s="248" t="s">
        <v>251</v>
      </c>
      <c r="E491" s="249" t="s">
        <v>593</v>
      </c>
      <c r="F491" s="250" t="s">
        <v>594</v>
      </c>
      <c r="G491" s="2"/>
      <c r="H491" s="533">
        <f>SUM(H492)</f>
        <v>52872</v>
      </c>
      <c r="I491" s="533">
        <f>SUM(I492)</f>
        <v>52872</v>
      </c>
    </row>
    <row r="492" spans="1:9" ht="47.25" x14ac:dyDescent="0.25">
      <c r="A492" s="86" t="s">
        <v>86</v>
      </c>
      <c r="B492" s="2" t="s">
        <v>35</v>
      </c>
      <c r="C492" s="2" t="s">
        <v>20</v>
      </c>
      <c r="D492" s="248" t="s">
        <v>251</v>
      </c>
      <c r="E492" s="249" t="s">
        <v>593</v>
      </c>
      <c r="F492" s="250" t="s">
        <v>594</v>
      </c>
      <c r="G492" s="2" t="s">
        <v>13</v>
      </c>
      <c r="H492" s="535">
        <f>SUM(прил10!I651)</f>
        <v>52872</v>
      </c>
      <c r="I492" s="535">
        <f>SUM(прил10!J651)</f>
        <v>52872</v>
      </c>
    </row>
    <row r="493" spans="1:9" ht="31.5" x14ac:dyDescent="0.25">
      <c r="A493" s="3" t="s">
        <v>96</v>
      </c>
      <c r="B493" s="2" t="s">
        <v>35</v>
      </c>
      <c r="C493" s="2" t="s">
        <v>20</v>
      </c>
      <c r="D493" s="248" t="s">
        <v>251</v>
      </c>
      <c r="E493" s="249" t="s">
        <v>593</v>
      </c>
      <c r="F493" s="250" t="s">
        <v>529</v>
      </c>
      <c r="G493" s="2"/>
      <c r="H493" s="533">
        <f>SUM(H494:H496)</f>
        <v>4587501</v>
      </c>
      <c r="I493" s="533">
        <f>SUM(I494:I496)</f>
        <v>4587501</v>
      </c>
    </row>
    <row r="494" spans="1:9" ht="47.25" x14ac:dyDescent="0.25">
      <c r="A494" s="86" t="s">
        <v>86</v>
      </c>
      <c r="B494" s="2" t="s">
        <v>35</v>
      </c>
      <c r="C494" s="2" t="s">
        <v>20</v>
      </c>
      <c r="D494" s="248" t="s">
        <v>251</v>
      </c>
      <c r="E494" s="249" t="s">
        <v>593</v>
      </c>
      <c r="F494" s="250" t="s">
        <v>529</v>
      </c>
      <c r="G494" s="2" t="s">
        <v>13</v>
      </c>
      <c r="H494" s="535">
        <f>SUM(прил10!I653)</f>
        <v>4411301</v>
      </c>
      <c r="I494" s="535">
        <f>SUM(прил10!J653)</f>
        <v>4411301</v>
      </c>
    </row>
    <row r="495" spans="1:9" ht="32.25" customHeight="1" x14ac:dyDescent="0.25">
      <c r="A495" s="91" t="s">
        <v>682</v>
      </c>
      <c r="B495" s="2" t="s">
        <v>35</v>
      </c>
      <c r="C495" s="2" t="s">
        <v>20</v>
      </c>
      <c r="D495" s="248" t="s">
        <v>251</v>
      </c>
      <c r="E495" s="249" t="s">
        <v>593</v>
      </c>
      <c r="F495" s="250" t="s">
        <v>529</v>
      </c>
      <c r="G495" s="2" t="s">
        <v>16</v>
      </c>
      <c r="H495" s="535">
        <f>SUM(прил10!I654)</f>
        <v>176000</v>
      </c>
      <c r="I495" s="535">
        <f>SUM(прил10!J654)</f>
        <v>176000</v>
      </c>
    </row>
    <row r="496" spans="1:9" ht="16.5" customHeight="1" x14ac:dyDescent="0.25">
      <c r="A496" s="3" t="s">
        <v>18</v>
      </c>
      <c r="B496" s="2" t="s">
        <v>35</v>
      </c>
      <c r="C496" s="2" t="s">
        <v>20</v>
      </c>
      <c r="D496" s="248" t="s">
        <v>251</v>
      </c>
      <c r="E496" s="249" t="s">
        <v>593</v>
      </c>
      <c r="F496" s="250" t="s">
        <v>529</v>
      </c>
      <c r="G496" s="2" t="s">
        <v>17</v>
      </c>
      <c r="H496" s="535">
        <f>SUM(прил10!I655)</f>
        <v>200</v>
      </c>
      <c r="I496" s="535">
        <f>SUM(прил10!J655)</f>
        <v>200</v>
      </c>
    </row>
    <row r="497" spans="1:9" ht="31.5" customHeight="1" x14ac:dyDescent="0.25">
      <c r="A497" s="105" t="s">
        <v>117</v>
      </c>
      <c r="B497" s="28" t="s">
        <v>35</v>
      </c>
      <c r="C497" s="28" t="s">
        <v>20</v>
      </c>
      <c r="D497" s="245" t="s">
        <v>499</v>
      </c>
      <c r="E497" s="246" t="s">
        <v>496</v>
      </c>
      <c r="F497" s="247" t="s">
        <v>497</v>
      </c>
      <c r="G497" s="28"/>
      <c r="H497" s="532">
        <f t="shared" ref="H497:I500" si="42">SUM(H498)</f>
        <v>6000</v>
      </c>
      <c r="I497" s="532">
        <f t="shared" si="42"/>
        <v>6000</v>
      </c>
    </row>
    <row r="498" spans="1:9" ht="48.75" customHeight="1" x14ac:dyDescent="0.25">
      <c r="A498" s="106" t="s">
        <v>130</v>
      </c>
      <c r="B498" s="2" t="s">
        <v>35</v>
      </c>
      <c r="C498" s="2" t="s">
        <v>20</v>
      </c>
      <c r="D498" s="248" t="s">
        <v>202</v>
      </c>
      <c r="E498" s="249" t="s">
        <v>496</v>
      </c>
      <c r="F498" s="250" t="s">
        <v>497</v>
      </c>
      <c r="G498" s="44"/>
      <c r="H498" s="533">
        <f t="shared" si="42"/>
        <v>6000</v>
      </c>
      <c r="I498" s="533">
        <f t="shared" si="42"/>
        <v>6000</v>
      </c>
    </row>
    <row r="499" spans="1:9" ht="48.75" customHeight="1" x14ac:dyDescent="0.25">
      <c r="A499" s="106" t="s">
        <v>503</v>
      </c>
      <c r="B499" s="2" t="s">
        <v>35</v>
      </c>
      <c r="C499" s="2" t="s">
        <v>20</v>
      </c>
      <c r="D499" s="248" t="s">
        <v>202</v>
      </c>
      <c r="E499" s="249" t="s">
        <v>10</v>
      </c>
      <c r="F499" s="250" t="s">
        <v>497</v>
      </c>
      <c r="G499" s="44"/>
      <c r="H499" s="533">
        <f t="shared" si="42"/>
        <v>6000</v>
      </c>
      <c r="I499" s="533">
        <f t="shared" si="42"/>
        <v>6000</v>
      </c>
    </row>
    <row r="500" spans="1:9" ht="15.75" customHeight="1" x14ac:dyDescent="0.25">
      <c r="A500" s="106" t="s">
        <v>119</v>
      </c>
      <c r="B500" s="2" t="s">
        <v>35</v>
      </c>
      <c r="C500" s="2" t="s">
        <v>20</v>
      </c>
      <c r="D500" s="248" t="s">
        <v>202</v>
      </c>
      <c r="E500" s="249" t="s">
        <v>10</v>
      </c>
      <c r="F500" s="250" t="s">
        <v>502</v>
      </c>
      <c r="G500" s="44"/>
      <c r="H500" s="533">
        <f t="shared" si="42"/>
        <v>6000</v>
      </c>
      <c r="I500" s="533">
        <f t="shared" si="42"/>
        <v>6000</v>
      </c>
    </row>
    <row r="501" spans="1:9" ht="32.25" customHeight="1" x14ac:dyDescent="0.25">
      <c r="A501" s="114" t="s">
        <v>682</v>
      </c>
      <c r="B501" s="2" t="s">
        <v>35</v>
      </c>
      <c r="C501" s="2" t="s">
        <v>20</v>
      </c>
      <c r="D501" s="248" t="s">
        <v>202</v>
      </c>
      <c r="E501" s="249" t="s">
        <v>10</v>
      </c>
      <c r="F501" s="250" t="s">
        <v>502</v>
      </c>
      <c r="G501" s="2" t="s">
        <v>16</v>
      </c>
      <c r="H501" s="535">
        <f>SUM(прил10!I660)</f>
        <v>6000</v>
      </c>
      <c r="I501" s="535">
        <f>SUM(прил10!J660)</f>
        <v>6000</v>
      </c>
    </row>
    <row r="502" spans="1:9" ht="17.25" customHeight="1" x14ac:dyDescent="0.25">
      <c r="A502" s="471" t="s">
        <v>887</v>
      </c>
      <c r="B502" s="137" t="s">
        <v>32</v>
      </c>
      <c r="C502" s="39"/>
      <c r="D502" s="278"/>
      <c r="E502" s="279"/>
      <c r="F502" s="280"/>
      <c r="G502" s="16"/>
      <c r="H502" s="586">
        <f t="shared" ref="H502:I506" si="43">SUM(H503)</f>
        <v>87725</v>
      </c>
      <c r="I502" s="586">
        <f t="shared" si="43"/>
        <v>87725</v>
      </c>
    </row>
    <row r="503" spans="1:9" ht="16.5" customHeight="1" x14ac:dyDescent="0.25">
      <c r="A503" s="465" t="s">
        <v>888</v>
      </c>
      <c r="B503" s="56" t="s">
        <v>32</v>
      </c>
      <c r="C503" s="23" t="s">
        <v>29</v>
      </c>
      <c r="D503" s="242"/>
      <c r="E503" s="243"/>
      <c r="F503" s="244"/>
      <c r="G503" s="23"/>
      <c r="H503" s="539">
        <f t="shared" si="43"/>
        <v>87725</v>
      </c>
      <c r="I503" s="539">
        <f t="shared" si="43"/>
        <v>87725</v>
      </c>
    </row>
    <row r="504" spans="1:9" ht="16.5" customHeight="1" x14ac:dyDescent="0.25">
      <c r="A504" s="76" t="s">
        <v>195</v>
      </c>
      <c r="B504" s="28" t="s">
        <v>32</v>
      </c>
      <c r="C504" s="30" t="s">
        <v>29</v>
      </c>
      <c r="D504" s="251" t="s">
        <v>214</v>
      </c>
      <c r="E504" s="252" t="s">
        <v>496</v>
      </c>
      <c r="F504" s="253" t="s">
        <v>497</v>
      </c>
      <c r="G504" s="28"/>
      <c r="H504" s="532">
        <f t="shared" si="43"/>
        <v>87725</v>
      </c>
      <c r="I504" s="532">
        <f t="shared" si="43"/>
        <v>87725</v>
      </c>
    </row>
    <row r="505" spans="1:9" ht="16.5" customHeight="1" x14ac:dyDescent="0.25">
      <c r="A505" s="86" t="s">
        <v>194</v>
      </c>
      <c r="B505" s="2" t="s">
        <v>32</v>
      </c>
      <c r="C505" s="406" t="s">
        <v>29</v>
      </c>
      <c r="D505" s="266" t="s">
        <v>215</v>
      </c>
      <c r="E505" s="267" t="s">
        <v>496</v>
      </c>
      <c r="F505" s="268" t="s">
        <v>497</v>
      </c>
      <c r="G505" s="2"/>
      <c r="H505" s="533">
        <f t="shared" si="43"/>
        <v>87725</v>
      </c>
      <c r="I505" s="533">
        <f t="shared" si="43"/>
        <v>87725</v>
      </c>
    </row>
    <row r="506" spans="1:9" ht="32.25" customHeight="1" x14ac:dyDescent="0.25">
      <c r="A506" s="86" t="s">
        <v>1131</v>
      </c>
      <c r="B506" s="2" t="s">
        <v>32</v>
      </c>
      <c r="C506" s="406" t="s">
        <v>29</v>
      </c>
      <c r="D506" s="266" t="s">
        <v>215</v>
      </c>
      <c r="E506" s="267" t="s">
        <v>496</v>
      </c>
      <c r="F506" s="421">
        <v>12700</v>
      </c>
      <c r="G506" s="2"/>
      <c r="H506" s="533">
        <f t="shared" si="43"/>
        <v>87725</v>
      </c>
      <c r="I506" s="533">
        <f t="shared" si="43"/>
        <v>87725</v>
      </c>
    </row>
    <row r="507" spans="1:9" ht="31.5" customHeight="1" x14ac:dyDescent="0.25">
      <c r="A507" s="86" t="s">
        <v>682</v>
      </c>
      <c r="B507" s="2" t="s">
        <v>32</v>
      </c>
      <c r="C507" s="406" t="s">
        <v>29</v>
      </c>
      <c r="D507" s="266" t="s">
        <v>215</v>
      </c>
      <c r="E507" s="267" t="s">
        <v>496</v>
      </c>
      <c r="F507" s="421">
        <v>12700</v>
      </c>
      <c r="G507" s="2" t="s">
        <v>16</v>
      </c>
      <c r="H507" s="535">
        <f>SUM(прил10!I252)</f>
        <v>87725</v>
      </c>
      <c r="I507" s="535">
        <f>SUM(прил10!J252)</f>
        <v>87725</v>
      </c>
    </row>
    <row r="508" spans="1:9" ht="15.75" x14ac:dyDescent="0.25">
      <c r="A508" s="75" t="s">
        <v>37</v>
      </c>
      <c r="B508" s="39">
        <v>10</v>
      </c>
      <c r="C508" s="39"/>
      <c r="D508" s="278"/>
      <c r="E508" s="279"/>
      <c r="F508" s="280"/>
      <c r="G508" s="15"/>
      <c r="H508" s="586">
        <f>SUM(H509,H515,H583,H600)</f>
        <v>24709787</v>
      </c>
      <c r="I508" s="586">
        <f>SUM(I509,I515,I583,I600)</f>
        <v>24709787</v>
      </c>
    </row>
    <row r="509" spans="1:9" ht="15.75" x14ac:dyDescent="0.25">
      <c r="A509" s="88" t="s">
        <v>38</v>
      </c>
      <c r="B509" s="40">
        <v>10</v>
      </c>
      <c r="C509" s="23" t="s">
        <v>10</v>
      </c>
      <c r="D509" s="242"/>
      <c r="E509" s="243"/>
      <c r="F509" s="244"/>
      <c r="G509" s="22"/>
      <c r="H509" s="539">
        <f t="shared" ref="H509:I513" si="44">SUM(H510)</f>
        <v>854686</v>
      </c>
      <c r="I509" s="539">
        <f t="shared" si="44"/>
        <v>854686</v>
      </c>
    </row>
    <row r="510" spans="1:9" ht="32.25" customHeight="1" x14ac:dyDescent="0.25">
      <c r="A510" s="76" t="s">
        <v>124</v>
      </c>
      <c r="B510" s="30">
        <v>10</v>
      </c>
      <c r="C510" s="28" t="s">
        <v>10</v>
      </c>
      <c r="D510" s="245" t="s">
        <v>199</v>
      </c>
      <c r="E510" s="246" t="s">
        <v>496</v>
      </c>
      <c r="F510" s="247" t="s">
        <v>497</v>
      </c>
      <c r="G510" s="28"/>
      <c r="H510" s="532">
        <f t="shared" si="44"/>
        <v>854686</v>
      </c>
      <c r="I510" s="532">
        <f t="shared" si="44"/>
        <v>854686</v>
      </c>
    </row>
    <row r="511" spans="1:9" ht="48.75" customHeight="1" x14ac:dyDescent="0.25">
      <c r="A511" s="3" t="s">
        <v>175</v>
      </c>
      <c r="B511" s="406">
        <v>10</v>
      </c>
      <c r="C511" s="2" t="s">
        <v>10</v>
      </c>
      <c r="D511" s="248" t="s">
        <v>201</v>
      </c>
      <c r="E511" s="249" t="s">
        <v>496</v>
      </c>
      <c r="F511" s="250" t="s">
        <v>497</v>
      </c>
      <c r="G511" s="2"/>
      <c r="H511" s="533">
        <f t="shared" si="44"/>
        <v>854686</v>
      </c>
      <c r="I511" s="533">
        <f t="shared" si="44"/>
        <v>854686</v>
      </c>
    </row>
    <row r="512" spans="1:9" ht="33.75" customHeight="1" x14ac:dyDescent="0.25">
      <c r="A512" s="3" t="s">
        <v>597</v>
      </c>
      <c r="B512" s="406">
        <v>10</v>
      </c>
      <c r="C512" s="2" t="s">
        <v>10</v>
      </c>
      <c r="D512" s="248" t="s">
        <v>201</v>
      </c>
      <c r="E512" s="249" t="s">
        <v>10</v>
      </c>
      <c r="F512" s="250" t="s">
        <v>497</v>
      </c>
      <c r="G512" s="2"/>
      <c r="H512" s="533">
        <f t="shared" si="44"/>
        <v>854686</v>
      </c>
      <c r="I512" s="533">
        <f t="shared" si="44"/>
        <v>854686</v>
      </c>
    </row>
    <row r="513" spans="1:9" ht="18.75" customHeight="1" x14ac:dyDescent="0.25">
      <c r="A513" s="3" t="s">
        <v>176</v>
      </c>
      <c r="B513" s="406">
        <v>10</v>
      </c>
      <c r="C513" s="2" t="s">
        <v>10</v>
      </c>
      <c r="D513" s="248" t="s">
        <v>201</v>
      </c>
      <c r="E513" s="249" t="s">
        <v>10</v>
      </c>
      <c r="F513" s="250" t="s">
        <v>956</v>
      </c>
      <c r="G513" s="2"/>
      <c r="H513" s="533">
        <f t="shared" si="44"/>
        <v>854686</v>
      </c>
      <c r="I513" s="533">
        <f t="shared" si="44"/>
        <v>854686</v>
      </c>
    </row>
    <row r="514" spans="1:9" ht="17.25" customHeight="1" x14ac:dyDescent="0.25">
      <c r="A514" s="3" t="s">
        <v>40</v>
      </c>
      <c r="B514" s="406">
        <v>10</v>
      </c>
      <c r="C514" s="2" t="s">
        <v>10</v>
      </c>
      <c r="D514" s="248" t="s">
        <v>201</v>
      </c>
      <c r="E514" s="249" t="s">
        <v>10</v>
      </c>
      <c r="F514" s="250" t="s">
        <v>956</v>
      </c>
      <c r="G514" s="2" t="s">
        <v>39</v>
      </c>
      <c r="H514" s="534">
        <f>SUM(прил10!I306)</f>
        <v>854686</v>
      </c>
      <c r="I514" s="534">
        <f>SUM(прил10!J306)</f>
        <v>854686</v>
      </c>
    </row>
    <row r="515" spans="1:9" ht="15.75" x14ac:dyDescent="0.25">
      <c r="A515" s="88" t="s">
        <v>41</v>
      </c>
      <c r="B515" s="40">
        <v>10</v>
      </c>
      <c r="C515" s="23" t="s">
        <v>15</v>
      </c>
      <c r="D515" s="242"/>
      <c r="E515" s="243"/>
      <c r="F515" s="244"/>
      <c r="G515" s="22"/>
      <c r="H515" s="539">
        <f>SUM(H516,H532,H547,H574)</f>
        <v>14929938</v>
      </c>
      <c r="I515" s="539">
        <f>SUM(I516,I532,I547,I574)</f>
        <v>14929938</v>
      </c>
    </row>
    <row r="516" spans="1:9" ht="31.5" x14ac:dyDescent="0.25">
      <c r="A516" s="27" t="s">
        <v>164</v>
      </c>
      <c r="B516" s="28" t="s">
        <v>57</v>
      </c>
      <c r="C516" s="28" t="s">
        <v>15</v>
      </c>
      <c r="D516" s="245" t="s">
        <v>245</v>
      </c>
      <c r="E516" s="246" t="s">
        <v>496</v>
      </c>
      <c r="F516" s="247" t="s">
        <v>497</v>
      </c>
      <c r="G516" s="28"/>
      <c r="H516" s="532">
        <f>SUM(H517,H522,H527)</f>
        <v>1042276</v>
      </c>
      <c r="I516" s="532">
        <f>SUM(I517,I522,I527)</f>
        <v>1042276</v>
      </c>
    </row>
    <row r="517" spans="1:9" ht="33.75" customHeight="1" x14ac:dyDescent="0.25">
      <c r="A517" s="86" t="s">
        <v>171</v>
      </c>
      <c r="B517" s="54">
        <v>10</v>
      </c>
      <c r="C517" s="44" t="s">
        <v>15</v>
      </c>
      <c r="D517" s="287" t="s">
        <v>248</v>
      </c>
      <c r="E517" s="288" t="s">
        <v>496</v>
      </c>
      <c r="F517" s="289" t="s">
        <v>497</v>
      </c>
      <c r="G517" s="44"/>
      <c r="H517" s="533">
        <f>SUM(H518)</f>
        <v>424699</v>
      </c>
      <c r="I517" s="533">
        <f>SUM(I518)</f>
        <v>424699</v>
      </c>
    </row>
    <row r="518" spans="1:9" ht="20.25" customHeight="1" x14ac:dyDescent="0.25">
      <c r="A518" s="86" t="s">
        <v>586</v>
      </c>
      <c r="B518" s="54">
        <v>10</v>
      </c>
      <c r="C518" s="44" t="s">
        <v>15</v>
      </c>
      <c r="D518" s="287" t="s">
        <v>248</v>
      </c>
      <c r="E518" s="288" t="s">
        <v>10</v>
      </c>
      <c r="F518" s="289" t="s">
        <v>497</v>
      </c>
      <c r="G518" s="44"/>
      <c r="H518" s="533">
        <f>SUM(H519)</f>
        <v>424699</v>
      </c>
      <c r="I518" s="533">
        <f>SUM(I519)</f>
        <v>424699</v>
      </c>
    </row>
    <row r="519" spans="1:9" ht="32.25" customHeight="1" x14ac:dyDescent="0.25">
      <c r="A519" s="86" t="s">
        <v>177</v>
      </c>
      <c r="B519" s="54">
        <v>10</v>
      </c>
      <c r="C519" s="44" t="s">
        <v>15</v>
      </c>
      <c r="D519" s="287" t="s">
        <v>248</v>
      </c>
      <c r="E519" s="288" t="s">
        <v>596</v>
      </c>
      <c r="F519" s="289" t="s">
        <v>598</v>
      </c>
      <c r="G519" s="44"/>
      <c r="H519" s="533">
        <f>SUM(H520:H521)</f>
        <v>424699</v>
      </c>
      <c r="I519" s="533">
        <f>SUM(I520:I521)</f>
        <v>424699</v>
      </c>
    </row>
    <row r="520" spans="1:9" ht="31.5" x14ac:dyDescent="0.25">
      <c r="A520" s="91" t="s">
        <v>682</v>
      </c>
      <c r="B520" s="54">
        <v>10</v>
      </c>
      <c r="C520" s="44" t="s">
        <v>15</v>
      </c>
      <c r="D520" s="287" t="s">
        <v>248</v>
      </c>
      <c r="E520" s="288" t="s">
        <v>596</v>
      </c>
      <c r="F520" s="289" t="s">
        <v>598</v>
      </c>
      <c r="G520" s="44" t="s">
        <v>16</v>
      </c>
      <c r="H520" s="535">
        <f>SUM(прил10!I667)</f>
        <v>2600</v>
      </c>
      <c r="I520" s="535">
        <f>SUM(прил10!J667)</f>
        <v>2600</v>
      </c>
    </row>
    <row r="521" spans="1:9" ht="15.75" x14ac:dyDescent="0.25">
      <c r="A521" s="3" t="s">
        <v>40</v>
      </c>
      <c r="B521" s="54">
        <v>10</v>
      </c>
      <c r="C521" s="44" t="s">
        <v>15</v>
      </c>
      <c r="D521" s="287" t="s">
        <v>248</v>
      </c>
      <c r="E521" s="288" t="s">
        <v>596</v>
      </c>
      <c r="F521" s="289" t="s">
        <v>598</v>
      </c>
      <c r="G521" s="44" t="s">
        <v>39</v>
      </c>
      <c r="H521" s="535">
        <f>SUM(прил10!I668)</f>
        <v>422099</v>
      </c>
      <c r="I521" s="535">
        <f>SUM(прил10!J668)</f>
        <v>422099</v>
      </c>
    </row>
    <row r="522" spans="1:9" ht="33" customHeight="1" x14ac:dyDescent="0.25">
      <c r="A522" s="3" t="s">
        <v>172</v>
      </c>
      <c r="B522" s="54">
        <v>10</v>
      </c>
      <c r="C522" s="44" t="s">
        <v>15</v>
      </c>
      <c r="D522" s="287" t="s">
        <v>587</v>
      </c>
      <c r="E522" s="288" t="s">
        <v>496</v>
      </c>
      <c r="F522" s="289" t="s">
        <v>497</v>
      </c>
      <c r="G522" s="44"/>
      <c r="H522" s="533">
        <f>SUM(H523)</f>
        <v>457577</v>
      </c>
      <c r="I522" s="533">
        <f>SUM(I523)</f>
        <v>457577</v>
      </c>
    </row>
    <row r="523" spans="1:9" ht="18.75" customHeight="1" x14ac:dyDescent="0.25">
      <c r="A523" s="3" t="s">
        <v>588</v>
      </c>
      <c r="B523" s="54">
        <v>10</v>
      </c>
      <c r="C523" s="44" t="s">
        <v>15</v>
      </c>
      <c r="D523" s="287" t="s">
        <v>249</v>
      </c>
      <c r="E523" s="288" t="s">
        <v>10</v>
      </c>
      <c r="F523" s="289" t="s">
        <v>497</v>
      </c>
      <c r="G523" s="44"/>
      <c r="H523" s="533">
        <f>SUM(H524)</f>
        <v>457577</v>
      </c>
      <c r="I523" s="533">
        <f>SUM(I524)</f>
        <v>457577</v>
      </c>
    </row>
    <row r="524" spans="1:9" ht="33" customHeight="1" x14ac:dyDescent="0.25">
      <c r="A524" s="86" t="s">
        <v>177</v>
      </c>
      <c r="B524" s="54">
        <v>10</v>
      </c>
      <c r="C524" s="44" t="s">
        <v>15</v>
      </c>
      <c r="D524" s="287" t="s">
        <v>249</v>
      </c>
      <c r="E524" s="288" t="s">
        <v>596</v>
      </c>
      <c r="F524" s="289" t="s">
        <v>598</v>
      </c>
      <c r="G524" s="44"/>
      <c r="H524" s="533">
        <f>SUM(H525:H526)</f>
        <v>457577</v>
      </c>
      <c r="I524" s="533">
        <f>SUM(I525:I526)</f>
        <v>457577</v>
      </c>
    </row>
    <row r="525" spans="1:9" ht="31.5" x14ac:dyDescent="0.25">
      <c r="A525" s="91" t="s">
        <v>682</v>
      </c>
      <c r="B525" s="54">
        <v>10</v>
      </c>
      <c r="C525" s="44" t="s">
        <v>15</v>
      </c>
      <c r="D525" s="287" t="s">
        <v>249</v>
      </c>
      <c r="E525" s="288" t="s">
        <v>596</v>
      </c>
      <c r="F525" s="289" t="s">
        <v>598</v>
      </c>
      <c r="G525" s="44" t="s">
        <v>16</v>
      </c>
      <c r="H525" s="535">
        <f>SUM(прил10!I672)</f>
        <v>2500</v>
      </c>
      <c r="I525" s="535">
        <f>SUM(прил10!J672)</f>
        <v>2500</v>
      </c>
    </row>
    <row r="526" spans="1:9" ht="15.75" x14ac:dyDescent="0.25">
      <c r="A526" s="3" t="s">
        <v>40</v>
      </c>
      <c r="B526" s="54">
        <v>10</v>
      </c>
      <c r="C526" s="44" t="s">
        <v>15</v>
      </c>
      <c r="D526" s="287" t="s">
        <v>249</v>
      </c>
      <c r="E526" s="288" t="s">
        <v>596</v>
      </c>
      <c r="F526" s="289" t="s">
        <v>598</v>
      </c>
      <c r="G526" s="44" t="s">
        <v>39</v>
      </c>
      <c r="H526" s="535">
        <f>SUM(прил10!I673)</f>
        <v>455077</v>
      </c>
      <c r="I526" s="535">
        <f>SUM(прил10!J673)</f>
        <v>455077</v>
      </c>
    </row>
    <row r="527" spans="1:9" ht="47.25" x14ac:dyDescent="0.25">
      <c r="A527" s="3" t="s">
        <v>165</v>
      </c>
      <c r="B527" s="54">
        <v>10</v>
      </c>
      <c r="C527" s="44" t="s">
        <v>15</v>
      </c>
      <c r="D527" s="287" t="s">
        <v>246</v>
      </c>
      <c r="E527" s="288" t="s">
        <v>496</v>
      </c>
      <c r="F527" s="289" t="s">
        <v>497</v>
      </c>
      <c r="G527" s="44"/>
      <c r="H527" s="533">
        <f>SUM(H528)</f>
        <v>160000</v>
      </c>
      <c r="I527" s="533">
        <f>SUM(I528)</f>
        <v>160000</v>
      </c>
    </row>
    <row r="528" spans="1:9" ht="47.25" x14ac:dyDescent="0.25">
      <c r="A528" s="3" t="s">
        <v>576</v>
      </c>
      <c r="B528" s="54">
        <v>10</v>
      </c>
      <c r="C528" s="44" t="s">
        <v>15</v>
      </c>
      <c r="D528" s="287" t="s">
        <v>246</v>
      </c>
      <c r="E528" s="288" t="s">
        <v>10</v>
      </c>
      <c r="F528" s="289" t="s">
        <v>497</v>
      </c>
      <c r="G528" s="44"/>
      <c r="H528" s="533">
        <f>SUM(H529)</f>
        <v>160000</v>
      </c>
      <c r="I528" s="533">
        <f>SUM(I529)</f>
        <v>160000</v>
      </c>
    </row>
    <row r="529" spans="1:9" ht="63.75" customHeight="1" x14ac:dyDescent="0.25">
      <c r="A529" s="3" t="s">
        <v>600</v>
      </c>
      <c r="B529" s="54">
        <v>10</v>
      </c>
      <c r="C529" s="44" t="s">
        <v>15</v>
      </c>
      <c r="D529" s="287" t="s">
        <v>246</v>
      </c>
      <c r="E529" s="288" t="s">
        <v>10</v>
      </c>
      <c r="F529" s="289" t="s">
        <v>599</v>
      </c>
      <c r="G529" s="44"/>
      <c r="H529" s="533">
        <f>SUM(H530:H531)</f>
        <v>160000</v>
      </c>
      <c r="I529" s="533">
        <f>SUM(I530:I531)</f>
        <v>160000</v>
      </c>
    </row>
    <row r="530" spans="1:9" ht="31.5" x14ac:dyDescent="0.25">
      <c r="A530" s="91" t="s">
        <v>682</v>
      </c>
      <c r="B530" s="54">
        <v>10</v>
      </c>
      <c r="C530" s="44" t="s">
        <v>15</v>
      </c>
      <c r="D530" s="287" t="s">
        <v>246</v>
      </c>
      <c r="E530" s="288" t="s">
        <v>10</v>
      </c>
      <c r="F530" s="289" t="s">
        <v>599</v>
      </c>
      <c r="G530" s="44" t="s">
        <v>16</v>
      </c>
      <c r="H530" s="535">
        <f>SUM(прил10!I677)</f>
        <v>799</v>
      </c>
      <c r="I530" s="535">
        <f>SUM(прил10!J677)</f>
        <v>799</v>
      </c>
    </row>
    <row r="531" spans="1:9" ht="15.75" x14ac:dyDescent="0.25">
      <c r="A531" s="3" t="s">
        <v>40</v>
      </c>
      <c r="B531" s="54">
        <v>10</v>
      </c>
      <c r="C531" s="44" t="s">
        <v>15</v>
      </c>
      <c r="D531" s="287" t="s">
        <v>246</v>
      </c>
      <c r="E531" s="288" t="s">
        <v>10</v>
      </c>
      <c r="F531" s="289" t="s">
        <v>599</v>
      </c>
      <c r="G531" s="44" t="s">
        <v>39</v>
      </c>
      <c r="H531" s="535">
        <f>SUM(прил10!I678)</f>
        <v>159201</v>
      </c>
      <c r="I531" s="535">
        <f>SUM(прил10!J678)</f>
        <v>159201</v>
      </c>
    </row>
    <row r="532" spans="1:9" ht="33" customHeight="1" x14ac:dyDescent="0.25">
      <c r="A532" s="76" t="s">
        <v>124</v>
      </c>
      <c r="B532" s="30">
        <v>10</v>
      </c>
      <c r="C532" s="28" t="s">
        <v>15</v>
      </c>
      <c r="D532" s="245" t="s">
        <v>199</v>
      </c>
      <c r="E532" s="246" t="s">
        <v>496</v>
      </c>
      <c r="F532" s="247" t="s">
        <v>497</v>
      </c>
      <c r="G532" s="28"/>
      <c r="H532" s="532">
        <f>SUM(H533)</f>
        <v>4410553</v>
      </c>
      <c r="I532" s="532">
        <f>SUM(I533)</f>
        <v>4410553</v>
      </c>
    </row>
    <row r="533" spans="1:9" ht="50.25" customHeight="1" x14ac:dyDescent="0.25">
      <c r="A533" s="3" t="s">
        <v>175</v>
      </c>
      <c r="B533" s="406">
        <v>10</v>
      </c>
      <c r="C533" s="2" t="s">
        <v>15</v>
      </c>
      <c r="D533" s="248" t="s">
        <v>201</v>
      </c>
      <c r="E533" s="249" t="s">
        <v>496</v>
      </c>
      <c r="F533" s="250" t="s">
        <v>497</v>
      </c>
      <c r="G533" s="2"/>
      <c r="H533" s="533">
        <f>SUM(H534)</f>
        <v>4410553</v>
      </c>
      <c r="I533" s="533">
        <f>SUM(I534)</f>
        <v>4410553</v>
      </c>
    </row>
    <row r="534" spans="1:9" ht="33" customHeight="1" x14ac:dyDescent="0.25">
      <c r="A534" s="3" t="s">
        <v>597</v>
      </c>
      <c r="B534" s="406">
        <v>10</v>
      </c>
      <c r="C534" s="2" t="s">
        <v>15</v>
      </c>
      <c r="D534" s="248" t="s">
        <v>201</v>
      </c>
      <c r="E534" s="249" t="s">
        <v>10</v>
      </c>
      <c r="F534" s="250" t="s">
        <v>497</v>
      </c>
      <c r="G534" s="2"/>
      <c r="H534" s="533">
        <f>SUM(H535+H538+H541+H544)</f>
        <v>4410553</v>
      </c>
      <c r="I534" s="533">
        <f>SUM(I535+I538+I541+I544)</f>
        <v>4410553</v>
      </c>
    </row>
    <row r="535" spans="1:9" ht="31.5" customHeight="1" x14ac:dyDescent="0.25">
      <c r="A535" s="86" t="s">
        <v>99</v>
      </c>
      <c r="B535" s="406">
        <v>10</v>
      </c>
      <c r="C535" s="2" t="s">
        <v>15</v>
      </c>
      <c r="D535" s="248" t="s">
        <v>201</v>
      </c>
      <c r="E535" s="249" t="s">
        <v>10</v>
      </c>
      <c r="F535" s="250" t="s">
        <v>602</v>
      </c>
      <c r="G535" s="2"/>
      <c r="H535" s="533">
        <f>SUM(H536:H537)</f>
        <v>41675</v>
      </c>
      <c r="I535" s="533">
        <f>SUM(I536:I537)</f>
        <v>41675</v>
      </c>
    </row>
    <row r="536" spans="1:9" ht="18" customHeight="1" x14ac:dyDescent="0.25">
      <c r="A536" s="91" t="s">
        <v>682</v>
      </c>
      <c r="B536" s="406">
        <v>10</v>
      </c>
      <c r="C536" s="2" t="s">
        <v>15</v>
      </c>
      <c r="D536" s="248" t="s">
        <v>201</v>
      </c>
      <c r="E536" s="249" t="s">
        <v>10</v>
      </c>
      <c r="F536" s="250" t="s">
        <v>602</v>
      </c>
      <c r="G536" s="2" t="s">
        <v>16</v>
      </c>
      <c r="H536" s="535">
        <f>SUM(прил10!I312)</f>
        <v>740</v>
      </c>
      <c r="I536" s="535">
        <f>SUM(прил10!J312)</f>
        <v>740</v>
      </c>
    </row>
    <row r="537" spans="1:9" ht="16.5" customHeight="1" x14ac:dyDescent="0.25">
      <c r="A537" s="3" t="s">
        <v>40</v>
      </c>
      <c r="B537" s="406">
        <v>10</v>
      </c>
      <c r="C537" s="2" t="s">
        <v>15</v>
      </c>
      <c r="D537" s="248" t="s">
        <v>201</v>
      </c>
      <c r="E537" s="249" t="s">
        <v>10</v>
      </c>
      <c r="F537" s="250" t="s">
        <v>602</v>
      </c>
      <c r="G537" s="2" t="s">
        <v>39</v>
      </c>
      <c r="H537" s="534">
        <f>SUM(прил10!I313)</f>
        <v>40935</v>
      </c>
      <c r="I537" s="534">
        <f>SUM(прил10!J313)</f>
        <v>40935</v>
      </c>
    </row>
    <row r="538" spans="1:9" ht="32.25" customHeight="1" x14ac:dyDescent="0.25">
      <c r="A538" s="86" t="s">
        <v>100</v>
      </c>
      <c r="B538" s="406">
        <v>10</v>
      </c>
      <c r="C538" s="2" t="s">
        <v>15</v>
      </c>
      <c r="D538" s="248" t="s">
        <v>201</v>
      </c>
      <c r="E538" s="249" t="s">
        <v>10</v>
      </c>
      <c r="F538" s="250" t="s">
        <v>603</v>
      </c>
      <c r="G538" s="2"/>
      <c r="H538" s="533">
        <f>SUM(H539:H540)</f>
        <v>258081</v>
      </c>
      <c r="I538" s="533">
        <f>SUM(I539:I540)</f>
        <v>258081</v>
      </c>
    </row>
    <row r="539" spans="1:9" s="80" customFormat="1" ht="32.25" customHeight="1" x14ac:dyDescent="0.25">
      <c r="A539" s="91" t="s">
        <v>682</v>
      </c>
      <c r="B539" s="406">
        <v>10</v>
      </c>
      <c r="C539" s="2" t="s">
        <v>15</v>
      </c>
      <c r="D539" s="248" t="s">
        <v>201</v>
      </c>
      <c r="E539" s="249" t="s">
        <v>10</v>
      </c>
      <c r="F539" s="250" t="s">
        <v>603</v>
      </c>
      <c r="G539" s="79" t="s">
        <v>16</v>
      </c>
      <c r="H539" s="538">
        <f>SUM(прил10!I315)</f>
        <v>3650</v>
      </c>
      <c r="I539" s="538">
        <f>SUM(прил10!J315)</f>
        <v>3650</v>
      </c>
    </row>
    <row r="540" spans="1:9" ht="15.75" x14ac:dyDescent="0.25">
      <c r="A540" s="3" t="s">
        <v>40</v>
      </c>
      <c r="B540" s="406">
        <v>10</v>
      </c>
      <c r="C540" s="2" t="s">
        <v>15</v>
      </c>
      <c r="D540" s="248" t="s">
        <v>201</v>
      </c>
      <c r="E540" s="249" t="s">
        <v>10</v>
      </c>
      <c r="F540" s="250" t="s">
        <v>603</v>
      </c>
      <c r="G540" s="2" t="s">
        <v>39</v>
      </c>
      <c r="H540" s="535">
        <f>SUM(прил10!I316)</f>
        <v>254431</v>
      </c>
      <c r="I540" s="535">
        <f>SUM(прил10!J316)</f>
        <v>254431</v>
      </c>
    </row>
    <row r="541" spans="1:9" ht="15.75" x14ac:dyDescent="0.25">
      <c r="A541" s="85" t="s">
        <v>101</v>
      </c>
      <c r="B541" s="406">
        <v>10</v>
      </c>
      <c r="C541" s="2" t="s">
        <v>15</v>
      </c>
      <c r="D541" s="248" t="s">
        <v>201</v>
      </c>
      <c r="E541" s="249" t="s">
        <v>10</v>
      </c>
      <c r="F541" s="250" t="s">
        <v>604</v>
      </c>
      <c r="G541" s="2"/>
      <c r="H541" s="533">
        <f>SUM(H542:H543)</f>
        <v>3582297</v>
      </c>
      <c r="I541" s="533">
        <f>SUM(I542:I543)</f>
        <v>3582297</v>
      </c>
    </row>
    <row r="542" spans="1:9" ht="31.5" x14ac:dyDescent="0.25">
      <c r="A542" s="91" t="s">
        <v>682</v>
      </c>
      <c r="B542" s="406">
        <v>10</v>
      </c>
      <c r="C542" s="2" t="s">
        <v>15</v>
      </c>
      <c r="D542" s="248" t="s">
        <v>201</v>
      </c>
      <c r="E542" s="249" t="s">
        <v>10</v>
      </c>
      <c r="F542" s="250" t="s">
        <v>604</v>
      </c>
      <c r="G542" s="2" t="s">
        <v>16</v>
      </c>
      <c r="H542" s="535">
        <f>SUM(прил10!I318)</f>
        <v>58300</v>
      </c>
      <c r="I542" s="535">
        <f>SUM(прил10!J318)</f>
        <v>58300</v>
      </c>
    </row>
    <row r="543" spans="1:9" ht="15.75" customHeight="1" x14ac:dyDescent="0.25">
      <c r="A543" s="3" t="s">
        <v>40</v>
      </c>
      <c r="B543" s="406">
        <v>10</v>
      </c>
      <c r="C543" s="2" t="s">
        <v>15</v>
      </c>
      <c r="D543" s="248" t="s">
        <v>201</v>
      </c>
      <c r="E543" s="249" t="s">
        <v>10</v>
      </c>
      <c r="F543" s="250" t="s">
        <v>604</v>
      </c>
      <c r="G543" s="2" t="s">
        <v>39</v>
      </c>
      <c r="H543" s="534">
        <f>SUM(прил10!I319)</f>
        <v>3523997</v>
      </c>
      <c r="I543" s="534">
        <f>SUM(прил10!J319)</f>
        <v>3523997</v>
      </c>
    </row>
    <row r="544" spans="1:9" ht="15.75" x14ac:dyDescent="0.25">
      <c r="A544" s="86" t="s">
        <v>102</v>
      </c>
      <c r="B544" s="406">
        <v>10</v>
      </c>
      <c r="C544" s="2" t="s">
        <v>15</v>
      </c>
      <c r="D544" s="248" t="s">
        <v>201</v>
      </c>
      <c r="E544" s="249" t="s">
        <v>10</v>
      </c>
      <c r="F544" s="250" t="s">
        <v>605</v>
      </c>
      <c r="G544" s="2"/>
      <c r="H544" s="533">
        <f>SUM(H545:H546)</f>
        <v>528500</v>
      </c>
      <c r="I544" s="533">
        <f>SUM(I545:I546)</f>
        <v>528500</v>
      </c>
    </row>
    <row r="545" spans="1:9" ht="31.5" x14ac:dyDescent="0.25">
      <c r="A545" s="91" t="s">
        <v>682</v>
      </c>
      <c r="B545" s="406">
        <v>10</v>
      </c>
      <c r="C545" s="2" t="s">
        <v>15</v>
      </c>
      <c r="D545" s="248" t="s">
        <v>201</v>
      </c>
      <c r="E545" s="249" t="s">
        <v>10</v>
      </c>
      <c r="F545" s="250" t="s">
        <v>605</v>
      </c>
      <c r="G545" s="2" t="s">
        <v>16</v>
      </c>
      <c r="H545" s="535">
        <f>SUM(прил10!I321)</f>
        <v>8500</v>
      </c>
      <c r="I545" s="535">
        <f>SUM(прил10!J321)</f>
        <v>8500</v>
      </c>
    </row>
    <row r="546" spans="1:9" ht="18" customHeight="1" x14ac:dyDescent="0.25">
      <c r="A546" s="3" t="s">
        <v>40</v>
      </c>
      <c r="B546" s="406">
        <v>10</v>
      </c>
      <c r="C546" s="2" t="s">
        <v>15</v>
      </c>
      <c r="D546" s="248" t="s">
        <v>201</v>
      </c>
      <c r="E546" s="249" t="s">
        <v>10</v>
      </c>
      <c r="F546" s="250" t="s">
        <v>605</v>
      </c>
      <c r="G546" s="2" t="s">
        <v>39</v>
      </c>
      <c r="H546" s="535">
        <f>SUM(прил10!I322)</f>
        <v>520000</v>
      </c>
      <c r="I546" s="535">
        <f>SUM(прил10!J322)</f>
        <v>520000</v>
      </c>
    </row>
    <row r="547" spans="1:9" ht="30" customHeight="1" x14ac:dyDescent="0.25">
      <c r="A547" s="76" t="s">
        <v>155</v>
      </c>
      <c r="B547" s="30">
        <v>10</v>
      </c>
      <c r="C547" s="28" t="s">
        <v>15</v>
      </c>
      <c r="D547" s="245" t="s">
        <v>561</v>
      </c>
      <c r="E547" s="246" t="s">
        <v>496</v>
      </c>
      <c r="F547" s="247" t="s">
        <v>497</v>
      </c>
      <c r="G547" s="28"/>
      <c r="H547" s="532">
        <f>SUM(H548,H565)</f>
        <v>9477109</v>
      </c>
      <c r="I547" s="532">
        <f>SUM(I548,I565)</f>
        <v>9477109</v>
      </c>
    </row>
    <row r="548" spans="1:9" ht="48" customHeight="1" x14ac:dyDescent="0.25">
      <c r="A548" s="86" t="s">
        <v>156</v>
      </c>
      <c r="B548" s="406">
        <v>10</v>
      </c>
      <c r="C548" s="2" t="s">
        <v>15</v>
      </c>
      <c r="D548" s="248" t="s">
        <v>239</v>
      </c>
      <c r="E548" s="249" t="s">
        <v>496</v>
      </c>
      <c r="F548" s="250" t="s">
        <v>497</v>
      </c>
      <c r="G548" s="2"/>
      <c r="H548" s="533">
        <f>SUM(H549+H557)</f>
        <v>9329385</v>
      </c>
      <c r="I548" s="533">
        <f>SUM(I549+I557)</f>
        <v>9329385</v>
      </c>
    </row>
    <row r="549" spans="1:9" ht="18" customHeight="1" x14ac:dyDescent="0.25">
      <c r="A549" s="86" t="s">
        <v>562</v>
      </c>
      <c r="B549" s="406">
        <v>10</v>
      </c>
      <c r="C549" s="2" t="s">
        <v>15</v>
      </c>
      <c r="D549" s="248" t="s">
        <v>239</v>
      </c>
      <c r="E549" s="249" t="s">
        <v>10</v>
      </c>
      <c r="F549" s="250" t="s">
        <v>497</v>
      </c>
      <c r="G549" s="2"/>
      <c r="H549" s="533">
        <f>SUM(H550+H552+H555)</f>
        <v>1089734</v>
      </c>
      <c r="I549" s="533">
        <f>SUM(I550+I552+I555)</f>
        <v>1089734</v>
      </c>
    </row>
    <row r="550" spans="1:9" ht="31.5" hidden="1" customHeight="1" x14ac:dyDescent="0.25">
      <c r="A550" s="104" t="s">
        <v>706</v>
      </c>
      <c r="B550" s="406">
        <v>10</v>
      </c>
      <c r="C550" s="2" t="s">
        <v>15</v>
      </c>
      <c r="D550" s="248" t="s">
        <v>239</v>
      </c>
      <c r="E550" s="249" t="s">
        <v>10</v>
      </c>
      <c r="F550" s="250" t="s">
        <v>705</v>
      </c>
      <c r="G550" s="2"/>
      <c r="H550" s="533">
        <f>SUM(H551)</f>
        <v>0</v>
      </c>
      <c r="I550" s="533">
        <f>SUM(I551)</f>
        <v>0</v>
      </c>
    </row>
    <row r="551" spans="1:9" ht="18" hidden="1" customHeight="1" x14ac:dyDescent="0.25">
      <c r="A551" s="62" t="s">
        <v>40</v>
      </c>
      <c r="B551" s="406">
        <v>10</v>
      </c>
      <c r="C551" s="2" t="s">
        <v>15</v>
      </c>
      <c r="D551" s="248" t="s">
        <v>239</v>
      </c>
      <c r="E551" s="249" t="s">
        <v>10</v>
      </c>
      <c r="F551" s="250" t="s">
        <v>705</v>
      </c>
      <c r="G551" s="2" t="s">
        <v>39</v>
      </c>
      <c r="H551" s="535">
        <f>SUM(прил10!I534)</f>
        <v>0</v>
      </c>
      <c r="I551" s="535">
        <f>SUM(прил10!J534)</f>
        <v>0</v>
      </c>
    </row>
    <row r="552" spans="1:9" ht="63" customHeight="1" x14ac:dyDescent="0.25">
      <c r="A552" s="3" t="s">
        <v>108</v>
      </c>
      <c r="B552" s="406">
        <v>10</v>
      </c>
      <c r="C552" s="2" t="s">
        <v>15</v>
      </c>
      <c r="D552" s="248" t="s">
        <v>239</v>
      </c>
      <c r="E552" s="249" t="s">
        <v>10</v>
      </c>
      <c r="F552" s="250" t="s">
        <v>599</v>
      </c>
      <c r="G552" s="2"/>
      <c r="H552" s="533">
        <f>SUM(H553:H554)</f>
        <v>1020000</v>
      </c>
      <c r="I552" s="533">
        <f>SUM(I553:I554)</f>
        <v>1020000</v>
      </c>
    </row>
    <row r="553" spans="1:9" ht="33" customHeight="1" x14ac:dyDescent="0.25">
      <c r="A553" s="91" t="s">
        <v>682</v>
      </c>
      <c r="B553" s="406">
        <v>10</v>
      </c>
      <c r="C553" s="2" t="s">
        <v>15</v>
      </c>
      <c r="D553" s="248" t="s">
        <v>239</v>
      </c>
      <c r="E553" s="249" t="s">
        <v>10</v>
      </c>
      <c r="F553" s="250" t="s">
        <v>599</v>
      </c>
      <c r="G553" s="2" t="s">
        <v>16</v>
      </c>
      <c r="H553" s="535">
        <f>SUM(прил10!I536)</f>
        <v>4787</v>
      </c>
      <c r="I553" s="535">
        <f>SUM(прил10!J536)</f>
        <v>4787</v>
      </c>
    </row>
    <row r="554" spans="1:9" ht="16.5" customHeight="1" x14ac:dyDescent="0.25">
      <c r="A554" s="3" t="s">
        <v>40</v>
      </c>
      <c r="B554" s="406">
        <v>10</v>
      </c>
      <c r="C554" s="2" t="s">
        <v>15</v>
      </c>
      <c r="D554" s="248" t="s">
        <v>239</v>
      </c>
      <c r="E554" s="249" t="s">
        <v>10</v>
      </c>
      <c r="F554" s="250" t="s">
        <v>599</v>
      </c>
      <c r="G554" s="2" t="s">
        <v>39</v>
      </c>
      <c r="H554" s="535">
        <f>SUM(прил10!I537)</f>
        <v>1015213</v>
      </c>
      <c r="I554" s="535">
        <f>SUM(прил10!J537)</f>
        <v>1015213</v>
      </c>
    </row>
    <row r="555" spans="1:9" ht="16.5" customHeight="1" x14ac:dyDescent="0.25">
      <c r="A555" s="3" t="s">
        <v>567</v>
      </c>
      <c r="B555" s="406">
        <v>10</v>
      </c>
      <c r="C555" s="2" t="s">
        <v>15</v>
      </c>
      <c r="D555" s="248" t="s">
        <v>239</v>
      </c>
      <c r="E555" s="249" t="s">
        <v>10</v>
      </c>
      <c r="F555" s="250" t="s">
        <v>568</v>
      </c>
      <c r="G555" s="2"/>
      <c r="H555" s="533">
        <f>SUM(H556)</f>
        <v>69734</v>
      </c>
      <c r="I555" s="533">
        <f>SUM(I556)</f>
        <v>69734</v>
      </c>
    </row>
    <row r="556" spans="1:9" ht="16.5" customHeight="1" x14ac:dyDescent="0.25">
      <c r="A556" s="3" t="s">
        <v>40</v>
      </c>
      <c r="B556" s="406">
        <v>10</v>
      </c>
      <c r="C556" s="2" t="s">
        <v>15</v>
      </c>
      <c r="D556" s="248" t="s">
        <v>239</v>
      </c>
      <c r="E556" s="249" t="s">
        <v>10</v>
      </c>
      <c r="F556" s="250" t="s">
        <v>568</v>
      </c>
      <c r="G556" s="2" t="s">
        <v>39</v>
      </c>
      <c r="H556" s="535">
        <f>SUM(прил10!I539)</f>
        <v>69734</v>
      </c>
      <c r="I556" s="535">
        <f>SUM(прил10!J539)</f>
        <v>69734</v>
      </c>
    </row>
    <row r="557" spans="1:9" ht="16.5" customHeight="1" x14ac:dyDescent="0.25">
      <c r="A557" s="3" t="s">
        <v>573</v>
      </c>
      <c r="B557" s="406">
        <v>10</v>
      </c>
      <c r="C557" s="2" t="s">
        <v>15</v>
      </c>
      <c r="D557" s="248" t="s">
        <v>239</v>
      </c>
      <c r="E557" s="249" t="s">
        <v>12</v>
      </c>
      <c r="F557" s="250" t="s">
        <v>497</v>
      </c>
      <c r="G557" s="2"/>
      <c r="H557" s="533">
        <f>SUM(H558+H560+H563)</f>
        <v>8239651</v>
      </c>
      <c r="I557" s="533">
        <f>SUM(I558+I560+I563)</f>
        <v>8239651</v>
      </c>
    </row>
    <row r="558" spans="1:9" ht="31.5" hidden="1" customHeight="1" x14ac:dyDescent="0.25">
      <c r="A558" s="104" t="s">
        <v>706</v>
      </c>
      <c r="B558" s="406">
        <v>10</v>
      </c>
      <c r="C558" s="2" t="s">
        <v>15</v>
      </c>
      <c r="D558" s="248" t="s">
        <v>239</v>
      </c>
      <c r="E558" s="249" t="s">
        <v>12</v>
      </c>
      <c r="F558" s="250" t="s">
        <v>705</v>
      </c>
      <c r="G558" s="2"/>
      <c r="H558" s="533">
        <f>SUM(H559)</f>
        <v>0</v>
      </c>
      <c r="I558" s="533">
        <f>SUM(I559)</f>
        <v>0</v>
      </c>
    </row>
    <row r="559" spans="1:9" ht="16.5" hidden="1" customHeight="1" x14ac:dyDescent="0.25">
      <c r="A559" s="62" t="s">
        <v>40</v>
      </c>
      <c r="B559" s="406">
        <v>10</v>
      </c>
      <c r="C559" s="2" t="s">
        <v>15</v>
      </c>
      <c r="D559" s="248" t="s">
        <v>239</v>
      </c>
      <c r="E559" s="249" t="s">
        <v>12</v>
      </c>
      <c r="F559" s="250" t="s">
        <v>705</v>
      </c>
      <c r="G559" s="2" t="s">
        <v>39</v>
      </c>
      <c r="H559" s="535">
        <f>SUM(прил10!I542)</f>
        <v>0</v>
      </c>
      <c r="I559" s="535">
        <f>SUM(прил10!J542)</f>
        <v>0</v>
      </c>
    </row>
    <row r="560" spans="1:9" ht="63" customHeight="1" x14ac:dyDescent="0.25">
      <c r="A560" s="3" t="s">
        <v>108</v>
      </c>
      <c r="B560" s="406">
        <v>10</v>
      </c>
      <c r="C560" s="2" t="s">
        <v>15</v>
      </c>
      <c r="D560" s="248" t="s">
        <v>239</v>
      </c>
      <c r="E560" s="249" t="s">
        <v>12</v>
      </c>
      <c r="F560" s="250" t="s">
        <v>599</v>
      </c>
      <c r="G560" s="2"/>
      <c r="H560" s="533">
        <f>SUM(H561:H562)</f>
        <v>8160090</v>
      </c>
      <c r="I560" s="533">
        <f>SUM(I561:I562)</f>
        <v>8160090</v>
      </c>
    </row>
    <row r="561" spans="1:9" ht="34.5" customHeight="1" x14ac:dyDescent="0.25">
      <c r="A561" s="91" t="s">
        <v>682</v>
      </c>
      <c r="B561" s="406">
        <v>10</v>
      </c>
      <c r="C561" s="2" t="s">
        <v>15</v>
      </c>
      <c r="D561" s="248" t="s">
        <v>239</v>
      </c>
      <c r="E561" s="249" t="s">
        <v>12</v>
      </c>
      <c r="F561" s="250" t="s">
        <v>599</v>
      </c>
      <c r="G561" s="2" t="s">
        <v>16</v>
      </c>
      <c r="H561" s="535">
        <f>SUM(прил10!I544)</f>
        <v>31737</v>
      </c>
      <c r="I561" s="535">
        <f>SUM(прил10!J544)</f>
        <v>31737</v>
      </c>
    </row>
    <row r="562" spans="1:9" ht="16.5" customHeight="1" x14ac:dyDescent="0.25">
      <c r="A562" s="3" t="s">
        <v>40</v>
      </c>
      <c r="B562" s="406">
        <v>10</v>
      </c>
      <c r="C562" s="2" t="s">
        <v>15</v>
      </c>
      <c r="D562" s="248" t="s">
        <v>239</v>
      </c>
      <c r="E562" s="249" t="s">
        <v>12</v>
      </c>
      <c r="F562" s="250" t="s">
        <v>599</v>
      </c>
      <c r="G562" s="2" t="s">
        <v>39</v>
      </c>
      <c r="H562" s="535">
        <f>SUM(прил10!I545)</f>
        <v>8128353</v>
      </c>
      <c r="I562" s="535">
        <f>SUM(прил10!J545)</f>
        <v>8128353</v>
      </c>
    </row>
    <row r="563" spans="1:9" ht="32.25" customHeight="1" x14ac:dyDescent="0.25">
      <c r="A563" s="3" t="s">
        <v>567</v>
      </c>
      <c r="B563" s="406">
        <v>10</v>
      </c>
      <c r="C563" s="2" t="s">
        <v>15</v>
      </c>
      <c r="D563" s="248" t="s">
        <v>239</v>
      </c>
      <c r="E563" s="249" t="s">
        <v>12</v>
      </c>
      <c r="F563" s="250" t="s">
        <v>568</v>
      </c>
      <c r="G563" s="2"/>
      <c r="H563" s="533">
        <f>SUM(H564)</f>
        <v>79561</v>
      </c>
      <c r="I563" s="533">
        <f>SUM(I564)</f>
        <v>79561</v>
      </c>
    </row>
    <row r="564" spans="1:9" ht="16.5" customHeight="1" x14ac:dyDescent="0.25">
      <c r="A564" s="3" t="s">
        <v>40</v>
      </c>
      <c r="B564" s="406">
        <v>10</v>
      </c>
      <c r="C564" s="2" t="s">
        <v>15</v>
      </c>
      <c r="D564" s="248" t="s">
        <v>239</v>
      </c>
      <c r="E564" s="249" t="s">
        <v>12</v>
      </c>
      <c r="F564" s="250" t="s">
        <v>568</v>
      </c>
      <c r="G564" s="2" t="s">
        <v>39</v>
      </c>
      <c r="H564" s="535">
        <f>SUM(прил10!I547)</f>
        <v>79561</v>
      </c>
      <c r="I564" s="535">
        <f>SUM(прил10!J547)</f>
        <v>79561</v>
      </c>
    </row>
    <row r="565" spans="1:9" ht="48.75" customHeight="1" x14ac:dyDescent="0.25">
      <c r="A565" s="3" t="s">
        <v>160</v>
      </c>
      <c r="B565" s="406">
        <v>10</v>
      </c>
      <c r="C565" s="2" t="s">
        <v>15</v>
      </c>
      <c r="D565" s="248" t="s">
        <v>240</v>
      </c>
      <c r="E565" s="249" t="s">
        <v>496</v>
      </c>
      <c r="F565" s="250" t="s">
        <v>497</v>
      </c>
      <c r="G565" s="2"/>
      <c r="H565" s="533">
        <f>SUM(H566)</f>
        <v>147724</v>
      </c>
      <c r="I565" s="533">
        <f>SUM(I566)</f>
        <v>147724</v>
      </c>
    </row>
    <row r="566" spans="1:9" ht="32.25" customHeight="1" x14ac:dyDescent="0.25">
      <c r="A566" s="3" t="s">
        <v>577</v>
      </c>
      <c r="B566" s="406">
        <v>10</v>
      </c>
      <c r="C566" s="2" t="s">
        <v>15</v>
      </c>
      <c r="D566" s="248" t="s">
        <v>240</v>
      </c>
      <c r="E566" s="249" t="s">
        <v>10</v>
      </c>
      <c r="F566" s="250" t="s">
        <v>497</v>
      </c>
      <c r="G566" s="2"/>
      <c r="H566" s="533">
        <f>SUM(H567+H569+H572)</f>
        <v>147724</v>
      </c>
      <c r="I566" s="533">
        <f>SUM(I567+I569+I572)</f>
        <v>147724</v>
      </c>
    </row>
    <row r="567" spans="1:9" ht="32.25" hidden="1" customHeight="1" x14ac:dyDescent="0.25">
      <c r="A567" s="104" t="s">
        <v>706</v>
      </c>
      <c r="B567" s="406">
        <v>10</v>
      </c>
      <c r="C567" s="2" t="s">
        <v>15</v>
      </c>
      <c r="D567" s="248" t="s">
        <v>240</v>
      </c>
      <c r="E567" s="249" t="s">
        <v>10</v>
      </c>
      <c r="F567" s="250" t="s">
        <v>705</v>
      </c>
      <c r="G567" s="2"/>
      <c r="H567" s="533">
        <f>SUM(H568)</f>
        <v>0</v>
      </c>
      <c r="I567" s="533">
        <f>SUM(I568)</f>
        <v>0</v>
      </c>
    </row>
    <row r="568" spans="1:9" ht="18.75" hidden="1" customHeight="1" x14ac:dyDescent="0.25">
      <c r="A568" s="62" t="s">
        <v>40</v>
      </c>
      <c r="B568" s="406">
        <v>10</v>
      </c>
      <c r="C568" s="2" t="s">
        <v>15</v>
      </c>
      <c r="D568" s="248" t="s">
        <v>240</v>
      </c>
      <c r="E568" s="249" t="s">
        <v>10</v>
      </c>
      <c r="F568" s="250" t="s">
        <v>705</v>
      </c>
      <c r="G568" s="2" t="s">
        <v>39</v>
      </c>
      <c r="H568" s="535">
        <f>SUM(прил10!I551)</f>
        <v>0</v>
      </c>
      <c r="I568" s="535">
        <f>SUM(прил10!J551)</f>
        <v>0</v>
      </c>
    </row>
    <row r="569" spans="1:9" ht="64.5" customHeight="1" x14ac:dyDescent="0.25">
      <c r="A569" s="3" t="s">
        <v>108</v>
      </c>
      <c r="B569" s="406">
        <v>10</v>
      </c>
      <c r="C569" s="2" t="s">
        <v>15</v>
      </c>
      <c r="D569" s="248" t="s">
        <v>240</v>
      </c>
      <c r="E569" s="249" t="s">
        <v>10</v>
      </c>
      <c r="F569" s="250" t="s">
        <v>599</v>
      </c>
      <c r="G569" s="2"/>
      <c r="H569" s="533">
        <f>SUM(H570:H571)</f>
        <v>125300</v>
      </c>
      <c r="I569" s="533">
        <f>SUM(I570:I571)</f>
        <v>125300</v>
      </c>
    </row>
    <row r="570" spans="1:9" ht="33" hidden="1" customHeight="1" x14ac:dyDescent="0.25">
      <c r="A570" s="91" t="s">
        <v>682</v>
      </c>
      <c r="B570" s="406">
        <v>10</v>
      </c>
      <c r="C570" s="2" t="s">
        <v>15</v>
      </c>
      <c r="D570" s="120" t="s">
        <v>240</v>
      </c>
      <c r="E570" s="342" t="s">
        <v>10</v>
      </c>
      <c r="F570" s="338" t="s">
        <v>599</v>
      </c>
      <c r="G570" s="2" t="s">
        <v>16</v>
      </c>
      <c r="H570" s="535">
        <f>SUM(прил10!I553)</f>
        <v>0</v>
      </c>
      <c r="I570" s="535">
        <f>SUM(прил10!J553)</f>
        <v>0</v>
      </c>
    </row>
    <row r="571" spans="1:9" ht="17.25" customHeight="1" x14ac:dyDescent="0.25">
      <c r="A571" s="3" t="s">
        <v>40</v>
      </c>
      <c r="B571" s="406">
        <v>10</v>
      </c>
      <c r="C571" s="2" t="s">
        <v>15</v>
      </c>
      <c r="D571" s="248" t="s">
        <v>240</v>
      </c>
      <c r="E571" s="340" t="s">
        <v>10</v>
      </c>
      <c r="F571" s="250" t="s">
        <v>599</v>
      </c>
      <c r="G571" s="2" t="s">
        <v>39</v>
      </c>
      <c r="H571" s="535">
        <f>SUM(прил10!I554)</f>
        <v>125300</v>
      </c>
      <c r="I571" s="535">
        <f>SUM(прил10!J554)</f>
        <v>125300</v>
      </c>
    </row>
    <row r="572" spans="1:9" ht="31.5" x14ac:dyDescent="0.25">
      <c r="A572" s="3" t="s">
        <v>567</v>
      </c>
      <c r="B572" s="406">
        <v>10</v>
      </c>
      <c r="C572" s="2" t="s">
        <v>15</v>
      </c>
      <c r="D572" s="248" t="s">
        <v>240</v>
      </c>
      <c r="E572" s="249" t="s">
        <v>10</v>
      </c>
      <c r="F572" s="250" t="s">
        <v>568</v>
      </c>
      <c r="G572" s="2"/>
      <c r="H572" s="533">
        <f>SUM(H573)</f>
        <v>22424</v>
      </c>
      <c r="I572" s="533">
        <f>SUM(I573)</f>
        <v>22424</v>
      </c>
    </row>
    <row r="573" spans="1:9" ht="15.75" x14ac:dyDescent="0.25">
      <c r="A573" s="3" t="s">
        <v>40</v>
      </c>
      <c r="B573" s="406">
        <v>10</v>
      </c>
      <c r="C573" s="2" t="s">
        <v>15</v>
      </c>
      <c r="D573" s="248" t="s">
        <v>240</v>
      </c>
      <c r="E573" s="249" t="s">
        <v>10</v>
      </c>
      <c r="F573" s="250" t="s">
        <v>568</v>
      </c>
      <c r="G573" s="2" t="s">
        <v>39</v>
      </c>
      <c r="H573" s="535">
        <f>SUM(прил10!I556)</f>
        <v>22424</v>
      </c>
      <c r="I573" s="535">
        <f>SUM(прил10!J556)</f>
        <v>22424</v>
      </c>
    </row>
    <row r="574" spans="1:9" ht="47.25" hidden="1" x14ac:dyDescent="0.25">
      <c r="A574" s="27" t="s">
        <v>197</v>
      </c>
      <c r="B574" s="30">
        <v>10</v>
      </c>
      <c r="C574" s="28" t="s">
        <v>15</v>
      </c>
      <c r="D574" s="245" t="s">
        <v>550</v>
      </c>
      <c r="E574" s="246" t="s">
        <v>496</v>
      </c>
      <c r="F574" s="247" t="s">
        <v>497</v>
      </c>
      <c r="G574" s="28"/>
      <c r="H574" s="532">
        <f>SUM(H575)</f>
        <v>0</v>
      </c>
      <c r="I574" s="532">
        <f>SUM(I575)</f>
        <v>0</v>
      </c>
    </row>
    <row r="575" spans="1:9" ht="78.75" hidden="1" x14ac:dyDescent="0.25">
      <c r="A575" s="3" t="s">
        <v>198</v>
      </c>
      <c r="B575" s="406">
        <v>10</v>
      </c>
      <c r="C575" s="2" t="s">
        <v>15</v>
      </c>
      <c r="D575" s="248" t="s">
        <v>228</v>
      </c>
      <c r="E575" s="249" t="s">
        <v>496</v>
      </c>
      <c r="F575" s="250" t="s">
        <v>497</v>
      </c>
      <c r="G575" s="2"/>
      <c r="H575" s="533">
        <f>SUM(H576)</f>
        <v>0</v>
      </c>
      <c r="I575" s="533">
        <f>SUM(I576)</f>
        <v>0</v>
      </c>
    </row>
    <row r="576" spans="1:9" ht="31.5" hidden="1" x14ac:dyDescent="0.25">
      <c r="A576" s="62" t="s">
        <v>560</v>
      </c>
      <c r="B576" s="406">
        <v>10</v>
      </c>
      <c r="C576" s="2" t="s">
        <v>15</v>
      </c>
      <c r="D576" s="248" t="s">
        <v>228</v>
      </c>
      <c r="E576" s="249" t="s">
        <v>10</v>
      </c>
      <c r="F576" s="250" t="s">
        <v>497</v>
      </c>
      <c r="G576" s="2"/>
      <c r="H576" s="533">
        <f>SUM(H577+H579+H581)</f>
        <v>0</v>
      </c>
      <c r="I576" s="533">
        <f>SUM(I577+I579+I581)</f>
        <v>0</v>
      </c>
    </row>
    <row r="577" spans="1:9" ht="47.25" hidden="1" x14ac:dyDescent="0.25">
      <c r="A577" s="62" t="s">
        <v>702</v>
      </c>
      <c r="B577" s="406">
        <v>10</v>
      </c>
      <c r="C577" s="2" t="s">
        <v>15</v>
      </c>
      <c r="D577" s="248" t="s">
        <v>228</v>
      </c>
      <c r="E577" s="249" t="s">
        <v>10</v>
      </c>
      <c r="F577" s="422" t="s">
        <v>701</v>
      </c>
      <c r="G577" s="2"/>
      <c r="H577" s="533">
        <f>SUM(H578)</f>
        <v>0</v>
      </c>
      <c r="I577" s="533">
        <f>SUM(I578)</f>
        <v>0</v>
      </c>
    </row>
    <row r="578" spans="1:9" ht="15.75" hidden="1" x14ac:dyDescent="0.25">
      <c r="A578" s="62" t="s">
        <v>21</v>
      </c>
      <c r="B578" s="406">
        <v>10</v>
      </c>
      <c r="C578" s="2" t="s">
        <v>15</v>
      </c>
      <c r="D578" s="248" t="s">
        <v>228</v>
      </c>
      <c r="E578" s="249" t="s">
        <v>10</v>
      </c>
      <c r="F578" s="422" t="s">
        <v>701</v>
      </c>
      <c r="G578" s="2" t="s">
        <v>70</v>
      </c>
      <c r="H578" s="535"/>
      <c r="I578" s="535"/>
    </row>
    <row r="579" spans="1:9" ht="15.75" hidden="1" x14ac:dyDescent="0.25">
      <c r="A579" s="62" t="s">
        <v>955</v>
      </c>
      <c r="B579" s="406">
        <v>10</v>
      </c>
      <c r="C579" s="2" t="s">
        <v>15</v>
      </c>
      <c r="D579" s="248" t="s">
        <v>228</v>
      </c>
      <c r="E579" s="249" t="s">
        <v>10</v>
      </c>
      <c r="F579" s="250" t="s">
        <v>954</v>
      </c>
      <c r="G579" s="2"/>
      <c r="H579" s="533">
        <f>SUM(H580)</f>
        <v>0</v>
      </c>
      <c r="I579" s="533">
        <f>SUM(I580)</f>
        <v>0</v>
      </c>
    </row>
    <row r="580" spans="1:9" ht="15.75" hidden="1" x14ac:dyDescent="0.25">
      <c r="A580" s="77" t="s">
        <v>21</v>
      </c>
      <c r="B580" s="406">
        <v>10</v>
      </c>
      <c r="C580" s="2" t="s">
        <v>15</v>
      </c>
      <c r="D580" s="248" t="s">
        <v>228</v>
      </c>
      <c r="E580" s="249" t="s">
        <v>10</v>
      </c>
      <c r="F580" s="250" t="s">
        <v>954</v>
      </c>
      <c r="G580" s="2" t="s">
        <v>70</v>
      </c>
      <c r="H580" s="535">
        <f>SUM(прил10!I261)</f>
        <v>0</v>
      </c>
      <c r="I580" s="535">
        <f>SUM(прил10!J261)</f>
        <v>0</v>
      </c>
    </row>
    <row r="581" spans="1:9" ht="15.75" hidden="1" x14ac:dyDescent="0.25">
      <c r="A581" s="77" t="s">
        <v>919</v>
      </c>
      <c r="B581" s="406">
        <v>10</v>
      </c>
      <c r="C581" s="2" t="s">
        <v>15</v>
      </c>
      <c r="D581" s="248" t="s">
        <v>228</v>
      </c>
      <c r="E581" s="249" t="s">
        <v>10</v>
      </c>
      <c r="F581" s="250" t="s">
        <v>920</v>
      </c>
      <c r="G581" s="2"/>
      <c r="H581" s="533">
        <f>SUM(H582)</f>
        <v>0</v>
      </c>
      <c r="I581" s="533">
        <f>SUM(I582)</f>
        <v>0</v>
      </c>
    </row>
    <row r="582" spans="1:9" ht="15.75" hidden="1" x14ac:dyDescent="0.25">
      <c r="A582" s="77" t="s">
        <v>21</v>
      </c>
      <c r="B582" s="406">
        <v>10</v>
      </c>
      <c r="C582" s="2" t="s">
        <v>15</v>
      </c>
      <c r="D582" s="248" t="s">
        <v>228</v>
      </c>
      <c r="E582" s="249" t="s">
        <v>10</v>
      </c>
      <c r="F582" s="250" t="s">
        <v>920</v>
      </c>
      <c r="G582" s="2" t="s">
        <v>70</v>
      </c>
      <c r="H582" s="535">
        <f>SUM(прил10!I263)</f>
        <v>0</v>
      </c>
      <c r="I582" s="535">
        <f>SUM(прил10!J263)</f>
        <v>0</v>
      </c>
    </row>
    <row r="583" spans="1:9" ht="15.75" x14ac:dyDescent="0.25">
      <c r="A583" s="88" t="s">
        <v>42</v>
      </c>
      <c r="B583" s="40">
        <v>10</v>
      </c>
      <c r="C583" s="23" t="s">
        <v>20</v>
      </c>
      <c r="D583" s="242"/>
      <c r="E583" s="243"/>
      <c r="F583" s="244"/>
      <c r="G583" s="22"/>
      <c r="H583" s="539">
        <f>SUM(H594,H584)</f>
        <v>6575563</v>
      </c>
      <c r="I583" s="539">
        <f>SUM(I594,I584)</f>
        <v>6575563</v>
      </c>
    </row>
    <row r="584" spans="1:9" ht="33.75" customHeight="1" x14ac:dyDescent="0.25">
      <c r="A584" s="76" t="s">
        <v>124</v>
      </c>
      <c r="B584" s="30">
        <v>10</v>
      </c>
      <c r="C584" s="28" t="s">
        <v>20</v>
      </c>
      <c r="D584" s="245" t="s">
        <v>199</v>
      </c>
      <c r="E584" s="246" t="s">
        <v>496</v>
      </c>
      <c r="F584" s="247" t="s">
        <v>497</v>
      </c>
      <c r="G584" s="28"/>
      <c r="H584" s="532">
        <f>SUM(H585+H589)</f>
        <v>5163726</v>
      </c>
      <c r="I584" s="532">
        <f>SUM(I585+I589)</f>
        <v>5163726</v>
      </c>
    </row>
    <row r="585" spans="1:9" ht="33.75" customHeight="1" x14ac:dyDescent="0.25">
      <c r="A585" s="3" t="s">
        <v>175</v>
      </c>
      <c r="B585" s="6">
        <v>10</v>
      </c>
      <c r="C585" s="2" t="s">
        <v>20</v>
      </c>
      <c r="D585" s="248" t="s">
        <v>201</v>
      </c>
      <c r="E585" s="249" t="s">
        <v>496</v>
      </c>
      <c r="F585" s="250" t="s">
        <v>497</v>
      </c>
      <c r="G585" s="2"/>
      <c r="H585" s="533">
        <f>SUM(H586)</f>
        <v>1416940</v>
      </c>
      <c r="I585" s="533">
        <f>SUM(I586)</f>
        <v>1416940</v>
      </c>
    </row>
    <row r="586" spans="1:9" ht="33.75" customHeight="1" x14ac:dyDescent="0.25">
      <c r="A586" s="3" t="s">
        <v>597</v>
      </c>
      <c r="B586" s="6">
        <v>10</v>
      </c>
      <c r="C586" s="2" t="s">
        <v>20</v>
      </c>
      <c r="D586" s="248" t="s">
        <v>201</v>
      </c>
      <c r="E586" s="249" t="s">
        <v>10</v>
      </c>
      <c r="F586" s="250" t="s">
        <v>497</v>
      </c>
      <c r="G586" s="2"/>
      <c r="H586" s="533">
        <f>SUM(H587)</f>
        <v>1416940</v>
      </c>
      <c r="I586" s="533">
        <f>SUM(I587)</f>
        <v>1416940</v>
      </c>
    </row>
    <row r="587" spans="1:9" ht="15" customHeight="1" x14ac:dyDescent="0.25">
      <c r="A587" s="86" t="s">
        <v>721</v>
      </c>
      <c r="B587" s="6">
        <v>10</v>
      </c>
      <c r="C587" s="2" t="s">
        <v>20</v>
      </c>
      <c r="D587" s="248" t="s">
        <v>201</v>
      </c>
      <c r="E587" s="249" t="s">
        <v>10</v>
      </c>
      <c r="F587" s="250" t="s">
        <v>601</v>
      </c>
      <c r="G587" s="2"/>
      <c r="H587" s="533">
        <f>SUM(H588:H588)</f>
        <v>1416940</v>
      </c>
      <c r="I587" s="533">
        <f>SUM(I588:I588)</f>
        <v>1416940</v>
      </c>
    </row>
    <row r="588" spans="1:9" ht="15.75" x14ac:dyDescent="0.25">
      <c r="A588" s="3" t="s">
        <v>40</v>
      </c>
      <c r="B588" s="6">
        <v>10</v>
      </c>
      <c r="C588" s="2" t="s">
        <v>20</v>
      </c>
      <c r="D588" s="248" t="s">
        <v>201</v>
      </c>
      <c r="E588" s="249" t="s">
        <v>10</v>
      </c>
      <c r="F588" s="250" t="s">
        <v>601</v>
      </c>
      <c r="G588" s="2" t="s">
        <v>39</v>
      </c>
      <c r="H588" s="535">
        <f>SUM(прил10!I328)</f>
        <v>1416940</v>
      </c>
      <c r="I588" s="535">
        <f>SUM(прил10!J328)</f>
        <v>1416940</v>
      </c>
    </row>
    <row r="589" spans="1:9" ht="66" customHeight="1" x14ac:dyDescent="0.25">
      <c r="A589" s="3" t="s">
        <v>125</v>
      </c>
      <c r="B589" s="6">
        <v>10</v>
      </c>
      <c r="C589" s="2" t="s">
        <v>20</v>
      </c>
      <c r="D589" s="248" t="s">
        <v>232</v>
      </c>
      <c r="E589" s="249" t="s">
        <v>496</v>
      </c>
      <c r="F589" s="250" t="s">
        <v>497</v>
      </c>
      <c r="G589" s="2"/>
      <c r="H589" s="533">
        <f>SUM(H590)</f>
        <v>3746786</v>
      </c>
      <c r="I589" s="533">
        <f>SUM(I590)</f>
        <v>3746786</v>
      </c>
    </row>
    <row r="590" spans="1:9" ht="34.5" customHeight="1" x14ac:dyDescent="0.25">
      <c r="A590" s="3" t="s">
        <v>504</v>
      </c>
      <c r="B590" s="6">
        <v>10</v>
      </c>
      <c r="C590" s="2" t="s">
        <v>20</v>
      </c>
      <c r="D590" s="248" t="s">
        <v>232</v>
      </c>
      <c r="E590" s="249" t="s">
        <v>10</v>
      </c>
      <c r="F590" s="250" t="s">
        <v>497</v>
      </c>
      <c r="G590" s="2"/>
      <c r="H590" s="533">
        <f>SUM(H591)</f>
        <v>3746786</v>
      </c>
      <c r="I590" s="533">
        <f>SUM(I591)</f>
        <v>3746786</v>
      </c>
    </row>
    <row r="591" spans="1:9" ht="33" customHeight="1" x14ac:dyDescent="0.25">
      <c r="A591" s="3" t="s">
        <v>461</v>
      </c>
      <c r="B591" s="6">
        <v>10</v>
      </c>
      <c r="C591" s="2" t="s">
        <v>20</v>
      </c>
      <c r="D591" s="248" t="s">
        <v>232</v>
      </c>
      <c r="E591" s="249" t="s">
        <v>10</v>
      </c>
      <c r="F591" s="250" t="s">
        <v>606</v>
      </c>
      <c r="G591" s="2"/>
      <c r="H591" s="533">
        <f>SUM(H592:H593)</f>
        <v>3746786</v>
      </c>
      <c r="I591" s="533">
        <f>SUM(I592:I593)</f>
        <v>3746786</v>
      </c>
    </row>
    <row r="592" spans="1:9" ht="33" hidden="1" customHeight="1" x14ac:dyDescent="0.25">
      <c r="A592" s="91" t="s">
        <v>682</v>
      </c>
      <c r="B592" s="6">
        <v>10</v>
      </c>
      <c r="C592" s="2" t="s">
        <v>20</v>
      </c>
      <c r="D592" s="248" t="s">
        <v>232</v>
      </c>
      <c r="E592" s="249" t="s">
        <v>10</v>
      </c>
      <c r="F592" s="250" t="s">
        <v>606</v>
      </c>
      <c r="G592" s="2" t="s">
        <v>16</v>
      </c>
      <c r="H592" s="535"/>
      <c r="I592" s="535"/>
    </row>
    <row r="593" spans="1:9" ht="18" customHeight="1" x14ac:dyDescent="0.25">
      <c r="A593" s="3" t="s">
        <v>40</v>
      </c>
      <c r="B593" s="6">
        <v>10</v>
      </c>
      <c r="C593" s="2" t="s">
        <v>20</v>
      </c>
      <c r="D593" s="248" t="s">
        <v>232</v>
      </c>
      <c r="E593" s="249" t="s">
        <v>10</v>
      </c>
      <c r="F593" s="250" t="s">
        <v>606</v>
      </c>
      <c r="G593" s="2" t="s">
        <v>39</v>
      </c>
      <c r="H593" s="535">
        <f>SUM(прил10!I270)</f>
        <v>3746786</v>
      </c>
      <c r="I593" s="535">
        <f>SUM(прил10!J270)</f>
        <v>3746786</v>
      </c>
    </row>
    <row r="594" spans="1:9" ht="32.25" customHeight="1" x14ac:dyDescent="0.25">
      <c r="A594" s="76" t="s">
        <v>178</v>
      </c>
      <c r="B594" s="30">
        <v>10</v>
      </c>
      <c r="C594" s="28" t="s">
        <v>20</v>
      </c>
      <c r="D594" s="245" t="s">
        <v>561</v>
      </c>
      <c r="E594" s="246" t="s">
        <v>496</v>
      </c>
      <c r="F594" s="247" t="s">
        <v>497</v>
      </c>
      <c r="G594" s="28"/>
      <c r="H594" s="532">
        <f t="shared" ref="H594:I596" si="45">SUM(H595)</f>
        <v>1411837</v>
      </c>
      <c r="I594" s="532">
        <f t="shared" si="45"/>
        <v>1411837</v>
      </c>
    </row>
    <row r="595" spans="1:9" ht="49.5" customHeight="1" x14ac:dyDescent="0.25">
      <c r="A595" s="3" t="s">
        <v>179</v>
      </c>
      <c r="B595" s="406">
        <v>10</v>
      </c>
      <c r="C595" s="2" t="s">
        <v>20</v>
      </c>
      <c r="D595" s="248" t="s">
        <v>239</v>
      </c>
      <c r="E595" s="249" t="s">
        <v>496</v>
      </c>
      <c r="F595" s="250" t="s">
        <v>497</v>
      </c>
      <c r="G595" s="2"/>
      <c r="H595" s="533">
        <f t="shared" si="45"/>
        <v>1411837</v>
      </c>
      <c r="I595" s="533">
        <f t="shared" si="45"/>
        <v>1411837</v>
      </c>
    </row>
    <row r="596" spans="1:9" ht="17.25" customHeight="1" x14ac:dyDescent="0.25">
      <c r="A596" s="3" t="s">
        <v>562</v>
      </c>
      <c r="B596" s="6">
        <v>10</v>
      </c>
      <c r="C596" s="2" t="s">
        <v>20</v>
      </c>
      <c r="D596" s="248" t="s">
        <v>239</v>
      </c>
      <c r="E596" s="249" t="s">
        <v>10</v>
      </c>
      <c r="F596" s="250" t="s">
        <v>497</v>
      </c>
      <c r="G596" s="2"/>
      <c r="H596" s="533">
        <f t="shared" si="45"/>
        <v>1411837</v>
      </c>
      <c r="I596" s="533">
        <f t="shared" si="45"/>
        <v>1411837</v>
      </c>
    </row>
    <row r="597" spans="1:9" ht="16.5" customHeight="1" x14ac:dyDescent="0.25">
      <c r="A597" s="86" t="s">
        <v>180</v>
      </c>
      <c r="B597" s="406">
        <v>10</v>
      </c>
      <c r="C597" s="2" t="s">
        <v>20</v>
      </c>
      <c r="D597" s="248" t="s">
        <v>239</v>
      </c>
      <c r="E597" s="249" t="s">
        <v>10</v>
      </c>
      <c r="F597" s="250" t="s">
        <v>607</v>
      </c>
      <c r="G597" s="2"/>
      <c r="H597" s="533">
        <f>SUM(H598:H599)</f>
        <v>1411837</v>
      </c>
      <c r="I597" s="533">
        <f>SUM(I598:I599)</f>
        <v>1411837</v>
      </c>
    </row>
    <row r="598" spans="1:9" ht="31.5" hidden="1" customHeight="1" x14ac:dyDescent="0.25">
      <c r="A598" s="91" t="s">
        <v>682</v>
      </c>
      <c r="B598" s="406">
        <v>10</v>
      </c>
      <c r="C598" s="2" t="s">
        <v>20</v>
      </c>
      <c r="D598" s="248" t="s">
        <v>239</v>
      </c>
      <c r="E598" s="249" t="s">
        <v>10</v>
      </c>
      <c r="F598" s="250" t="s">
        <v>607</v>
      </c>
      <c r="G598" s="2" t="s">
        <v>16</v>
      </c>
      <c r="H598" s="535"/>
      <c r="I598" s="535"/>
    </row>
    <row r="599" spans="1:9" ht="15.75" x14ac:dyDescent="0.25">
      <c r="A599" s="3" t="s">
        <v>40</v>
      </c>
      <c r="B599" s="406">
        <v>10</v>
      </c>
      <c r="C599" s="2" t="s">
        <v>20</v>
      </c>
      <c r="D599" s="248" t="s">
        <v>239</v>
      </c>
      <c r="E599" s="249" t="s">
        <v>10</v>
      </c>
      <c r="F599" s="250" t="s">
        <v>607</v>
      </c>
      <c r="G599" s="2" t="s">
        <v>39</v>
      </c>
      <c r="H599" s="535">
        <f>SUM(прил10!I563)</f>
        <v>1411837</v>
      </c>
      <c r="I599" s="535">
        <f>SUM(прил10!J563)</f>
        <v>1411837</v>
      </c>
    </row>
    <row r="600" spans="1:9" s="9" customFormat="1" ht="16.5" customHeight="1" x14ac:dyDescent="0.25">
      <c r="A600" s="41" t="s">
        <v>75</v>
      </c>
      <c r="B600" s="40">
        <v>10</v>
      </c>
      <c r="C600" s="52" t="s">
        <v>73</v>
      </c>
      <c r="D600" s="242"/>
      <c r="E600" s="243"/>
      <c r="F600" s="244"/>
      <c r="G600" s="53"/>
      <c r="H600" s="539">
        <f>SUM(H601+H618)</f>
        <v>2349600</v>
      </c>
      <c r="I600" s="539">
        <f>SUM(I601+I618)</f>
        <v>2349600</v>
      </c>
    </row>
    <row r="601" spans="1:9" ht="35.25" customHeight="1" x14ac:dyDescent="0.25">
      <c r="A601" s="95" t="s">
        <v>137</v>
      </c>
      <c r="B601" s="68">
        <v>10</v>
      </c>
      <c r="C601" s="69" t="s">
        <v>73</v>
      </c>
      <c r="D601" s="293" t="s">
        <v>199</v>
      </c>
      <c r="E601" s="294" t="s">
        <v>496</v>
      </c>
      <c r="F601" s="295" t="s">
        <v>497</v>
      </c>
      <c r="G601" s="31"/>
      <c r="H601" s="532">
        <f>SUM(H602+H614+H610)</f>
        <v>2349600</v>
      </c>
      <c r="I601" s="532">
        <f>SUM(I602+I614+I610)</f>
        <v>2349600</v>
      </c>
    </row>
    <row r="602" spans="1:9" ht="48" customHeight="1" x14ac:dyDescent="0.25">
      <c r="A602" s="7" t="s">
        <v>136</v>
      </c>
      <c r="B602" s="34">
        <v>10</v>
      </c>
      <c r="C602" s="35" t="s">
        <v>73</v>
      </c>
      <c r="D602" s="290" t="s">
        <v>233</v>
      </c>
      <c r="E602" s="291" t="s">
        <v>496</v>
      </c>
      <c r="F602" s="292" t="s">
        <v>497</v>
      </c>
      <c r="G602" s="299"/>
      <c r="H602" s="533">
        <f>SUM(H603)</f>
        <v>2337600</v>
      </c>
      <c r="I602" s="533">
        <f>SUM(I603)</f>
        <v>2337600</v>
      </c>
    </row>
    <row r="603" spans="1:9" ht="36" customHeight="1" x14ac:dyDescent="0.25">
      <c r="A603" s="7" t="s">
        <v>520</v>
      </c>
      <c r="B603" s="34">
        <v>10</v>
      </c>
      <c r="C603" s="35" t="s">
        <v>73</v>
      </c>
      <c r="D603" s="290" t="s">
        <v>233</v>
      </c>
      <c r="E603" s="291" t="s">
        <v>10</v>
      </c>
      <c r="F603" s="292" t="s">
        <v>497</v>
      </c>
      <c r="G603" s="299"/>
      <c r="H603" s="533">
        <f>SUM(H604+H608)</f>
        <v>2337600</v>
      </c>
      <c r="I603" s="533">
        <f>SUM(I604+I608)</f>
        <v>2337600</v>
      </c>
    </row>
    <row r="604" spans="1:9" ht="32.25" customHeight="1" x14ac:dyDescent="0.25">
      <c r="A604" s="3" t="s">
        <v>103</v>
      </c>
      <c r="B604" s="34">
        <v>10</v>
      </c>
      <c r="C604" s="35" t="s">
        <v>73</v>
      </c>
      <c r="D604" s="290" t="s">
        <v>233</v>
      </c>
      <c r="E604" s="291" t="s">
        <v>10</v>
      </c>
      <c r="F604" s="292" t="s">
        <v>608</v>
      </c>
      <c r="G604" s="299"/>
      <c r="H604" s="533">
        <f>SUM(H605:H607)</f>
        <v>2337600</v>
      </c>
      <c r="I604" s="533">
        <f>SUM(I605:I607)</f>
        <v>2337600</v>
      </c>
    </row>
    <row r="605" spans="1:9" ht="48.75" customHeight="1" x14ac:dyDescent="0.25">
      <c r="A605" s="86" t="s">
        <v>86</v>
      </c>
      <c r="B605" s="34">
        <v>10</v>
      </c>
      <c r="C605" s="35" t="s">
        <v>73</v>
      </c>
      <c r="D605" s="290" t="s">
        <v>233</v>
      </c>
      <c r="E605" s="291" t="s">
        <v>10</v>
      </c>
      <c r="F605" s="292" t="s">
        <v>608</v>
      </c>
      <c r="G605" s="2" t="s">
        <v>13</v>
      </c>
      <c r="H605" s="535">
        <f>SUM(прил10!I334)</f>
        <v>2178175</v>
      </c>
      <c r="I605" s="535">
        <f>SUM(прил10!J334)</f>
        <v>2178175</v>
      </c>
    </row>
    <row r="606" spans="1:9" ht="33" customHeight="1" x14ac:dyDescent="0.25">
      <c r="A606" s="91" t="s">
        <v>682</v>
      </c>
      <c r="B606" s="34">
        <v>10</v>
      </c>
      <c r="C606" s="35" t="s">
        <v>73</v>
      </c>
      <c r="D606" s="290" t="s">
        <v>233</v>
      </c>
      <c r="E606" s="291" t="s">
        <v>10</v>
      </c>
      <c r="F606" s="292" t="s">
        <v>608</v>
      </c>
      <c r="G606" s="2" t="s">
        <v>16</v>
      </c>
      <c r="H606" s="535">
        <f>SUM(прил10!I335)</f>
        <v>159425</v>
      </c>
      <c r="I606" s="535">
        <f>SUM(прил10!J335)</f>
        <v>159425</v>
      </c>
    </row>
    <row r="607" spans="1:9" ht="16.5" hidden="1" customHeight="1" x14ac:dyDescent="0.25">
      <c r="A607" s="3" t="s">
        <v>18</v>
      </c>
      <c r="B607" s="34">
        <v>10</v>
      </c>
      <c r="C607" s="35" t="s">
        <v>73</v>
      </c>
      <c r="D607" s="290" t="s">
        <v>233</v>
      </c>
      <c r="E607" s="291" t="s">
        <v>10</v>
      </c>
      <c r="F607" s="292" t="s">
        <v>608</v>
      </c>
      <c r="G607" s="2" t="s">
        <v>17</v>
      </c>
      <c r="H607" s="535"/>
      <c r="I607" s="535"/>
    </row>
    <row r="608" spans="1:9" ht="30.75" hidden="1" customHeight="1" x14ac:dyDescent="0.25">
      <c r="A608" s="3" t="s">
        <v>85</v>
      </c>
      <c r="B608" s="34">
        <v>10</v>
      </c>
      <c r="C608" s="35" t="s">
        <v>73</v>
      </c>
      <c r="D608" s="290" t="s">
        <v>233</v>
      </c>
      <c r="E608" s="291" t="s">
        <v>10</v>
      </c>
      <c r="F608" s="292" t="s">
        <v>501</v>
      </c>
      <c r="G608" s="2"/>
      <c r="H608" s="533">
        <f>SUM(H609)</f>
        <v>0</v>
      </c>
      <c r="I608" s="533">
        <f>SUM(I609)</f>
        <v>0</v>
      </c>
    </row>
    <row r="609" spans="1:9" ht="48.75" hidden="1" customHeight="1" x14ac:dyDescent="0.25">
      <c r="A609" s="86" t="s">
        <v>86</v>
      </c>
      <c r="B609" s="34">
        <v>10</v>
      </c>
      <c r="C609" s="35" t="s">
        <v>73</v>
      </c>
      <c r="D609" s="290" t="s">
        <v>233</v>
      </c>
      <c r="E609" s="291" t="s">
        <v>10</v>
      </c>
      <c r="F609" s="292" t="s">
        <v>501</v>
      </c>
      <c r="G609" s="2" t="s">
        <v>13</v>
      </c>
      <c r="H609" s="535">
        <f>SUM(прил10!I338)</f>
        <v>0</v>
      </c>
      <c r="I609" s="535">
        <f>SUM(прил10!J338)</f>
        <v>0</v>
      </c>
    </row>
    <row r="610" spans="1:9" ht="48.75" customHeight="1" x14ac:dyDescent="0.25">
      <c r="A610" s="86" t="s">
        <v>175</v>
      </c>
      <c r="B610" s="35">
        <v>10</v>
      </c>
      <c r="C610" s="35" t="s">
        <v>73</v>
      </c>
      <c r="D610" s="290" t="s">
        <v>201</v>
      </c>
      <c r="E610" s="291" t="s">
        <v>496</v>
      </c>
      <c r="F610" s="292" t="s">
        <v>497</v>
      </c>
      <c r="G610" s="36"/>
      <c r="H610" s="536">
        <f t="shared" ref="H610:I612" si="46">SUM(H611)</f>
        <v>2000</v>
      </c>
      <c r="I610" s="536">
        <f t="shared" si="46"/>
        <v>2000</v>
      </c>
    </row>
    <row r="611" spans="1:9" ht="48.75" customHeight="1" x14ac:dyDescent="0.25">
      <c r="A611" s="86" t="s">
        <v>597</v>
      </c>
      <c r="B611" s="35">
        <v>10</v>
      </c>
      <c r="C611" s="35" t="s">
        <v>73</v>
      </c>
      <c r="D611" s="290" t="s">
        <v>201</v>
      </c>
      <c r="E611" s="291" t="s">
        <v>10</v>
      </c>
      <c r="F611" s="292" t="s">
        <v>497</v>
      </c>
      <c r="G611" s="36"/>
      <c r="H611" s="536">
        <f t="shared" si="46"/>
        <v>2000</v>
      </c>
      <c r="I611" s="536">
        <f t="shared" si="46"/>
        <v>2000</v>
      </c>
    </row>
    <row r="612" spans="1:9" ht="18.75" customHeight="1" x14ac:dyDescent="0.25">
      <c r="A612" s="86" t="s">
        <v>610</v>
      </c>
      <c r="B612" s="35">
        <v>10</v>
      </c>
      <c r="C612" s="35" t="s">
        <v>73</v>
      </c>
      <c r="D612" s="290" t="s">
        <v>201</v>
      </c>
      <c r="E612" s="291" t="s">
        <v>10</v>
      </c>
      <c r="F612" s="292" t="s">
        <v>609</v>
      </c>
      <c r="G612" s="36"/>
      <c r="H612" s="536">
        <f t="shared" si="46"/>
        <v>2000</v>
      </c>
      <c r="I612" s="536">
        <f t="shared" si="46"/>
        <v>2000</v>
      </c>
    </row>
    <row r="613" spans="1:9" ht="32.25" customHeight="1" x14ac:dyDescent="0.25">
      <c r="A613" s="86" t="s">
        <v>682</v>
      </c>
      <c r="B613" s="35">
        <v>10</v>
      </c>
      <c r="C613" s="35" t="s">
        <v>73</v>
      </c>
      <c r="D613" s="290" t="s">
        <v>201</v>
      </c>
      <c r="E613" s="291" t="s">
        <v>10</v>
      </c>
      <c r="F613" s="292" t="s">
        <v>609</v>
      </c>
      <c r="G613" s="36" t="s">
        <v>16</v>
      </c>
      <c r="H613" s="537">
        <f>SUM(прил10!I342)</f>
        <v>2000</v>
      </c>
      <c r="I613" s="537">
        <f>SUM(прил10!J342)</f>
        <v>2000</v>
      </c>
    </row>
    <row r="614" spans="1:9" ht="66.75" customHeight="1" x14ac:dyDescent="0.25">
      <c r="A614" s="77" t="s">
        <v>125</v>
      </c>
      <c r="B614" s="34">
        <v>10</v>
      </c>
      <c r="C614" s="35" t="s">
        <v>73</v>
      </c>
      <c r="D614" s="290" t="s">
        <v>232</v>
      </c>
      <c r="E614" s="291" t="s">
        <v>496</v>
      </c>
      <c r="F614" s="292" t="s">
        <v>497</v>
      </c>
      <c r="G614" s="2"/>
      <c r="H614" s="533">
        <f t="shared" ref="H614:I616" si="47">SUM(H615)</f>
        <v>10000</v>
      </c>
      <c r="I614" s="533">
        <f t="shared" si="47"/>
        <v>10000</v>
      </c>
    </row>
    <row r="615" spans="1:9" ht="33" customHeight="1" x14ac:dyDescent="0.25">
      <c r="A615" s="301" t="s">
        <v>504</v>
      </c>
      <c r="B615" s="34">
        <v>10</v>
      </c>
      <c r="C615" s="35" t="s">
        <v>73</v>
      </c>
      <c r="D615" s="290" t="s">
        <v>232</v>
      </c>
      <c r="E615" s="291" t="s">
        <v>10</v>
      </c>
      <c r="F615" s="292" t="s">
        <v>497</v>
      </c>
      <c r="G615" s="2"/>
      <c r="H615" s="533">
        <f t="shared" si="47"/>
        <v>10000</v>
      </c>
      <c r="I615" s="533">
        <f t="shared" si="47"/>
        <v>10000</v>
      </c>
    </row>
    <row r="616" spans="1:9" ht="33" customHeight="1" x14ac:dyDescent="0.25">
      <c r="A616" s="81" t="s">
        <v>114</v>
      </c>
      <c r="B616" s="34">
        <v>10</v>
      </c>
      <c r="C616" s="35" t="s">
        <v>73</v>
      </c>
      <c r="D616" s="290" t="s">
        <v>232</v>
      </c>
      <c r="E616" s="291" t="s">
        <v>10</v>
      </c>
      <c r="F616" s="292" t="s">
        <v>506</v>
      </c>
      <c r="G616" s="2"/>
      <c r="H616" s="533">
        <f t="shared" si="47"/>
        <v>10000</v>
      </c>
      <c r="I616" s="533">
        <f t="shared" si="47"/>
        <v>10000</v>
      </c>
    </row>
    <row r="617" spans="1:9" ht="32.25" customHeight="1" x14ac:dyDescent="0.25">
      <c r="A617" s="91" t="s">
        <v>682</v>
      </c>
      <c r="B617" s="34">
        <v>10</v>
      </c>
      <c r="C617" s="35" t="s">
        <v>73</v>
      </c>
      <c r="D617" s="290" t="s">
        <v>232</v>
      </c>
      <c r="E617" s="291" t="s">
        <v>10</v>
      </c>
      <c r="F617" s="292" t="s">
        <v>506</v>
      </c>
      <c r="G617" s="2" t="s">
        <v>16</v>
      </c>
      <c r="H617" s="534">
        <f>SUM(прил10!I346)</f>
        <v>10000</v>
      </c>
      <c r="I617" s="534">
        <f>SUM(прил10!J346)</f>
        <v>10000</v>
      </c>
    </row>
    <row r="618" spans="1:9" ht="32.25" hidden="1" customHeight="1" x14ac:dyDescent="0.25">
      <c r="A618" s="76" t="s">
        <v>117</v>
      </c>
      <c r="B618" s="68">
        <v>10</v>
      </c>
      <c r="C618" s="69" t="s">
        <v>73</v>
      </c>
      <c r="D618" s="245" t="s">
        <v>499</v>
      </c>
      <c r="E618" s="246" t="s">
        <v>496</v>
      </c>
      <c r="F618" s="247" t="s">
        <v>497</v>
      </c>
      <c r="G618" s="28"/>
      <c r="H618" s="532">
        <f t="shared" ref="H618:I621" si="48">SUM(H619)</f>
        <v>0</v>
      </c>
      <c r="I618" s="532">
        <f t="shared" si="48"/>
        <v>0</v>
      </c>
    </row>
    <row r="619" spans="1:9" ht="62.25" hidden="1" customHeight="1" x14ac:dyDescent="0.25">
      <c r="A619" s="77" t="s">
        <v>130</v>
      </c>
      <c r="B619" s="34">
        <v>10</v>
      </c>
      <c r="C619" s="35" t="s">
        <v>73</v>
      </c>
      <c r="D619" s="248" t="s">
        <v>500</v>
      </c>
      <c r="E619" s="249" t="s">
        <v>496</v>
      </c>
      <c r="F619" s="250" t="s">
        <v>497</v>
      </c>
      <c r="G619" s="44"/>
      <c r="H619" s="533">
        <f t="shared" si="48"/>
        <v>0</v>
      </c>
      <c r="I619" s="533">
        <f t="shared" si="48"/>
        <v>0</v>
      </c>
    </row>
    <row r="620" spans="1:9" ht="45.75" hidden="1" customHeight="1" x14ac:dyDescent="0.25">
      <c r="A620" s="77" t="s">
        <v>503</v>
      </c>
      <c r="B620" s="34">
        <v>10</v>
      </c>
      <c r="C620" s="35" t="s">
        <v>73</v>
      </c>
      <c r="D620" s="248" t="s">
        <v>500</v>
      </c>
      <c r="E620" s="249" t="s">
        <v>10</v>
      </c>
      <c r="F620" s="250" t="s">
        <v>497</v>
      </c>
      <c r="G620" s="44"/>
      <c r="H620" s="533">
        <f t="shared" si="48"/>
        <v>0</v>
      </c>
      <c r="I620" s="533">
        <f t="shared" si="48"/>
        <v>0</v>
      </c>
    </row>
    <row r="621" spans="1:9" ht="20.25" hidden="1" customHeight="1" x14ac:dyDescent="0.25">
      <c r="A621" s="77" t="s">
        <v>119</v>
      </c>
      <c r="B621" s="34">
        <v>10</v>
      </c>
      <c r="C621" s="35" t="s">
        <v>73</v>
      </c>
      <c r="D621" s="248" t="s">
        <v>500</v>
      </c>
      <c r="E621" s="249" t="s">
        <v>10</v>
      </c>
      <c r="F621" s="250" t="s">
        <v>502</v>
      </c>
      <c r="G621" s="44"/>
      <c r="H621" s="533">
        <f t="shared" si="48"/>
        <v>0</v>
      </c>
      <c r="I621" s="533">
        <f t="shared" si="48"/>
        <v>0</v>
      </c>
    </row>
    <row r="622" spans="1:9" ht="32.25" hidden="1" customHeight="1" x14ac:dyDescent="0.25">
      <c r="A622" s="91" t="s">
        <v>682</v>
      </c>
      <c r="B622" s="34">
        <v>10</v>
      </c>
      <c r="C622" s="35" t="s">
        <v>73</v>
      </c>
      <c r="D622" s="248" t="s">
        <v>500</v>
      </c>
      <c r="E622" s="249" t="s">
        <v>10</v>
      </c>
      <c r="F622" s="250" t="s">
        <v>502</v>
      </c>
      <c r="G622" s="2" t="s">
        <v>16</v>
      </c>
      <c r="H622" s="535">
        <f>SUM(прил10!I351)</f>
        <v>0</v>
      </c>
      <c r="I622" s="535">
        <f>SUM(прил10!J351)</f>
        <v>0</v>
      </c>
    </row>
    <row r="623" spans="1:9" ht="15.75" x14ac:dyDescent="0.25">
      <c r="A623" s="75" t="s">
        <v>43</v>
      </c>
      <c r="B623" s="39">
        <v>11</v>
      </c>
      <c r="C623" s="39"/>
      <c r="D623" s="278"/>
      <c r="E623" s="279"/>
      <c r="F623" s="280"/>
      <c r="G623" s="15"/>
      <c r="H623" s="586">
        <f>SUM(H624)</f>
        <v>150000</v>
      </c>
      <c r="I623" s="586">
        <f>SUM(I624)</f>
        <v>150000</v>
      </c>
    </row>
    <row r="624" spans="1:9" ht="15.75" x14ac:dyDescent="0.25">
      <c r="A624" s="88" t="s">
        <v>44</v>
      </c>
      <c r="B624" s="40">
        <v>11</v>
      </c>
      <c r="C624" s="23" t="s">
        <v>12</v>
      </c>
      <c r="D624" s="242"/>
      <c r="E624" s="243"/>
      <c r="F624" s="244"/>
      <c r="G624" s="22"/>
      <c r="H624" s="539">
        <f>SUM(H625)</f>
        <v>150000</v>
      </c>
      <c r="I624" s="539">
        <f>SUM(I625)</f>
        <v>150000</v>
      </c>
    </row>
    <row r="625" spans="1:9" ht="64.5" customHeight="1" x14ac:dyDescent="0.25">
      <c r="A625" s="67" t="s">
        <v>166</v>
      </c>
      <c r="B625" s="28" t="s">
        <v>45</v>
      </c>
      <c r="C625" s="28" t="s">
        <v>12</v>
      </c>
      <c r="D625" s="245" t="s">
        <v>578</v>
      </c>
      <c r="E625" s="246" t="s">
        <v>496</v>
      </c>
      <c r="F625" s="247" t="s">
        <v>497</v>
      </c>
      <c r="G625" s="28"/>
      <c r="H625" s="532">
        <f t="shared" ref="H625:I628" si="49">SUM(H626)</f>
        <v>150000</v>
      </c>
      <c r="I625" s="532">
        <f t="shared" si="49"/>
        <v>150000</v>
      </c>
    </row>
    <row r="626" spans="1:9" ht="81.75" customHeight="1" x14ac:dyDescent="0.25">
      <c r="A626" s="82" t="s">
        <v>182</v>
      </c>
      <c r="B626" s="2" t="s">
        <v>45</v>
      </c>
      <c r="C626" s="2" t="s">
        <v>12</v>
      </c>
      <c r="D626" s="248" t="s">
        <v>252</v>
      </c>
      <c r="E626" s="249" t="s">
        <v>496</v>
      </c>
      <c r="F626" s="250" t="s">
        <v>497</v>
      </c>
      <c r="G626" s="2"/>
      <c r="H626" s="533">
        <f t="shared" si="49"/>
        <v>150000</v>
      </c>
      <c r="I626" s="533">
        <f t="shared" si="49"/>
        <v>150000</v>
      </c>
    </row>
    <row r="627" spans="1:9" ht="32.25" customHeight="1" x14ac:dyDescent="0.25">
      <c r="A627" s="82" t="s">
        <v>611</v>
      </c>
      <c r="B627" s="2" t="s">
        <v>45</v>
      </c>
      <c r="C627" s="2" t="s">
        <v>12</v>
      </c>
      <c r="D627" s="248" t="s">
        <v>252</v>
      </c>
      <c r="E627" s="249" t="s">
        <v>10</v>
      </c>
      <c r="F627" s="250" t="s">
        <v>497</v>
      </c>
      <c r="G627" s="2"/>
      <c r="H627" s="533">
        <f t="shared" si="49"/>
        <v>150000</v>
      </c>
      <c r="I627" s="533">
        <f t="shared" si="49"/>
        <v>150000</v>
      </c>
    </row>
    <row r="628" spans="1:9" ht="47.25" x14ac:dyDescent="0.25">
      <c r="A628" s="3" t="s">
        <v>183</v>
      </c>
      <c r="B628" s="2" t="s">
        <v>45</v>
      </c>
      <c r="C628" s="2" t="s">
        <v>12</v>
      </c>
      <c r="D628" s="248" t="s">
        <v>252</v>
      </c>
      <c r="E628" s="249" t="s">
        <v>10</v>
      </c>
      <c r="F628" s="250" t="s">
        <v>612</v>
      </c>
      <c r="G628" s="2"/>
      <c r="H628" s="533">
        <f t="shared" si="49"/>
        <v>150000</v>
      </c>
      <c r="I628" s="533">
        <f t="shared" si="49"/>
        <v>150000</v>
      </c>
    </row>
    <row r="629" spans="1:9" ht="31.5" x14ac:dyDescent="0.25">
      <c r="A629" s="91" t="s">
        <v>682</v>
      </c>
      <c r="B629" s="2" t="s">
        <v>45</v>
      </c>
      <c r="C629" s="2" t="s">
        <v>12</v>
      </c>
      <c r="D629" s="248" t="s">
        <v>252</v>
      </c>
      <c r="E629" s="249" t="s">
        <v>10</v>
      </c>
      <c r="F629" s="250" t="s">
        <v>612</v>
      </c>
      <c r="G629" s="2" t="s">
        <v>16</v>
      </c>
      <c r="H629" s="535">
        <v>150000</v>
      </c>
      <c r="I629" s="535">
        <v>150000</v>
      </c>
    </row>
    <row r="630" spans="1:9" ht="47.25" x14ac:dyDescent="0.25">
      <c r="A630" s="75" t="s">
        <v>46</v>
      </c>
      <c r="B630" s="39">
        <v>14</v>
      </c>
      <c r="C630" s="39"/>
      <c r="D630" s="278"/>
      <c r="E630" s="279"/>
      <c r="F630" s="280"/>
      <c r="G630" s="15"/>
      <c r="H630" s="586">
        <f>SUM(H631+H637)</f>
        <v>3767813</v>
      </c>
      <c r="I630" s="586">
        <f>SUM(I631+I637)</f>
        <v>3504943</v>
      </c>
    </row>
    <row r="631" spans="1:9" ht="31.5" customHeight="1" x14ac:dyDescent="0.25">
      <c r="A631" s="88" t="s">
        <v>47</v>
      </c>
      <c r="B631" s="40">
        <v>14</v>
      </c>
      <c r="C631" s="23" t="s">
        <v>10</v>
      </c>
      <c r="D631" s="242"/>
      <c r="E631" s="243"/>
      <c r="F631" s="244"/>
      <c r="G631" s="22"/>
      <c r="H631" s="539">
        <f t="shared" ref="H631:I635" si="50">SUM(H632)</f>
        <v>3767813</v>
      </c>
      <c r="I631" s="539">
        <f t="shared" si="50"/>
        <v>3504943</v>
      </c>
    </row>
    <row r="632" spans="1:9" ht="32.25" customHeight="1" x14ac:dyDescent="0.25">
      <c r="A632" s="76" t="s">
        <v>134</v>
      </c>
      <c r="B632" s="30">
        <v>14</v>
      </c>
      <c r="C632" s="28" t="s">
        <v>10</v>
      </c>
      <c r="D632" s="245" t="s">
        <v>230</v>
      </c>
      <c r="E632" s="246" t="s">
        <v>496</v>
      </c>
      <c r="F632" s="247" t="s">
        <v>497</v>
      </c>
      <c r="G632" s="28"/>
      <c r="H632" s="532">
        <f t="shared" si="50"/>
        <v>3767813</v>
      </c>
      <c r="I632" s="532">
        <f t="shared" si="50"/>
        <v>3504943</v>
      </c>
    </row>
    <row r="633" spans="1:9" ht="50.25" customHeight="1" x14ac:dyDescent="0.25">
      <c r="A633" s="86" t="s">
        <v>184</v>
      </c>
      <c r="B633" s="406">
        <v>14</v>
      </c>
      <c r="C633" s="2" t="s">
        <v>10</v>
      </c>
      <c r="D633" s="248" t="s">
        <v>234</v>
      </c>
      <c r="E633" s="249" t="s">
        <v>496</v>
      </c>
      <c r="F633" s="250" t="s">
        <v>497</v>
      </c>
      <c r="G633" s="2"/>
      <c r="H633" s="533">
        <f t="shared" si="50"/>
        <v>3767813</v>
      </c>
      <c r="I633" s="533">
        <f t="shared" si="50"/>
        <v>3504943</v>
      </c>
    </row>
    <row r="634" spans="1:9" ht="31.5" customHeight="1" x14ac:dyDescent="0.25">
      <c r="A634" s="86" t="s">
        <v>613</v>
      </c>
      <c r="B634" s="406">
        <v>14</v>
      </c>
      <c r="C634" s="2" t="s">
        <v>10</v>
      </c>
      <c r="D634" s="248" t="s">
        <v>234</v>
      </c>
      <c r="E634" s="249" t="s">
        <v>12</v>
      </c>
      <c r="F634" s="250" t="s">
        <v>497</v>
      </c>
      <c r="G634" s="2"/>
      <c r="H634" s="533">
        <f t="shared" si="50"/>
        <v>3767813</v>
      </c>
      <c r="I634" s="533">
        <f t="shared" si="50"/>
        <v>3504943</v>
      </c>
    </row>
    <row r="635" spans="1:9" ht="32.25" customHeight="1" x14ac:dyDescent="0.25">
      <c r="A635" s="86" t="s">
        <v>615</v>
      </c>
      <c r="B635" s="406">
        <v>14</v>
      </c>
      <c r="C635" s="2" t="s">
        <v>10</v>
      </c>
      <c r="D635" s="248" t="s">
        <v>234</v>
      </c>
      <c r="E635" s="249" t="s">
        <v>12</v>
      </c>
      <c r="F635" s="250" t="s">
        <v>614</v>
      </c>
      <c r="G635" s="2"/>
      <c r="H635" s="533">
        <f t="shared" si="50"/>
        <v>3767813</v>
      </c>
      <c r="I635" s="533">
        <f t="shared" si="50"/>
        <v>3504943</v>
      </c>
    </row>
    <row r="636" spans="1:9" ht="15.75" x14ac:dyDescent="0.25">
      <c r="A636" s="86" t="s">
        <v>21</v>
      </c>
      <c r="B636" s="406">
        <v>14</v>
      </c>
      <c r="C636" s="2" t="s">
        <v>10</v>
      </c>
      <c r="D636" s="248" t="s">
        <v>234</v>
      </c>
      <c r="E636" s="249" t="s">
        <v>12</v>
      </c>
      <c r="F636" s="250" t="s">
        <v>614</v>
      </c>
      <c r="G636" s="2" t="s">
        <v>70</v>
      </c>
      <c r="H636" s="535">
        <f>SUM(прил10!I358)</f>
        <v>3767813</v>
      </c>
      <c r="I636" s="535">
        <f>SUM(прил10!J358)</f>
        <v>3504943</v>
      </c>
    </row>
    <row r="637" spans="1:9" ht="15.75" hidden="1" x14ac:dyDescent="0.25">
      <c r="A637" s="88" t="s">
        <v>193</v>
      </c>
      <c r="B637" s="40">
        <v>14</v>
      </c>
      <c r="C637" s="23" t="s">
        <v>15</v>
      </c>
      <c r="D637" s="242"/>
      <c r="E637" s="243"/>
      <c r="F637" s="244"/>
      <c r="G637" s="23"/>
      <c r="H637" s="539">
        <f t="shared" ref="H637:I641" si="51">SUM(H638)</f>
        <v>0</v>
      </c>
      <c r="I637" s="539">
        <f t="shared" si="51"/>
        <v>0</v>
      </c>
    </row>
    <row r="638" spans="1:9" ht="33.75" hidden="1" customHeight="1" x14ac:dyDescent="0.25">
      <c r="A638" s="76" t="s">
        <v>134</v>
      </c>
      <c r="B638" s="30">
        <v>14</v>
      </c>
      <c r="C638" s="28" t="s">
        <v>15</v>
      </c>
      <c r="D638" s="245" t="s">
        <v>230</v>
      </c>
      <c r="E638" s="246" t="s">
        <v>496</v>
      </c>
      <c r="F638" s="247" t="s">
        <v>497</v>
      </c>
      <c r="G638" s="28"/>
      <c r="H638" s="532">
        <f t="shared" si="51"/>
        <v>0</v>
      </c>
      <c r="I638" s="532">
        <f t="shared" si="51"/>
        <v>0</v>
      </c>
    </row>
    <row r="639" spans="1:9" ht="50.25" hidden="1" customHeight="1" x14ac:dyDescent="0.25">
      <c r="A639" s="86" t="s">
        <v>184</v>
      </c>
      <c r="B639" s="406">
        <v>14</v>
      </c>
      <c r="C639" s="2" t="s">
        <v>15</v>
      </c>
      <c r="D639" s="248" t="s">
        <v>234</v>
      </c>
      <c r="E639" s="249" t="s">
        <v>496</v>
      </c>
      <c r="F639" s="250" t="s">
        <v>497</v>
      </c>
      <c r="G639" s="73"/>
      <c r="H639" s="533">
        <f t="shared" si="51"/>
        <v>0</v>
      </c>
      <c r="I639" s="533">
        <f t="shared" si="51"/>
        <v>0</v>
      </c>
    </row>
    <row r="640" spans="1:9" ht="35.25" hidden="1" customHeight="1" x14ac:dyDescent="0.25">
      <c r="A640" s="416" t="s">
        <v>668</v>
      </c>
      <c r="B640" s="321">
        <v>14</v>
      </c>
      <c r="C640" s="36" t="s">
        <v>15</v>
      </c>
      <c r="D640" s="290" t="s">
        <v>234</v>
      </c>
      <c r="E640" s="291" t="s">
        <v>20</v>
      </c>
      <c r="F640" s="292" t="s">
        <v>497</v>
      </c>
      <c r="G640" s="73"/>
      <c r="H640" s="533">
        <f t="shared" si="51"/>
        <v>0</v>
      </c>
      <c r="I640" s="533">
        <f t="shared" si="51"/>
        <v>0</v>
      </c>
    </row>
    <row r="641" spans="1:9" ht="47.25" hidden="1" customHeight="1" x14ac:dyDescent="0.25">
      <c r="A641" s="70" t="s">
        <v>670</v>
      </c>
      <c r="B641" s="321">
        <v>14</v>
      </c>
      <c r="C641" s="36" t="s">
        <v>15</v>
      </c>
      <c r="D641" s="290" t="s">
        <v>234</v>
      </c>
      <c r="E641" s="291" t="s">
        <v>20</v>
      </c>
      <c r="F641" s="292" t="s">
        <v>669</v>
      </c>
      <c r="G641" s="73"/>
      <c r="H641" s="533">
        <f t="shared" si="51"/>
        <v>0</v>
      </c>
      <c r="I641" s="533">
        <f t="shared" si="51"/>
        <v>0</v>
      </c>
    </row>
    <row r="642" spans="1:9" ht="16.5" hidden="1" customHeight="1" x14ac:dyDescent="0.25">
      <c r="A642" s="417" t="s">
        <v>21</v>
      </c>
      <c r="B642" s="321">
        <v>14</v>
      </c>
      <c r="C642" s="36" t="s">
        <v>15</v>
      </c>
      <c r="D642" s="480" t="s">
        <v>234</v>
      </c>
      <c r="E642" s="481" t="s">
        <v>20</v>
      </c>
      <c r="F642" s="482" t="s">
        <v>669</v>
      </c>
      <c r="G642" s="2" t="s">
        <v>70</v>
      </c>
      <c r="H642" s="508"/>
      <c r="I642" s="508"/>
    </row>
    <row r="643" spans="1:9" ht="15.75" x14ac:dyDescent="0.25">
      <c r="A643" s="490" t="s">
        <v>952</v>
      </c>
      <c r="B643" s="494"/>
      <c r="C643" s="491"/>
      <c r="D643" s="491"/>
      <c r="E643" s="492"/>
      <c r="F643" s="493"/>
      <c r="G643" s="493"/>
      <c r="H643" s="530">
        <f>SUM(прил10!I686)</f>
        <v>3089041</v>
      </c>
      <c r="I643" s="530">
        <f>SUM(прил10!J686)</f>
        <v>6296260</v>
      </c>
    </row>
  </sheetData>
  <autoFilter ref="G1:G643" xr:uid="{00000000-0009-0000-0000-000007000000}"/>
  <mergeCells count="2">
    <mergeCell ref="A10:G12"/>
    <mergeCell ref="D14:F14"/>
  </mergeCells>
  <pageMargins left="0.70866141732283472" right="0.70866141732283472" top="0.74803149606299213" bottom="0.74803149606299213" header="0.31496062992125984" footer="0.31496062992125984"/>
  <pageSetup paperSize="9" scale="56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701"/>
  <sheetViews>
    <sheetView topLeftCell="A260" zoomScaleNormal="100" workbookViewId="0">
      <selection activeCell="A268" sqref="A268"/>
    </sheetView>
  </sheetViews>
  <sheetFormatPr defaultRowHeight="15" x14ac:dyDescent="0.25"/>
  <cols>
    <col min="1" max="1" width="71.85546875" customWidth="1"/>
    <col min="2" max="2" width="6.5703125" customWidth="1"/>
    <col min="3" max="4" width="4.85546875" customWidth="1"/>
    <col min="5" max="5" width="4.7109375" customWidth="1"/>
    <col min="6" max="6" width="3.5703125" customWidth="1"/>
    <col min="7" max="7" width="7.140625" customWidth="1"/>
    <col min="8" max="8" width="5.85546875" customWidth="1"/>
    <col min="9" max="9" width="13.42578125" customWidth="1"/>
    <col min="10" max="10" width="9.85546875" customWidth="1"/>
  </cols>
  <sheetData>
    <row r="1" spans="1:9" x14ac:dyDescent="0.25">
      <c r="D1" s="447" t="s">
        <v>871</v>
      </c>
      <c r="E1" s="447"/>
      <c r="F1" s="447"/>
      <c r="G1" s="1"/>
    </row>
    <row r="2" spans="1:9" x14ac:dyDescent="0.25">
      <c r="D2" s="447" t="s">
        <v>7</v>
      </c>
      <c r="E2" s="447"/>
      <c r="F2" s="447"/>
    </row>
    <row r="3" spans="1:9" x14ac:dyDescent="0.25">
      <c r="D3" s="447" t="s">
        <v>6</v>
      </c>
      <c r="E3" s="447"/>
      <c r="F3" s="447"/>
    </row>
    <row r="4" spans="1:9" x14ac:dyDescent="0.25">
      <c r="D4" s="447" t="s">
        <v>104</v>
      </c>
      <c r="E4" s="447"/>
      <c r="F4" s="447"/>
    </row>
    <row r="5" spans="1:9" x14ac:dyDescent="0.25">
      <c r="D5" s="447" t="s">
        <v>1063</v>
      </c>
      <c r="E5" s="447"/>
      <c r="F5" s="447"/>
    </row>
    <row r="6" spans="1:9" x14ac:dyDescent="0.25">
      <c r="D6" s="447" t="s">
        <v>1064</v>
      </c>
      <c r="E6" s="447"/>
      <c r="F6" s="447"/>
    </row>
    <row r="7" spans="1:9" x14ac:dyDescent="0.25">
      <c r="D7" s="4" t="s">
        <v>1096</v>
      </c>
      <c r="E7" s="4"/>
      <c r="F7" s="4"/>
    </row>
    <row r="8" spans="1:9" x14ac:dyDescent="0.25">
      <c r="D8" s="447" t="s">
        <v>1135</v>
      </c>
      <c r="E8" s="447"/>
      <c r="F8" s="447"/>
    </row>
    <row r="9" spans="1:9" ht="18.75" x14ac:dyDescent="0.25">
      <c r="A9" s="619" t="s">
        <v>624</v>
      </c>
      <c r="B9" s="619"/>
      <c r="C9" s="619"/>
      <c r="D9" s="619"/>
      <c r="E9" s="619"/>
      <c r="F9" s="619"/>
      <c r="G9" s="619"/>
      <c r="H9" s="619"/>
      <c r="I9" s="619"/>
    </row>
    <row r="10" spans="1:9" ht="18.75" x14ac:dyDescent="0.25">
      <c r="A10" s="619" t="s">
        <v>72</v>
      </c>
      <c r="B10" s="619"/>
      <c r="C10" s="619"/>
      <c r="D10" s="619"/>
      <c r="E10" s="619"/>
      <c r="F10" s="619"/>
      <c r="G10" s="619"/>
      <c r="H10" s="619"/>
      <c r="I10" s="619"/>
    </row>
    <row r="11" spans="1:9" ht="18.75" x14ac:dyDescent="0.25">
      <c r="A11" s="619" t="s">
        <v>1066</v>
      </c>
      <c r="B11" s="619"/>
      <c r="C11" s="619"/>
      <c r="D11" s="619"/>
      <c r="E11" s="619"/>
      <c r="F11" s="619"/>
      <c r="G11" s="619"/>
      <c r="H11" s="619"/>
      <c r="I11" s="619"/>
    </row>
    <row r="12" spans="1:9" ht="15.75" x14ac:dyDescent="0.25">
      <c r="C12" s="425"/>
      <c r="I12" t="s">
        <v>642</v>
      </c>
    </row>
    <row r="13" spans="1:9" ht="21" customHeight="1" x14ac:dyDescent="0.25">
      <c r="A13" s="50" t="s">
        <v>0</v>
      </c>
      <c r="B13" s="50" t="s">
        <v>48</v>
      </c>
      <c r="C13" s="50" t="s">
        <v>1</v>
      </c>
      <c r="D13" s="50" t="s">
        <v>2</v>
      </c>
      <c r="E13" s="620" t="s">
        <v>3</v>
      </c>
      <c r="F13" s="621"/>
      <c r="G13" s="622"/>
      <c r="H13" s="50" t="s">
        <v>4</v>
      </c>
      <c r="I13" s="50" t="s">
        <v>5</v>
      </c>
    </row>
    <row r="14" spans="1:9" ht="15.75" x14ac:dyDescent="0.25">
      <c r="A14" s="83" t="s">
        <v>8</v>
      </c>
      <c r="B14" s="83"/>
      <c r="C14" s="38"/>
      <c r="D14" s="38"/>
      <c r="E14" s="236"/>
      <c r="F14" s="237"/>
      <c r="G14" s="238"/>
      <c r="H14" s="38"/>
      <c r="I14" s="529">
        <f>SUM(I15+I278+I372+I578+I389)</f>
        <v>345030045</v>
      </c>
    </row>
    <row r="15" spans="1:9" ht="15.75" x14ac:dyDescent="0.25">
      <c r="A15" s="549" t="s">
        <v>49</v>
      </c>
      <c r="B15" s="541" t="s">
        <v>50</v>
      </c>
      <c r="C15" s="550"/>
      <c r="D15" s="550"/>
      <c r="E15" s="551"/>
      <c r="F15" s="552"/>
      <c r="G15" s="553"/>
      <c r="H15" s="550"/>
      <c r="I15" s="548">
        <f>SUM(I16+I135+I148+I209+I260+I75+I254)</f>
        <v>53527213</v>
      </c>
    </row>
    <row r="16" spans="1:9" ht="15.75" x14ac:dyDescent="0.25">
      <c r="A16" s="314" t="s">
        <v>9</v>
      </c>
      <c r="B16" s="334" t="s">
        <v>50</v>
      </c>
      <c r="C16" s="15" t="s">
        <v>10</v>
      </c>
      <c r="D16" s="15"/>
      <c r="E16" s="328"/>
      <c r="F16" s="329"/>
      <c r="G16" s="330"/>
      <c r="H16" s="15"/>
      <c r="I16" s="530">
        <f>SUM(I17+I22+I79+I69+I64)</f>
        <v>24340555</v>
      </c>
    </row>
    <row r="17" spans="1:9" ht="31.5" x14ac:dyDescent="0.25">
      <c r="A17" s="21" t="s">
        <v>11</v>
      </c>
      <c r="B17" s="26" t="s">
        <v>50</v>
      </c>
      <c r="C17" s="22" t="s">
        <v>10</v>
      </c>
      <c r="D17" s="22" t="s">
        <v>12</v>
      </c>
      <c r="E17" s="296"/>
      <c r="F17" s="297"/>
      <c r="G17" s="298"/>
      <c r="H17" s="22"/>
      <c r="I17" s="531">
        <f>SUM(I18)</f>
        <v>1372907</v>
      </c>
    </row>
    <row r="18" spans="1:9" ht="15.75" x14ac:dyDescent="0.25">
      <c r="A18" s="27" t="s">
        <v>115</v>
      </c>
      <c r="B18" s="30" t="s">
        <v>50</v>
      </c>
      <c r="C18" s="28" t="s">
        <v>10</v>
      </c>
      <c r="D18" s="28" t="s">
        <v>12</v>
      </c>
      <c r="E18" s="245" t="s">
        <v>498</v>
      </c>
      <c r="F18" s="246" t="s">
        <v>496</v>
      </c>
      <c r="G18" s="247" t="s">
        <v>497</v>
      </c>
      <c r="H18" s="28"/>
      <c r="I18" s="532">
        <f>SUM(I19)</f>
        <v>1372907</v>
      </c>
    </row>
    <row r="19" spans="1:9" ht="15.75" x14ac:dyDescent="0.25">
      <c r="A19" s="85" t="s">
        <v>116</v>
      </c>
      <c r="B19" s="50" t="s">
        <v>50</v>
      </c>
      <c r="C19" s="2" t="s">
        <v>10</v>
      </c>
      <c r="D19" s="2" t="s">
        <v>12</v>
      </c>
      <c r="E19" s="248" t="s">
        <v>200</v>
      </c>
      <c r="F19" s="249" t="s">
        <v>496</v>
      </c>
      <c r="G19" s="250" t="s">
        <v>497</v>
      </c>
      <c r="H19" s="2"/>
      <c r="I19" s="533">
        <f>SUM(I20)</f>
        <v>1372907</v>
      </c>
    </row>
    <row r="20" spans="1:9" ht="31.5" x14ac:dyDescent="0.25">
      <c r="A20" s="3" t="s">
        <v>85</v>
      </c>
      <c r="B20" s="406" t="s">
        <v>50</v>
      </c>
      <c r="C20" s="2" t="s">
        <v>10</v>
      </c>
      <c r="D20" s="2" t="s">
        <v>12</v>
      </c>
      <c r="E20" s="248" t="s">
        <v>200</v>
      </c>
      <c r="F20" s="249" t="s">
        <v>496</v>
      </c>
      <c r="G20" s="250" t="s">
        <v>501</v>
      </c>
      <c r="H20" s="2"/>
      <c r="I20" s="533">
        <f>SUM(I21)</f>
        <v>1372907</v>
      </c>
    </row>
    <row r="21" spans="1:9" ht="63" x14ac:dyDescent="0.25">
      <c r="A21" s="86" t="s">
        <v>86</v>
      </c>
      <c r="B21" s="406" t="s">
        <v>50</v>
      </c>
      <c r="C21" s="2" t="s">
        <v>10</v>
      </c>
      <c r="D21" s="2" t="s">
        <v>12</v>
      </c>
      <c r="E21" s="248" t="s">
        <v>200</v>
      </c>
      <c r="F21" s="249" t="s">
        <v>496</v>
      </c>
      <c r="G21" s="250" t="s">
        <v>501</v>
      </c>
      <c r="H21" s="2" t="s">
        <v>13</v>
      </c>
      <c r="I21" s="534">
        <v>1372907</v>
      </c>
    </row>
    <row r="22" spans="1:9" ht="47.25" x14ac:dyDescent="0.25">
      <c r="A22" s="100" t="s">
        <v>19</v>
      </c>
      <c r="B22" s="26" t="s">
        <v>50</v>
      </c>
      <c r="C22" s="22" t="s">
        <v>10</v>
      </c>
      <c r="D22" s="22" t="s">
        <v>20</v>
      </c>
      <c r="E22" s="296"/>
      <c r="F22" s="297"/>
      <c r="G22" s="298"/>
      <c r="H22" s="22"/>
      <c r="I22" s="531">
        <f>SUM(I23+I37+I42+I47+I54+I59+I30)</f>
        <v>15405750</v>
      </c>
    </row>
    <row r="23" spans="1:9" ht="47.25" x14ac:dyDescent="0.25">
      <c r="A23" s="76" t="s">
        <v>124</v>
      </c>
      <c r="B23" s="30" t="s">
        <v>50</v>
      </c>
      <c r="C23" s="28" t="s">
        <v>10</v>
      </c>
      <c r="D23" s="28" t="s">
        <v>20</v>
      </c>
      <c r="E23" s="251" t="s">
        <v>199</v>
      </c>
      <c r="F23" s="252" t="s">
        <v>496</v>
      </c>
      <c r="G23" s="253" t="s">
        <v>497</v>
      </c>
      <c r="H23" s="28"/>
      <c r="I23" s="532">
        <f>SUM(I24)</f>
        <v>884600</v>
      </c>
    </row>
    <row r="24" spans="1:9" ht="80.25" customHeight="1" x14ac:dyDescent="0.25">
      <c r="A24" s="77" t="s">
        <v>125</v>
      </c>
      <c r="B24" s="54" t="s">
        <v>50</v>
      </c>
      <c r="C24" s="2" t="s">
        <v>10</v>
      </c>
      <c r="D24" s="2" t="s">
        <v>20</v>
      </c>
      <c r="E24" s="263" t="s">
        <v>232</v>
      </c>
      <c r="F24" s="264" t="s">
        <v>496</v>
      </c>
      <c r="G24" s="265" t="s">
        <v>497</v>
      </c>
      <c r="H24" s="2"/>
      <c r="I24" s="533">
        <f>SUM(I25)</f>
        <v>884600</v>
      </c>
    </row>
    <row r="25" spans="1:9" ht="47.25" x14ac:dyDescent="0.25">
      <c r="A25" s="77" t="s">
        <v>504</v>
      </c>
      <c r="B25" s="54" t="s">
        <v>50</v>
      </c>
      <c r="C25" s="2" t="s">
        <v>10</v>
      </c>
      <c r="D25" s="2" t="s">
        <v>20</v>
      </c>
      <c r="E25" s="263" t="s">
        <v>232</v>
      </c>
      <c r="F25" s="264" t="s">
        <v>10</v>
      </c>
      <c r="G25" s="265" t="s">
        <v>497</v>
      </c>
      <c r="H25" s="2"/>
      <c r="I25" s="533">
        <f>SUM(I26+I28)</f>
        <v>884600</v>
      </c>
    </row>
    <row r="26" spans="1:9" ht="47.25" x14ac:dyDescent="0.25">
      <c r="A26" s="86" t="s">
        <v>87</v>
      </c>
      <c r="B26" s="406" t="s">
        <v>50</v>
      </c>
      <c r="C26" s="2" t="s">
        <v>10</v>
      </c>
      <c r="D26" s="2" t="s">
        <v>20</v>
      </c>
      <c r="E26" s="266" t="s">
        <v>232</v>
      </c>
      <c r="F26" s="267" t="s">
        <v>10</v>
      </c>
      <c r="G26" s="268" t="s">
        <v>505</v>
      </c>
      <c r="H26" s="2"/>
      <c r="I26" s="533">
        <f>SUM(I27)</f>
        <v>876600</v>
      </c>
    </row>
    <row r="27" spans="1:9" ht="63" x14ac:dyDescent="0.25">
      <c r="A27" s="86" t="s">
        <v>86</v>
      </c>
      <c r="B27" s="406" t="s">
        <v>50</v>
      </c>
      <c r="C27" s="2" t="s">
        <v>10</v>
      </c>
      <c r="D27" s="2" t="s">
        <v>20</v>
      </c>
      <c r="E27" s="266" t="s">
        <v>232</v>
      </c>
      <c r="F27" s="267" t="s">
        <v>10</v>
      </c>
      <c r="G27" s="268" t="s">
        <v>505</v>
      </c>
      <c r="H27" s="2" t="s">
        <v>13</v>
      </c>
      <c r="I27" s="534">
        <v>876600</v>
      </c>
    </row>
    <row r="28" spans="1:9" ht="31.5" x14ac:dyDescent="0.25">
      <c r="A28" s="81" t="s">
        <v>114</v>
      </c>
      <c r="B28" s="335" t="s">
        <v>50</v>
      </c>
      <c r="C28" s="2" t="s">
        <v>10</v>
      </c>
      <c r="D28" s="2" t="s">
        <v>20</v>
      </c>
      <c r="E28" s="263" t="s">
        <v>232</v>
      </c>
      <c r="F28" s="264" t="s">
        <v>10</v>
      </c>
      <c r="G28" s="265" t="s">
        <v>506</v>
      </c>
      <c r="H28" s="2"/>
      <c r="I28" s="533">
        <f>SUM(I29)</f>
        <v>8000</v>
      </c>
    </row>
    <row r="29" spans="1:9" ht="32.25" customHeight="1" x14ac:dyDescent="0.25">
      <c r="A29" s="114" t="s">
        <v>682</v>
      </c>
      <c r="B29" s="6" t="s">
        <v>50</v>
      </c>
      <c r="C29" s="2" t="s">
        <v>10</v>
      </c>
      <c r="D29" s="2" t="s">
        <v>20</v>
      </c>
      <c r="E29" s="263" t="s">
        <v>232</v>
      </c>
      <c r="F29" s="264" t="s">
        <v>10</v>
      </c>
      <c r="G29" s="265" t="s">
        <v>506</v>
      </c>
      <c r="H29" s="2" t="s">
        <v>16</v>
      </c>
      <c r="I29" s="534">
        <v>8000</v>
      </c>
    </row>
    <row r="30" spans="1:9" ht="49.5" customHeight="1" x14ac:dyDescent="0.25">
      <c r="A30" s="27" t="s">
        <v>138</v>
      </c>
      <c r="B30" s="30" t="s">
        <v>50</v>
      </c>
      <c r="C30" s="28" t="s">
        <v>10</v>
      </c>
      <c r="D30" s="28" t="s">
        <v>20</v>
      </c>
      <c r="E30" s="257" t="s">
        <v>522</v>
      </c>
      <c r="F30" s="258" t="s">
        <v>496</v>
      </c>
      <c r="G30" s="259" t="s">
        <v>497</v>
      </c>
      <c r="H30" s="28"/>
      <c r="I30" s="532">
        <f>SUM(I31)</f>
        <v>211250</v>
      </c>
    </row>
    <row r="31" spans="1:9" ht="82.5" customHeight="1" x14ac:dyDescent="0.25">
      <c r="A31" s="55" t="s">
        <v>139</v>
      </c>
      <c r="B31" s="54" t="s">
        <v>50</v>
      </c>
      <c r="C31" s="2" t="s">
        <v>10</v>
      </c>
      <c r="D31" s="2" t="s">
        <v>20</v>
      </c>
      <c r="E31" s="260" t="s">
        <v>625</v>
      </c>
      <c r="F31" s="261" t="s">
        <v>496</v>
      </c>
      <c r="G31" s="262" t="s">
        <v>497</v>
      </c>
      <c r="H31" s="44"/>
      <c r="I31" s="533">
        <f>SUM(I32)</f>
        <v>211250</v>
      </c>
    </row>
    <row r="32" spans="1:9" ht="48" customHeight="1" x14ac:dyDescent="0.25">
      <c r="A32" s="77" t="s">
        <v>523</v>
      </c>
      <c r="B32" s="54" t="s">
        <v>50</v>
      </c>
      <c r="C32" s="2" t="s">
        <v>10</v>
      </c>
      <c r="D32" s="2" t="s">
        <v>20</v>
      </c>
      <c r="E32" s="260" t="s">
        <v>625</v>
      </c>
      <c r="F32" s="261" t="s">
        <v>10</v>
      </c>
      <c r="G32" s="262" t="s">
        <v>497</v>
      </c>
      <c r="H32" s="44"/>
      <c r="I32" s="533">
        <f>SUM(I33+I35)</f>
        <v>211250</v>
      </c>
    </row>
    <row r="33" spans="1:9" ht="18.75" hidden="1" customHeight="1" x14ac:dyDescent="0.25">
      <c r="A33" s="77" t="s">
        <v>933</v>
      </c>
      <c r="B33" s="54" t="s">
        <v>50</v>
      </c>
      <c r="C33" s="2" t="s">
        <v>10</v>
      </c>
      <c r="D33" s="2" t="s">
        <v>20</v>
      </c>
      <c r="E33" s="260" t="s">
        <v>211</v>
      </c>
      <c r="F33" s="261" t="s">
        <v>10</v>
      </c>
      <c r="G33" s="262" t="s">
        <v>934</v>
      </c>
      <c r="H33" s="44"/>
      <c r="I33" s="533">
        <f>SUM(I34)</f>
        <v>0</v>
      </c>
    </row>
    <row r="34" spans="1:9" ht="34.5" hidden="1" customHeight="1" x14ac:dyDescent="0.25">
      <c r="A34" s="87" t="s">
        <v>682</v>
      </c>
      <c r="B34" s="54" t="s">
        <v>50</v>
      </c>
      <c r="C34" s="2" t="s">
        <v>10</v>
      </c>
      <c r="D34" s="2" t="s">
        <v>20</v>
      </c>
      <c r="E34" s="260" t="s">
        <v>211</v>
      </c>
      <c r="F34" s="261" t="s">
        <v>10</v>
      </c>
      <c r="G34" s="262" t="s">
        <v>934</v>
      </c>
      <c r="H34" s="44" t="s">
        <v>16</v>
      </c>
      <c r="I34" s="535"/>
    </row>
    <row r="35" spans="1:9" ht="16.5" customHeight="1" x14ac:dyDescent="0.25">
      <c r="A35" s="77" t="s">
        <v>627</v>
      </c>
      <c r="B35" s="54" t="s">
        <v>50</v>
      </c>
      <c r="C35" s="2" t="s">
        <v>10</v>
      </c>
      <c r="D35" s="2" t="s">
        <v>20</v>
      </c>
      <c r="E35" s="260" t="s">
        <v>211</v>
      </c>
      <c r="F35" s="261" t="s">
        <v>10</v>
      </c>
      <c r="G35" s="262" t="s">
        <v>626</v>
      </c>
      <c r="H35" s="44"/>
      <c r="I35" s="533">
        <f>SUM(I36)</f>
        <v>211250</v>
      </c>
    </row>
    <row r="36" spans="1:9" ht="32.25" customHeight="1" x14ac:dyDescent="0.25">
      <c r="A36" s="87" t="s">
        <v>682</v>
      </c>
      <c r="B36" s="54" t="s">
        <v>50</v>
      </c>
      <c r="C36" s="2" t="s">
        <v>10</v>
      </c>
      <c r="D36" s="2" t="s">
        <v>20</v>
      </c>
      <c r="E36" s="260" t="s">
        <v>211</v>
      </c>
      <c r="F36" s="261" t="s">
        <v>10</v>
      </c>
      <c r="G36" s="262" t="s">
        <v>626</v>
      </c>
      <c r="H36" s="2" t="s">
        <v>16</v>
      </c>
      <c r="I36" s="535">
        <v>211250</v>
      </c>
    </row>
    <row r="37" spans="1:9" ht="47.25" x14ac:dyDescent="0.25">
      <c r="A37" s="76" t="s">
        <v>117</v>
      </c>
      <c r="B37" s="30" t="s">
        <v>50</v>
      </c>
      <c r="C37" s="28" t="s">
        <v>10</v>
      </c>
      <c r="D37" s="28" t="s">
        <v>20</v>
      </c>
      <c r="E37" s="257" t="s">
        <v>499</v>
      </c>
      <c r="F37" s="258" t="s">
        <v>496</v>
      </c>
      <c r="G37" s="259" t="s">
        <v>497</v>
      </c>
      <c r="H37" s="28"/>
      <c r="I37" s="532">
        <f>SUM(I38)</f>
        <v>909981</v>
      </c>
    </row>
    <row r="38" spans="1:9" ht="63" x14ac:dyDescent="0.25">
      <c r="A38" s="77" t="s">
        <v>130</v>
      </c>
      <c r="B38" s="54" t="s">
        <v>50</v>
      </c>
      <c r="C38" s="2" t="s">
        <v>10</v>
      </c>
      <c r="D38" s="2" t="s">
        <v>20</v>
      </c>
      <c r="E38" s="260" t="s">
        <v>500</v>
      </c>
      <c r="F38" s="261" t="s">
        <v>496</v>
      </c>
      <c r="G38" s="262" t="s">
        <v>497</v>
      </c>
      <c r="H38" s="44"/>
      <c r="I38" s="533">
        <f>SUM(I39)</f>
        <v>909981</v>
      </c>
    </row>
    <row r="39" spans="1:9" ht="47.25" x14ac:dyDescent="0.25">
      <c r="A39" s="77" t="s">
        <v>503</v>
      </c>
      <c r="B39" s="54" t="s">
        <v>50</v>
      </c>
      <c r="C39" s="2" t="s">
        <v>10</v>
      </c>
      <c r="D39" s="2" t="s">
        <v>20</v>
      </c>
      <c r="E39" s="260" t="s">
        <v>500</v>
      </c>
      <c r="F39" s="261" t="s">
        <v>10</v>
      </c>
      <c r="G39" s="262" t="s">
        <v>497</v>
      </c>
      <c r="H39" s="44"/>
      <c r="I39" s="533">
        <f>SUM(I40)</f>
        <v>909981</v>
      </c>
    </row>
    <row r="40" spans="1:9" ht="17.25" customHeight="1" x14ac:dyDescent="0.25">
      <c r="A40" s="77" t="s">
        <v>119</v>
      </c>
      <c r="B40" s="54" t="s">
        <v>50</v>
      </c>
      <c r="C40" s="2" t="s">
        <v>10</v>
      </c>
      <c r="D40" s="2" t="s">
        <v>20</v>
      </c>
      <c r="E40" s="260" t="s">
        <v>500</v>
      </c>
      <c r="F40" s="261" t="s">
        <v>10</v>
      </c>
      <c r="G40" s="262" t="s">
        <v>502</v>
      </c>
      <c r="H40" s="44"/>
      <c r="I40" s="533">
        <f>SUM(I41)</f>
        <v>909981</v>
      </c>
    </row>
    <row r="41" spans="1:9" ht="31.5" customHeight="1" x14ac:dyDescent="0.25">
      <c r="A41" s="87" t="s">
        <v>682</v>
      </c>
      <c r="B41" s="318" t="s">
        <v>50</v>
      </c>
      <c r="C41" s="2" t="s">
        <v>10</v>
      </c>
      <c r="D41" s="2" t="s">
        <v>20</v>
      </c>
      <c r="E41" s="260" t="s">
        <v>500</v>
      </c>
      <c r="F41" s="261" t="s">
        <v>10</v>
      </c>
      <c r="G41" s="262" t="s">
        <v>502</v>
      </c>
      <c r="H41" s="2" t="s">
        <v>16</v>
      </c>
      <c r="I41" s="535">
        <v>909981</v>
      </c>
    </row>
    <row r="42" spans="1:9" ht="31.5" x14ac:dyDescent="0.25">
      <c r="A42" s="76" t="s">
        <v>131</v>
      </c>
      <c r="B42" s="30" t="s">
        <v>50</v>
      </c>
      <c r="C42" s="28" t="s">
        <v>10</v>
      </c>
      <c r="D42" s="28" t="s">
        <v>20</v>
      </c>
      <c r="E42" s="245" t="s">
        <v>508</v>
      </c>
      <c r="F42" s="246" t="s">
        <v>496</v>
      </c>
      <c r="G42" s="247" t="s">
        <v>497</v>
      </c>
      <c r="H42" s="28"/>
      <c r="I42" s="532">
        <f>SUM(I43)</f>
        <v>192826</v>
      </c>
    </row>
    <row r="43" spans="1:9" ht="63" x14ac:dyDescent="0.25">
      <c r="A43" s="77" t="s">
        <v>687</v>
      </c>
      <c r="B43" s="54" t="s">
        <v>50</v>
      </c>
      <c r="C43" s="2" t="s">
        <v>10</v>
      </c>
      <c r="D43" s="2" t="s">
        <v>20</v>
      </c>
      <c r="E43" s="248" t="s">
        <v>203</v>
      </c>
      <c r="F43" s="249" t="s">
        <v>496</v>
      </c>
      <c r="G43" s="250" t="s">
        <v>497</v>
      </c>
      <c r="H43" s="2"/>
      <c r="I43" s="533">
        <f>SUM(I44)</f>
        <v>192826</v>
      </c>
    </row>
    <row r="44" spans="1:9" ht="47.25" x14ac:dyDescent="0.25">
      <c r="A44" s="77" t="s">
        <v>507</v>
      </c>
      <c r="B44" s="54" t="s">
        <v>50</v>
      </c>
      <c r="C44" s="2" t="s">
        <v>10</v>
      </c>
      <c r="D44" s="2" t="s">
        <v>20</v>
      </c>
      <c r="E44" s="248" t="s">
        <v>203</v>
      </c>
      <c r="F44" s="249" t="s">
        <v>10</v>
      </c>
      <c r="G44" s="250" t="s">
        <v>497</v>
      </c>
      <c r="H44" s="2"/>
      <c r="I44" s="533">
        <f>SUM(I45)</f>
        <v>192826</v>
      </c>
    </row>
    <row r="45" spans="1:9" ht="32.25" customHeight="1" x14ac:dyDescent="0.25">
      <c r="A45" s="77" t="s">
        <v>90</v>
      </c>
      <c r="B45" s="336" t="s">
        <v>50</v>
      </c>
      <c r="C45" s="2" t="s">
        <v>10</v>
      </c>
      <c r="D45" s="2" t="s">
        <v>20</v>
      </c>
      <c r="E45" s="248" t="s">
        <v>203</v>
      </c>
      <c r="F45" s="249" t="s">
        <v>10</v>
      </c>
      <c r="G45" s="250" t="s">
        <v>509</v>
      </c>
      <c r="H45" s="2"/>
      <c r="I45" s="533">
        <f>SUM(I46)</f>
        <v>192826</v>
      </c>
    </row>
    <row r="46" spans="1:9" ht="63" x14ac:dyDescent="0.25">
      <c r="A46" s="86" t="s">
        <v>86</v>
      </c>
      <c r="B46" s="406" t="s">
        <v>50</v>
      </c>
      <c r="C46" s="2" t="s">
        <v>10</v>
      </c>
      <c r="D46" s="2" t="s">
        <v>20</v>
      </c>
      <c r="E46" s="248" t="s">
        <v>203</v>
      </c>
      <c r="F46" s="249" t="s">
        <v>10</v>
      </c>
      <c r="G46" s="250" t="s">
        <v>509</v>
      </c>
      <c r="H46" s="2" t="s">
        <v>13</v>
      </c>
      <c r="I46" s="535">
        <v>192826</v>
      </c>
    </row>
    <row r="47" spans="1:9" ht="47.25" x14ac:dyDescent="0.25">
      <c r="A47" s="96" t="s">
        <v>126</v>
      </c>
      <c r="B47" s="32" t="s">
        <v>50</v>
      </c>
      <c r="C47" s="28" t="s">
        <v>10</v>
      </c>
      <c r="D47" s="28" t="s">
        <v>20</v>
      </c>
      <c r="E47" s="245" t="s">
        <v>511</v>
      </c>
      <c r="F47" s="246" t="s">
        <v>496</v>
      </c>
      <c r="G47" s="247" t="s">
        <v>497</v>
      </c>
      <c r="H47" s="28"/>
      <c r="I47" s="532">
        <f>SUM(I48)</f>
        <v>584400</v>
      </c>
    </row>
    <row r="48" spans="1:9" ht="63" x14ac:dyDescent="0.25">
      <c r="A48" s="91" t="s">
        <v>127</v>
      </c>
      <c r="B48" s="318" t="s">
        <v>50</v>
      </c>
      <c r="C48" s="2" t="s">
        <v>10</v>
      </c>
      <c r="D48" s="2" t="s">
        <v>20</v>
      </c>
      <c r="E48" s="248" t="s">
        <v>204</v>
      </c>
      <c r="F48" s="249" t="s">
        <v>496</v>
      </c>
      <c r="G48" s="250" t="s">
        <v>497</v>
      </c>
      <c r="H48" s="2"/>
      <c r="I48" s="533">
        <f>SUM(I49)</f>
        <v>584400</v>
      </c>
    </row>
    <row r="49" spans="1:9" ht="63" x14ac:dyDescent="0.25">
      <c r="A49" s="92" t="s">
        <v>510</v>
      </c>
      <c r="B49" s="6" t="s">
        <v>50</v>
      </c>
      <c r="C49" s="2" t="s">
        <v>10</v>
      </c>
      <c r="D49" s="2" t="s">
        <v>20</v>
      </c>
      <c r="E49" s="248" t="s">
        <v>204</v>
      </c>
      <c r="F49" s="249" t="s">
        <v>10</v>
      </c>
      <c r="G49" s="250" t="s">
        <v>497</v>
      </c>
      <c r="H49" s="2"/>
      <c r="I49" s="533">
        <f>SUM(I50+I52)</f>
        <v>584400</v>
      </c>
    </row>
    <row r="50" spans="1:9" ht="47.25" x14ac:dyDescent="0.25">
      <c r="A50" s="86" t="s">
        <v>935</v>
      </c>
      <c r="B50" s="406" t="s">
        <v>50</v>
      </c>
      <c r="C50" s="2" t="s">
        <v>10</v>
      </c>
      <c r="D50" s="2" t="s">
        <v>20</v>
      </c>
      <c r="E50" s="248" t="s">
        <v>204</v>
      </c>
      <c r="F50" s="249" t="s">
        <v>10</v>
      </c>
      <c r="G50" s="250" t="s">
        <v>512</v>
      </c>
      <c r="H50" s="2"/>
      <c r="I50" s="533">
        <f>SUM(I51)</f>
        <v>292200</v>
      </c>
    </row>
    <row r="51" spans="1:9" ht="63" x14ac:dyDescent="0.25">
      <c r="A51" s="86" t="s">
        <v>86</v>
      </c>
      <c r="B51" s="406" t="s">
        <v>50</v>
      </c>
      <c r="C51" s="2" t="s">
        <v>10</v>
      </c>
      <c r="D51" s="2" t="s">
        <v>20</v>
      </c>
      <c r="E51" s="248" t="s">
        <v>204</v>
      </c>
      <c r="F51" s="249" t="s">
        <v>10</v>
      </c>
      <c r="G51" s="250" t="s">
        <v>512</v>
      </c>
      <c r="H51" s="2" t="s">
        <v>13</v>
      </c>
      <c r="I51" s="534">
        <v>292200</v>
      </c>
    </row>
    <row r="52" spans="1:9" ht="35.25" customHeight="1" x14ac:dyDescent="0.25">
      <c r="A52" s="86" t="s">
        <v>89</v>
      </c>
      <c r="B52" s="406" t="s">
        <v>50</v>
      </c>
      <c r="C52" s="2" t="s">
        <v>10</v>
      </c>
      <c r="D52" s="2" t="s">
        <v>20</v>
      </c>
      <c r="E52" s="248" t="s">
        <v>204</v>
      </c>
      <c r="F52" s="249" t="s">
        <v>10</v>
      </c>
      <c r="G52" s="250" t="s">
        <v>513</v>
      </c>
      <c r="H52" s="2"/>
      <c r="I52" s="533">
        <f>SUM(I53)</f>
        <v>292200</v>
      </c>
    </row>
    <row r="53" spans="1:9" ht="63" x14ac:dyDescent="0.25">
      <c r="A53" s="86" t="s">
        <v>86</v>
      </c>
      <c r="B53" s="406" t="s">
        <v>50</v>
      </c>
      <c r="C53" s="2" t="s">
        <v>10</v>
      </c>
      <c r="D53" s="2" t="s">
        <v>20</v>
      </c>
      <c r="E53" s="248" t="s">
        <v>204</v>
      </c>
      <c r="F53" s="249" t="s">
        <v>10</v>
      </c>
      <c r="G53" s="250" t="s">
        <v>513</v>
      </c>
      <c r="H53" s="2" t="s">
        <v>13</v>
      </c>
      <c r="I53" s="535">
        <v>292200</v>
      </c>
    </row>
    <row r="54" spans="1:9" ht="47.25" x14ac:dyDescent="0.25">
      <c r="A54" s="76" t="s">
        <v>128</v>
      </c>
      <c r="B54" s="30" t="s">
        <v>50</v>
      </c>
      <c r="C54" s="28" t="s">
        <v>10</v>
      </c>
      <c r="D54" s="28" t="s">
        <v>20</v>
      </c>
      <c r="E54" s="245" t="s">
        <v>205</v>
      </c>
      <c r="F54" s="246" t="s">
        <v>496</v>
      </c>
      <c r="G54" s="247" t="s">
        <v>497</v>
      </c>
      <c r="H54" s="28"/>
      <c r="I54" s="532">
        <f>SUM(I55)</f>
        <v>292200</v>
      </c>
    </row>
    <row r="55" spans="1:9" ht="47.25" x14ac:dyDescent="0.25">
      <c r="A55" s="77" t="s">
        <v>129</v>
      </c>
      <c r="B55" s="54" t="s">
        <v>50</v>
      </c>
      <c r="C55" s="2" t="s">
        <v>10</v>
      </c>
      <c r="D55" s="2" t="s">
        <v>20</v>
      </c>
      <c r="E55" s="248" t="s">
        <v>206</v>
      </c>
      <c r="F55" s="249" t="s">
        <v>496</v>
      </c>
      <c r="G55" s="250" t="s">
        <v>497</v>
      </c>
      <c r="H55" s="44"/>
      <c r="I55" s="533">
        <f>SUM(I56)</f>
        <v>292200</v>
      </c>
    </row>
    <row r="56" spans="1:9" ht="47.25" x14ac:dyDescent="0.25">
      <c r="A56" s="77" t="s">
        <v>514</v>
      </c>
      <c r="B56" s="54" t="s">
        <v>50</v>
      </c>
      <c r="C56" s="2" t="s">
        <v>10</v>
      </c>
      <c r="D56" s="2" t="s">
        <v>20</v>
      </c>
      <c r="E56" s="248" t="s">
        <v>206</v>
      </c>
      <c r="F56" s="249" t="s">
        <v>12</v>
      </c>
      <c r="G56" s="250" t="s">
        <v>497</v>
      </c>
      <c r="H56" s="44"/>
      <c r="I56" s="533">
        <f>SUM(I57)</f>
        <v>292200</v>
      </c>
    </row>
    <row r="57" spans="1:9" ht="33.75" customHeight="1" x14ac:dyDescent="0.25">
      <c r="A57" s="3" t="s">
        <v>88</v>
      </c>
      <c r="B57" s="406" t="s">
        <v>50</v>
      </c>
      <c r="C57" s="2" t="s">
        <v>10</v>
      </c>
      <c r="D57" s="2" t="s">
        <v>20</v>
      </c>
      <c r="E57" s="248" t="s">
        <v>206</v>
      </c>
      <c r="F57" s="249" t="s">
        <v>12</v>
      </c>
      <c r="G57" s="250" t="s">
        <v>515</v>
      </c>
      <c r="H57" s="2"/>
      <c r="I57" s="533">
        <f>SUM(I58)</f>
        <v>292200</v>
      </c>
    </row>
    <row r="58" spans="1:9" ht="63" x14ac:dyDescent="0.25">
      <c r="A58" s="86" t="s">
        <v>86</v>
      </c>
      <c r="B58" s="406" t="s">
        <v>50</v>
      </c>
      <c r="C58" s="2" t="s">
        <v>10</v>
      </c>
      <c r="D58" s="2" t="s">
        <v>20</v>
      </c>
      <c r="E58" s="248" t="s">
        <v>206</v>
      </c>
      <c r="F58" s="249" t="s">
        <v>12</v>
      </c>
      <c r="G58" s="250" t="s">
        <v>515</v>
      </c>
      <c r="H58" s="2" t="s">
        <v>13</v>
      </c>
      <c r="I58" s="535">
        <v>292200</v>
      </c>
    </row>
    <row r="59" spans="1:9" ht="15.75" x14ac:dyDescent="0.25">
      <c r="A59" s="27" t="s">
        <v>132</v>
      </c>
      <c r="B59" s="30" t="s">
        <v>50</v>
      </c>
      <c r="C59" s="28" t="s">
        <v>10</v>
      </c>
      <c r="D59" s="28" t="s">
        <v>20</v>
      </c>
      <c r="E59" s="245" t="s">
        <v>207</v>
      </c>
      <c r="F59" s="246" t="s">
        <v>496</v>
      </c>
      <c r="G59" s="247" t="s">
        <v>497</v>
      </c>
      <c r="H59" s="28"/>
      <c r="I59" s="532">
        <f>SUM(I60)</f>
        <v>12330493</v>
      </c>
    </row>
    <row r="60" spans="1:9" ht="31.5" x14ac:dyDescent="0.25">
      <c r="A60" s="3" t="s">
        <v>133</v>
      </c>
      <c r="B60" s="406" t="s">
        <v>50</v>
      </c>
      <c r="C60" s="2" t="s">
        <v>10</v>
      </c>
      <c r="D60" s="2" t="s">
        <v>20</v>
      </c>
      <c r="E60" s="248" t="s">
        <v>208</v>
      </c>
      <c r="F60" s="249" t="s">
        <v>496</v>
      </c>
      <c r="G60" s="250" t="s">
        <v>497</v>
      </c>
      <c r="H60" s="2"/>
      <c r="I60" s="533">
        <f>SUM(I61)</f>
        <v>12330493</v>
      </c>
    </row>
    <row r="61" spans="1:9" ht="31.5" x14ac:dyDescent="0.25">
      <c r="A61" s="3" t="s">
        <v>85</v>
      </c>
      <c r="B61" s="406" t="s">
        <v>50</v>
      </c>
      <c r="C61" s="2" t="s">
        <v>10</v>
      </c>
      <c r="D61" s="2" t="s">
        <v>20</v>
      </c>
      <c r="E61" s="248" t="s">
        <v>208</v>
      </c>
      <c r="F61" s="249" t="s">
        <v>496</v>
      </c>
      <c r="G61" s="250" t="s">
        <v>501</v>
      </c>
      <c r="H61" s="2"/>
      <c r="I61" s="533">
        <f>SUM(I62:I63)</f>
        <v>12330493</v>
      </c>
    </row>
    <row r="62" spans="1:9" ht="63" x14ac:dyDescent="0.25">
      <c r="A62" s="86" t="s">
        <v>86</v>
      </c>
      <c r="B62" s="406" t="s">
        <v>50</v>
      </c>
      <c r="C62" s="2" t="s">
        <v>10</v>
      </c>
      <c r="D62" s="2" t="s">
        <v>20</v>
      </c>
      <c r="E62" s="248" t="s">
        <v>208</v>
      </c>
      <c r="F62" s="249" t="s">
        <v>496</v>
      </c>
      <c r="G62" s="250" t="s">
        <v>501</v>
      </c>
      <c r="H62" s="2" t="s">
        <v>13</v>
      </c>
      <c r="I62" s="534">
        <v>12312428</v>
      </c>
    </row>
    <row r="63" spans="1:9" ht="15.75" x14ac:dyDescent="0.25">
      <c r="A63" s="3" t="s">
        <v>18</v>
      </c>
      <c r="B63" s="406" t="s">
        <v>50</v>
      </c>
      <c r="C63" s="2" t="s">
        <v>10</v>
      </c>
      <c r="D63" s="2" t="s">
        <v>20</v>
      </c>
      <c r="E63" s="248" t="s">
        <v>208</v>
      </c>
      <c r="F63" s="249" t="s">
        <v>496</v>
      </c>
      <c r="G63" s="250" t="s">
        <v>501</v>
      </c>
      <c r="H63" s="2" t="s">
        <v>17</v>
      </c>
      <c r="I63" s="534">
        <v>18065</v>
      </c>
    </row>
    <row r="64" spans="1:9" ht="15.75" hidden="1" x14ac:dyDescent="0.25">
      <c r="A64" s="100" t="s">
        <v>999</v>
      </c>
      <c r="B64" s="26" t="s">
        <v>50</v>
      </c>
      <c r="C64" s="22" t="s">
        <v>10</v>
      </c>
      <c r="D64" s="57" t="s">
        <v>110</v>
      </c>
      <c r="E64" s="101"/>
      <c r="F64" s="325"/>
      <c r="G64" s="326"/>
      <c r="H64" s="22"/>
      <c r="I64" s="531">
        <f>SUM(I65)</f>
        <v>0</v>
      </c>
    </row>
    <row r="65" spans="1:9" ht="20.25" hidden="1" customHeight="1" x14ac:dyDescent="0.25">
      <c r="A65" s="76" t="s">
        <v>195</v>
      </c>
      <c r="B65" s="30" t="s">
        <v>50</v>
      </c>
      <c r="C65" s="28" t="s">
        <v>10</v>
      </c>
      <c r="D65" s="42" t="s">
        <v>110</v>
      </c>
      <c r="E65" s="251" t="s">
        <v>215</v>
      </c>
      <c r="F65" s="252" t="s">
        <v>496</v>
      </c>
      <c r="G65" s="253" t="s">
        <v>497</v>
      </c>
      <c r="H65" s="28"/>
      <c r="I65" s="532">
        <f>SUM(I66)</f>
        <v>0</v>
      </c>
    </row>
    <row r="66" spans="1:9" ht="18" hidden="1" customHeight="1" x14ac:dyDescent="0.25">
      <c r="A66" s="89" t="s">
        <v>194</v>
      </c>
      <c r="B66" s="6" t="s">
        <v>50</v>
      </c>
      <c r="C66" s="2" t="s">
        <v>10</v>
      </c>
      <c r="D66" s="8" t="s">
        <v>110</v>
      </c>
      <c r="E66" s="266" t="s">
        <v>215</v>
      </c>
      <c r="F66" s="267" t="s">
        <v>496</v>
      </c>
      <c r="G66" s="268" t="s">
        <v>497</v>
      </c>
      <c r="H66" s="2"/>
      <c r="I66" s="533">
        <f>SUM(I67)</f>
        <v>0</v>
      </c>
    </row>
    <row r="67" spans="1:9" ht="47.25" hidden="1" x14ac:dyDescent="0.25">
      <c r="A67" s="3" t="s">
        <v>1000</v>
      </c>
      <c r="B67" s="406" t="s">
        <v>50</v>
      </c>
      <c r="C67" s="2" t="s">
        <v>10</v>
      </c>
      <c r="D67" s="8" t="s">
        <v>110</v>
      </c>
      <c r="E67" s="266" t="s">
        <v>215</v>
      </c>
      <c r="F67" s="267" t="s">
        <v>496</v>
      </c>
      <c r="G67" s="421">
        <v>51200</v>
      </c>
      <c r="H67" s="2"/>
      <c r="I67" s="533">
        <f>SUM(I68)</f>
        <v>0</v>
      </c>
    </row>
    <row r="68" spans="1:9" ht="31.5" hidden="1" x14ac:dyDescent="0.25">
      <c r="A68" s="91" t="s">
        <v>682</v>
      </c>
      <c r="B68" s="406" t="s">
        <v>50</v>
      </c>
      <c r="C68" s="2" t="s">
        <v>10</v>
      </c>
      <c r="D68" s="8" t="s">
        <v>110</v>
      </c>
      <c r="E68" s="266" t="s">
        <v>215</v>
      </c>
      <c r="F68" s="267" t="s">
        <v>496</v>
      </c>
      <c r="G68" s="421">
        <v>51200</v>
      </c>
      <c r="H68" s="2" t="s">
        <v>16</v>
      </c>
      <c r="I68" s="534"/>
    </row>
    <row r="69" spans="1:9" ht="18" hidden="1" customHeight="1" x14ac:dyDescent="0.25">
      <c r="A69" s="100" t="s">
        <v>994</v>
      </c>
      <c r="B69" s="26" t="s">
        <v>50</v>
      </c>
      <c r="C69" s="22" t="s">
        <v>10</v>
      </c>
      <c r="D69" s="57" t="s">
        <v>29</v>
      </c>
      <c r="E69" s="101"/>
      <c r="F69" s="325"/>
      <c r="G69" s="500"/>
      <c r="H69" s="22"/>
      <c r="I69" s="531">
        <f>SUM(I70)</f>
        <v>0</v>
      </c>
    </row>
    <row r="70" spans="1:9" ht="18.75" hidden="1" customHeight="1" x14ac:dyDescent="0.25">
      <c r="A70" s="76" t="s">
        <v>195</v>
      </c>
      <c r="B70" s="30" t="s">
        <v>50</v>
      </c>
      <c r="C70" s="28" t="s">
        <v>10</v>
      </c>
      <c r="D70" s="42" t="s">
        <v>29</v>
      </c>
      <c r="E70" s="251" t="s">
        <v>214</v>
      </c>
      <c r="F70" s="252" t="s">
        <v>496</v>
      </c>
      <c r="G70" s="501" t="s">
        <v>497</v>
      </c>
      <c r="H70" s="28"/>
      <c r="I70" s="532">
        <f>SUM(I71)</f>
        <v>0</v>
      </c>
    </row>
    <row r="71" spans="1:9" ht="18" hidden="1" customHeight="1" x14ac:dyDescent="0.25">
      <c r="A71" s="89" t="s">
        <v>684</v>
      </c>
      <c r="B71" s="6" t="s">
        <v>50</v>
      </c>
      <c r="C71" s="2" t="s">
        <v>10</v>
      </c>
      <c r="D71" s="8" t="s">
        <v>29</v>
      </c>
      <c r="E71" s="266" t="s">
        <v>686</v>
      </c>
      <c r="F71" s="267" t="s">
        <v>496</v>
      </c>
      <c r="G71" s="421" t="s">
        <v>497</v>
      </c>
      <c r="H71" s="2"/>
      <c r="I71" s="533">
        <f>SUM(I72)</f>
        <v>0</v>
      </c>
    </row>
    <row r="72" spans="1:9" ht="18" hidden="1" customHeight="1" x14ac:dyDescent="0.25">
      <c r="A72" s="3" t="s">
        <v>685</v>
      </c>
      <c r="B72" s="406" t="s">
        <v>50</v>
      </c>
      <c r="C72" s="2" t="s">
        <v>10</v>
      </c>
      <c r="D72" s="8" t="s">
        <v>29</v>
      </c>
      <c r="E72" s="266" t="s">
        <v>686</v>
      </c>
      <c r="F72" s="267" t="s">
        <v>496</v>
      </c>
      <c r="G72" s="421" t="s">
        <v>683</v>
      </c>
      <c r="H72" s="2"/>
      <c r="I72" s="533">
        <f>SUM(I73)</f>
        <v>0</v>
      </c>
    </row>
    <row r="73" spans="1:9" ht="31.5" hidden="1" x14ac:dyDescent="0.25">
      <c r="A73" s="91" t="s">
        <v>682</v>
      </c>
      <c r="B73" s="406" t="s">
        <v>50</v>
      </c>
      <c r="C73" s="2" t="s">
        <v>10</v>
      </c>
      <c r="D73" s="8" t="s">
        <v>29</v>
      </c>
      <c r="E73" s="266" t="s">
        <v>686</v>
      </c>
      <c r="F73" s="267" t="s">
        <v>496</v>
      </c>
      <c r="G73" s="421" t="s">
        <v>683</v>
      </c>
      <c r="H73" s="2" t="s">
        <v>16</v>
      </c>
      <c r="I73" s="534"/>
    </row>
    <row r="74" spans="1:9" ht="15.75" x14ac:dyDescent="0.25">
      <c r="A74" s="100" t="s">
        <v>22</v>
      </c>
      <c r="B74" s="26" t="s">
        <v>50</v>
      </c>
      <c r="C74" s="22" t="s">
        <v>10</v>
      </c>
      <c r="D74" s="26">
        <v>11</v>
      </c>
      <c r="E74" s="101"/>
      <c r="F74" s="325"/>
      <c r="G74" s="326"/>
      <c r="H74" s="22"/>
      <c r="I74" s="531">
        <f>SUM(I75)</f>
        <v>500000</v>
      </c>
    </row>
    <row r="75" spans="1:9" ht="16.5" customHeight="1" x14ac:dyDescent="0.25">
      <c r="A75" s="76" t="s">
        <v>91</v>
      </c>
      <c r="B75" s="30" t="s">
        <v>50</v>
      </c>
      <c r="C75" s="28" t="s">
        <v>10</v>
      </c>
      <c r="D75" s="30">
        <v>11</v>
      </c>
      <c r="E75" s="251" t="s">
        <v>209</v>
      </c>
      <c r="F75" s="252" t="s">
        <v>496</v>
      </c>
      <c r="G75" s="253" t="s">
        <v>497</v>
      </c>
      <c r="H75" s="28"/>
      <c r="I75" s="532">
        <f>SUM(I76)</f>
        <v>500000</v>
      </c>
    </row>
    <row r="76" spans="1:9" ht="16.5" customHeight="1" x14ac:dyDescent="0.25">
      <c r="A76" s="89" t="s">
        <v>92</v>
      </c>
      <c r="B76" s="6" t="s">
        <v>50</v>
      </c>
      <c r="C76" s="2" t="s">
        <v>10</v>
      </c>
      <c r="D76" s="406">
        <v>11</v>
      </c>
      <c r="E76" s="266" t="s">
        <v>210</v>
      </c>
      <c r="F76" s="267" t="s">
        <v>496</v>
      </c>
      <c r="G76" s="268" t="s">
        <v>497</v>
      </c>
      <c r="H76" s="2"/>
      <c r="I76" s="533">
        <f>SUM(I77)</f>
        <v>500000</v>
      </c>
    </row>
    <row r="77" spans="1:9" ht="16.5" customHeight="1" x14ac:dyDescent="0.25">
      <c r="A77" s="3" t="s">
        <v>112</v>
      </c>
      <c r="B77" s="406" t="s">
        <v>50</v>
      </c>
      <c r="C77" s="2" t="s">
        <v>10</v>
      </c>
      <c r="D77" s="406">
        <v>11</v>
      </c>
      <c r="E77" s="266" t="s">
        <v>210</v>
      </c>
      <c r="F77" s="267" t="s">
        <v>496</v>
      </c>
      <c r="G77" s="268" t="s">
        <v>519</v>
      </c>
      <c r="H77" s="2"/>
      <c r="I77" s="533">
        <f>SUM(I78)</f>
        <v>500000</v>
      </c>
    </row>
    <row r="78" spans="1:9" ht="15.75" customHeight="1" x14ac:dyDescent="0.25">
      <c r="A78" s="3" t="s">
        <v>18</v>
      </c>
      <c r="B78" s="406" t="s">
        <v>50</v>
      </c>
      <c r="C78" s="2" t="s">
        <v>10</v>
      </c>
      <c r="D78" s="406">
        <v>11</v>
      </c>
      <c r="E78" s="266" t="s">
        <v>210</v>
      </c>
      <c r="F78" s="267" t="s">
        <v>496</v>
      </c>
      <c r="G78" s="268" t="s">
        <v>519</v>
      </c>
      <c r="H78" s="2" t="s">
        <v>17</v>
      </c>
      <c r="I78" s="534">
        <v>500000</v>
      </c>
    </row>
    <row r="79" spans="1:9" ht="15.75" x14ac:dyDescent="0.25">
      <c r="A79" s="100" t="s">
        <v>23</v>
      </c>
      <c r="B79" s="26" t="s">
        <v>50</v>
      </c>
      <c r="C79" s="22" t="s">
        <v>10</v>
      </c>
      <c r="D79" s="26">
        <v>13</v>
      </c>
      <c r="E79" s="101"/>
      <c r="F79" s="325"/>
      <c r="G79" s="326"/>
      <c r="H79" s="22"/>
      <c r="I79" s="531">
        <f>SUM(I80+I85+I104+I110+I121+I125+I94+I99+I131)</f>
        <v>7561898</v>
      </c>
    </row>
    <row r="80" spans="1:9" ht="47.25" x14ac:dyDescent="0.25">
      <c r="A80" s="27" t="s">
        <v>138</v>
      </c>
      <c r="B80" s="30" t="s">
        <v>50</v>
      </c>
      <c r="C80" s="28" t="s">
        <v>10</v>
      </c>
      <c r="D80" s="30">
        <v>13</v>
      </c>
      <c r="E80" s="251" t="s">
        <v>522</v>
      </c>
      <c r="F80" s="252" t="s">
        <v>496</v>
      </c>
      <c r="G80" s="253" t="s">
        <v>497</v>
      </c>
      <c r="H80" s="28"/>
      <c r="I80" s="532">
        <f>SUM(I81)</f>
        <v>3000</v>
      </c>
    </row>
    <row r="81" spans="1:9" ht="63" customHeight="1" x14ac:dyDescent="0.25">
      <c r="A81" s="55" t="s">
        <v>139</v>
      </c>
      <c r="B81" s="54" t="s">
        <v>50</v>
      </c>
      <c r="C81" s="2" t="s">
        <v>10</v>
      </c>
      <c r="D81" s="406">
        <v>13</v>
      </c>
      <c r="E81" s="266" t="s">
        <v>211</v>
      </c>
      <c r="F81" s="267" t="s">
        <v>496</v>
      </c>
      <c r="G81" s="268" t="s">
        <v>497</v>
      </c>
      <c r="H81" s="2"/>
      <c r="I81" s="533">
        <f>SUM(I82)</f>
        <v>3000</v>
      </c>
    </row>
    <row r="82" spans="1:9" ht="47.25" x14ac:dyDescent="0.25">
      <c r="A82" s="55" t="s">
        <v>523</v>
      </c>
      <c r="B82" s="54" t="s">
        <v>50</v>
      </c>
      <c r="C82" s="2" t="s">
        <v>10</v>
      </c>
      <c r="D82" s="406">
        <v>13</v>
      </c>
      <c r="E82" s="266" t="s">
        <v>211</v>
      </c>
      <c r="F82" s="267" t="s">
        <v>10</v>
      </c>
      <c r="G82" s="268" t="s">
        <v>497</v>
      </c>
      <c r="H82" s="2"/>
      <c r="I82" s="533">
        <f>SUM(I83)</f>
        <v>3000</v>
      </c>
    </row>
    <row r="83" spans="1:9" ht="17.25" customHeight="1" x14ac:dyDescent="0.25">
      <c r="A83" s="86" t="s">
        <v>525</v>
      </c>
      <c r="B83" s="406" t="s">
        <v>50</v>
      </c>
      <c r="C83" s="2" t="s">
        <v>10</v>
      </c>
      <c r="D83" s="406">
        <v>13</v>
      </c>
      <c r="E83" s="266" t="s">
        <v>211</v>
      </c>
      <c r="F83" s="267" t="s">
        <v>10</v>
      </c>
      <c r="G83" s="268" t="s">
        <v>524</v>
      </c>
      <c r="H83" s="2"/>
      <c r="I83" s="533">
        <f>SUM(I84)</f>
        <v>3000</v>
      </c>
    </row>
    <row r="84" spans="1:9" ht="31.5" customHeight="1" x14ac:dyDescent="0.25">
      <c r="A84" s="91" t="s">
        <v>682</v>
      </c>
      <c r="B84" s="318" t="s">
        <v>50</v>
      </c>
      <c r="C84" s="2" t="s">
        <v>10</v>
      </c>
      <c r="D84" s="406">
        <v>13</v>
      </c>
      <c r="E84" s="266" t="s">
        <v>211</v>
      </c>
      <c r="F84" s="267" t="s">
        <v>10</v>
      </c>
      <c r="G84" s="268" t="s">
        <v>524</v>
      </c>
      <c r="H84" s="2" t="s">
        <v>16</v>
      </c>
      <c r="I84" s="534">
        <v>3000</v>
      </c>
    </row>
    <row r="85" spans="1:9" ht="47.25" x14ac:dyDescent="0.25">
      <c r="A85" s="76" t="s">
        <v>197</v>
      </c>
      <c r="B85" s="30" t="s">
        <v>50</v>
      </c>
      <c r="C85" s="28" t="s">
        <v>10</v>
      </c>
      <c r="D85" s="30">
        <v>13</v>
      </c>
      <c r="E85" s="251" t="s">
        <v>550</v>
      </c>
      <c r="F85" s="252" t="s">
        <v>496</v>
      </c>
      <c r="G85" s="253" t="s">
        <v>497</v>
      </c>
      <c r="H85" s="28"/>
      <c r="I85" s="532">
        <f>SUM(I86+I90)</f>
        <v>153408</v>
      </c>
    </row>
    <row r="86" spans="1:9" ht="78.75" x14ac:dyDescent="0.25">
      <c r="A86" s="86" t="s">
        <v>255</v>
      </c>
      <c r="B86" s="406" t="s">
        <v>50</v>
      </c>
      <c r="C86" s="2" t="s">
        <v>10</v>
      </c>
      <c r="D86" s="406">
        <v>13</v>
      </c>
      <c r="E86" s="266" t="s">
        <v>254</v>
      </c>
      <c r="F86" s="267" t="s">
        <v>496</v>
      </c>
      <c r="G86" s="268" t="s">
        <v>497</v>
      </c>
      <c r="H86" s="2"/>
      <c r="I86" s="533">
        <f>SUM(I87)</f>
        <v>51136</v>
      </c>
    </row>
    <row r="87" spans="1:9" ht="47.25" x14ac:dyDescent="0.25">
      <c r="A87" s="3" t="s">
        <v>551</v>
      </c>
      <c r="B87" s="406" t="s">
        <v>50</v>
      </c>
      <c r="C87" s="2" t="s">
        <v>10</v>
      </c>
      <c r="D87" s="406">
        <v>13</v>
      </c>
      <c r="E87" s="266" t="s">
        <v>254</v>
      </c>
      <c r="F87" s="267" t="s">
        <v>10</v>
      </c>
      <c r="G87" s="268" t="s">
        <v>497</v>
      </c>
      <c r="H87" s="2"/>
      <c r="I87" s="533">
        <f>SUM(I88)</f>
        <v>51136</v>
      </c>
    </row>
    <row r="88" spans="1:9" ht="31.5" x14ac:dyDescent="0.25">
      <c r="A88" s="114" t="s">
        <v>559</v>
      </c>
      <c r="B88" s="6" t="s">
        <v>50</v>
      </c>
      <c r="C88" s="2" t="s">
        <v>10</v>
      </c>
      <c r="D88" s="406">
        <v>13</v>
      </c>
      <c r="E88" s="266" t="s">
        <v>254</v>
      </c>
      <c r="F88" s="267" t="s">
        <v>10</v>
      </c>
      <c r="G88" s="268" t="s">
        <v>558</v>
      </c>
      <c r="H88" s="2"/>
      <c r="I88" s="533">
        <f>SUM(I89)</f>
        <v>51136</v>
      </c>
    </row>
    <row r="89" spans="1:9" ht="15.75" customHeight="1" x14ac:dyDescent="0.25">
      <c r="A89" s="92" t="s">
        <v>21</v>
      </c>
      <c r="B89" s="6" t="s">
        <v>50</v>
      </c>
      <c r="C89" s="2" t="s">
        <v>10</v>
      </c>
      <c r="D89" s="406">
        <v>13</v>
      </c>
      <c r="E89" s="266" t="s">
        <v>254</v>
      </c>
      <c r="F89" s="267" t="s">
        <v>10</v>
      </c>
      <c r="G89" s="268" t="s">
        <v>558</v>
      </c>
      <c r="H89" s="2" t="s">
        <v>70</v>
      </c>
      <c r="I89" s="534">
        <v>51136</v>
      </c>
    </row>
    <row r="90" spans="1:9" ht="84" customHeight="1" x14ac:dyDescent="0.25">
      <c r="A90" s="86" t="s">
        <v>198</v>
      </c>
      <c r="B90" s="406" t="s">
        <v>50</v>
      </c>
      <c r="C90" s="2" t="s">
        <v>10</v>
      </c>
      <c r="D90" s="406">
        <v>13</v>
      </c>
      <c r="E90" s="266" t="s">
        <v>228</v>
      </c>
      <c r="F90" s="267" t="s">
        <v>496</v>
      </c>
      <c r="G90" s="268" t="s">
        <v>497</v>
      </c>
      <c r="H90" s="2"/>
      <c r="I90" s="533">
        <f>SUM(I91)</f>
        <v>102272</v>
      </c>
    </row>
    <row r="91" spans="1:9" ht="34.5" customHeight="1" x14ac:dyDescent="0.25">
      <c r="A91" s="3" t="s">
        <v>560</v>
      </c>
      <c r="B91" s="406" t="s">
        <v>50</v>
      </c>
      <c r="C91" s="2" t="s">
        <v>10</v>
      </c>
      <c r="D91" s="406">
        <v>13</v>
      </c>
      <c r="E91" s="266" t="s">
        <v>228</v>
      </c>
      <c r="F91" s="267" t="s">
        <v>10</v>
      </c>
      <c r="G91" s="268" t="s">
        <v>497</v>
      </c>
      <c r="H91" s="2"/>
      <c r="I91" s="533">
        <f>SUM(I92)</f>
        <v>102272</v>
      </c>
    </row>
    <row r="92" spans="1:9" ht="31.5" x14ac:dyDescent="0.25">
      <c r="A92" s="114" t="s">
        <v>559</v>
      </c>
      <c r="B92" s="6" t="s">
        <v>50</v>
      </c>
      <c r="C92" s="2" t="s">
        <v>10</v>
      </c>
      <c r="D92" s="406">
        <v>13</v>
      </c>
      <c r="E92" s="266" t="s">
        <v>228</v>
      </c>
      <c r="F92" s="267" t="s">
        <v>10</v>
      </c>
      <c r="G92" s="268" t="s">
        <v>558</v>
      </c>
      <c r="H92" s="2"/>
      <c r="I92" s="533">
        <f>SUM(I93)</f>
        <v>102272</v>
      </c>
    </row>
    <row r="93" spans="1:9" ht="17.25" customHeight="1" x14ac:dyDescent="0.25">
      <c r="A93" s="92" t="s">
        <v>21</v>
      </c>
      <c r="B93" s="6" t="s">
        <v>50</v>
      </c>
      <c r="C93" s="2" t="s">
        <v>10</v>
      </c>
      <c r="D93" s="406">
        <v>13</v>
      </c>
      <c r="E93" s="266" t="s">
        <v>228</v>
      </c>
      <c r="F93" s="267" t="s">
        <v>10</v>
      </c>
      <c r="G93" s="268" t="s">
        <v>558</v>
      </c>
      <c r="H93" s="2" t="s">
        <v>70</v>
      </c>
      <c r="I93" s="534">
        <v>102272</v>
      </c>
    </row>
    <row r="94" spans="1:9" ht="33.75" customHeight="1" x14ac:dyDescent="0.25">
      <c r="A94" s="76" t="s">
        <v>131</v>
      </c>
      <c r="B94" s="30" t="s">
        <v>50</v>
      </c>
      <c r="C94" s="28" t="s">
        <v>10</v>
      </c>
      <c r="D94" s="28">
        <v>13</v>
      </c>
      <c r="E94" s="245" t="s">
        <v>508</v>
      </c>
      <c r="F94" s="246" t="s">
        <v>496</v>
      </c>
      <c r="G94" s="247" t="s">
        <v>497</v>
      </c>
      <c r="H94" s="28"/>
      <c r="I94" s="532">
        <f>SUM(I95)</f>
        <v>2000</v>
      </c>
    </row>
    <row r="95" spans="1:9" ht="63" customHeight="1" x14ac:dyDescent="0.25">
      <c r="A95" s="77" t="s">
        <v>631</v>
      </c>
      <c r="B95" s="6" t="s">
        <v>50</v>
      </c>
      <c r="C95" s="2" t="s">
        <v>10</v>
      </c>
      <c r="D95" s="2">
        <v>13</v>
      </c>
      <c r="E95" s="248" t="s">
        <v>630</v>
      </c>
      <c r="F95" s="249" t="s">
        <v>496</v>
      </c>
      <c r="G95" s="250" t="s">
        <v>497</v>
      </c>
      <c r="H95" s="2"/>
      <c r="I95" s="533">
        <f>SUM(I96)</f>
        <v>2000</v>
      </c>
    </row>
    <row r="96" spans="1:9" ht="33" customHeight="1" x14ac:dyDescent="0.25">
      <c r="A96" s="77" t="s">
        <v>632</v>
      </c>
      <c r="B96" s="6" t="s">
        <v>50</v>
      </c>
      <c r="C96" s="2" t="s">
        <v>10</v>
      </c>
      <c r="D96" s="2">
        <v>13</v>
      </c>
      <c r="E96" s="248" t="s">
        <v>630</v>
      </c>
      <c r="F96" s="249" t="s">
        <v>10</v>
      </c>
      <c r="G96" s="250" t="s">
        <v>497</v>
      </c>
      <c r="H96" s="2"/>
      <c r="I96" s="533">
        <f>SUM(I97)</f>
        <v>2000</v>
      </c>
    </row>
    <row r="97" spans="1:9" ht="31.5" customHeight="1" x14ac:dyDescent="0.25">
      <c r="A97" s="77" t="s">
        <v>634</v>
      </c>
      <c r="B97" s="6" t="s">
        <v>50</v>
      </c>
      <c r="C97" s="2" t="s">
        <v>10</v>
      </c>
      <c r="D97" s="2">
        <v>13</v>
      </c>
      <c r="E97" s="248" t="s">
        <v>630</v>
      </c>
      <c r="F97" s="249" t="s">
        <v>10</v>
      </c>
      <c r="G97" s="250" t="s">
        <v>633</v>
      </c>
      <c r="H97" s="2"/>
      <c r="I97" s="533">
        <f>SUM(I98)</f>
        <v>2000</v>
      </c>
    </row>
    <row r="98" spans="1:9" ht="32.25" customHeight="1" x14ac:dyDescent="0.25">
      <c r="A98" s="91" t="s">
        <v>682</v>
      </c>
      <c r="B98" s="6" t="s">
        <v>50</v>
      </c>
      <c r="C98" s="2" t="s">
        <v>10</v>
      </c>
      <c r="D98" s="2">
        <v>13</v>
      </c>
      <c r="E98" s="248" t="s">
        <v>630</v>
      </c>
      <c r="F98" s="249" t="s">
        <v>10</v>
      </c>
      <c r="G98" s="250" t="s">
        <v>633</v>
      </c>
      <c r="H98" s="2" t="s">
        <v>16</v>
      </c>
      <c r="I98" s="535">
        <v>2000</v>
      </c>
    </row>
    <row r="99" spans="1:9" ht="47.25" customHeight="1" x14ac:dyDescent="0.25">
      <c r="A99" s="96" t="s">
        <v>146</v>
      </c>
      <c r="B99" s="30" t="s">
        <v>50</v>
      </c>
      <c r="C99" s="28" t="s">
        <v>10</v>
      </c>
      <c r="D99" s="28">
        <v>13</v>
      </c>
      <c r="E99" s="245" t="s">
        <v>533</v>
      </c>
      <c r="F99" s="246" t="s">
        <v>496</v>
      </c>
      <c r="G99" s="247" t="s">
        <v>497</v>
      </c>
      <c r="H99" s="28"/>
      <c r="I99" s="532">
        <f>SUM(I100)</f>
        <v>51136</v>
      </c>
    </row>
    <row r="100" spans="1:9" ht="65.25" customHeight="1" x14ac:dyDescent="0.25">
      <c r="A100" s="77" t="s">
        <v>147</v>
      </c>
      <c r="B100" s="6" t="s">
        <v>50</v>
      </c>
      <c r="C100" s="2" t="s">
        <v>10</v>
      </c>
      <c r="D100" s="2">
        <v>13</v>
      </c>
      <c r="E100" s="290" t="s">
        <v>221</v>
      </c>
      <c r="F100" s="291" t="s">
        <v>496</v>
      </c>
      <c r="G100" s="292" t="s">
        <v>497</v>
      </c>
      <c r="H100" s="72"/>
      <c r="I100" s="536">
        <f>SUM(I101)</f>
        <v>51136</v>
      </c>
    </row>
    <row r="101" spans="1:9" ht="32.25" customHeight="1" x14ac:dyDescent="0.25">
      <c r="A101" s="77" t="s">
        <v>536</v>
      </c>
      <c r="B101" s="6" t="s">
        <v>50</v>
      </c>
      <c r="C101" s="2" t="s">
        <v>10</v>
      </c>
      <c r="D101" s="2">
        <v>13</v>
      </c>
      <c r="E101" s="290" t="s">
        <v>221</v>
      </c>
      <c r="F101" s="291" t="s">
        <v>10</v>
      </c>
      <c r="G101" s="292" t="s">
        <v>497</v>
      </c>
      <c r="H101" s="72"/>
      <c r="I101" s="536">
        <f>SUM(I102)</f>
        <v>51136</v>
      </c>
    </row>
    <row r="102" spans="1:9" ht="32.25" customHeight="1" x14ac:dyDescent="0.25">
      <c r="A102" s="70" t="s">
        <v>559</v>
      </c>
      <c r="B102" s="6" t="s">
        <v>50</v>
      </c>
      <c r="C102" s="2" t="s">
        <v>10</v>
      </c>
      <c r="D102" s="2">
        <v>13</v>
      </c>
      <c r="E102" s="290" t="s">
        <v>221</v>
      </c>
      <c r="F102" s="291" t="s">
        <v>10</v>
      </c>
      <c r="G102" s="292" t="s">
        <v>558</v>
      </c>
      <c r="H102" s="72"/>
      <c r="I102" s="536">
        <f>SUM(I103)</f>
        <v>51136</v>
      </c>
    </row>
    <row r="103" spans="1:9" ht="18" customHeight="1" x14ac:dyDescent="0.25">
      <c r="A103" s="94" t="s">
        <v>21</v>
      </c>
      <c r="B103" s="6" t="s">
        <v>50</v>
      </c>
      <c r="C103" s="2" t="s">
        <v>10</v>
      </c>
      <c r="D103" s="2">
        <v>13</v>
      </c>
      <c r="E103" s="290" t="s">
        <v>221</v>
      </c>
      <c r="F103" s="291" t="s">
        <v>10</v>
      </c>
      <c r="G103" s="292" t="s">
        <v>558</v>
      </c>
      <c r="H103" s="72" t="s">
        <v>70</v>
      </c>
      <c r="I103" s="537">
        <v>51136</v>
      </c>
    </row>
    <row r="104" spans="1:9" ht="31.5" x14ac:dyDescent="0.25">
      <c r="A104" s="76" t="s">
        <v>24</v>
      </c>
      <c r="B104" s="30" t="s">
        <v>50</v>
      </c>
      <c r="C104" s="28" t="s">
        <v>10</v>
      </c>
      <c r="D104" s="30">
        <v>13</v>
      </c>
      <c r="E104" s="251" t="s">
        <v>212</v>
      </c>
      <c r="F104" s="252" t="s">
        <v>496</v>
      </c>
      <c r="G104" s="253" t="s">
        <v>497</v>
      </c>
      <c r="H104" s="28"/>
      <c r="I104" s="532">
        <f>SUM(I105)</f>
        <v>30000</v>
      </c>
    </row>
    <row r="105" spans="1:9" ht="16.5" customHeight="1" x14ac:dyDescent="0.25">
      <c r="A105" s="86" t="s">
        <v>95</v>
      </c>
      <c r="B105" s="406" t="s">
        <v>50</v>
      </c>
      <c r="C105" s="2" t="s">
        <v>10</v>
      </c>
      <c r="D105" s="406">
        <v>13</v>
      </c>
      <c r="E105" s="266" t="s">
        <v>213</v>
      </c>
      <c r="F105" s="267" t="s">
        <v>496</v>
      </c>
      <c r="G105" s="268" t="s">
        <v>497</v>
      </c>
      <c r="H105" s="2"/>
      <c r="I105" s="533">
        <f>SUM(I106+I108)</f>
        <v>30000</v>
      </c>
    </row>
    <row r="106" spans="1:9" ht="16.5" hidden="1" customHeight="1" x14ac:dyDescent="0.25">
      <c r="A106" s="3" t="s">
        <v>112</v>
      </c>
      <c r="B106" s="406" t="s">
        <v>50</v>
      </c>
      <c r="C106" s="2" t="s">
        <v>10</v>
      </c>
      <c r="D106" s="406">
        <v>13</v>
      </c>
      <c r="E106" s="266" t="s">
        <v>213</v>
      </c>
      <c r="F106" s="267" t="s">
        <v>496</v>
      </c>
      <c r="G106" s="268" t="s">
        <v>519</v>
      </c>
      <c r="H106" s="2"/>
      <c r="I106" s="533">
        <f>SUM(I107)</f>
        <v>0</v>
      </c>
    </row>
    <row r="107" spans="1:9" ht="31.5" hidden="1" customHeight="1" x14ac:dyDescent="0.25">
      <c r="A107" s="91" t="s">
        <v>682</v>
      </c>
      <c r="B107" s="318" t="s">
        <v>50</v>
      </c>
      <c r="C107" s="2" t="s">
        <v>10</v>
      </c>
      <c r="D107" s="406">
        <v>13</v>
      </c>
      <c r="E107" s="266" t="s">
        <v>213</v>
      </c>
      <c r="F107" s="267" t="s">
        <v>496</v>
      </c>
      <c r="G107" s="268" t="s">
        <v>519</v>
      </c>
      <c r="H107" s="2" t="s">
        <v>16</v>
      </c>
      <c r="I107" s="535"/>
    </row>
    <row r="108" spans="1:9" ht="30.75" customHeight="1" x14ac:dyDescent="0.25">
      <c r="A108" s="3" t="s">
        <v>113</v>
      </c>
      <c r="B108" s="406" t="s">
        <v>50</v>
      </c>
      <c r="C108" s="2" t="s">
        <v>10</v>
      </c>
      <c r="D108" s="406">
        <v>13</v>
      </c>
      <c r="E108" s="266" t="s">
        <v>213</v>
      </c>
      <c r="F108" s="267" t="s">
        <v>496</v>
      </c>
      <c r="G108" s="268" t="s">
        <v>526</v>
      </c>
      <c r="H108" s="2"/>
      <c r="I108" s="533">
        <f>SUM(I109)</f>
        <v>30000</v>
      </c>
    </row>
    <row r="109" spans="1:9" ht="34.5" customHeight="1" x14ac:dyDescent="0.25">
      <c r="A109" s="91" t="s">
        <v>682</v>
      </c>
      <c r="B109" s="318" t="s">
        <v>50</v>
      </c>
      <c r="C109" s="2" t="s">
        <v>10</v>
      </c>
      <c r="D109" s="406">
        <v>13</v>
      </c>
      <c r="E109" s="266" t="s">
        <v>213</v>
      </c>
      <c r="F109" s="267" t="s">
        <v>496</v>
      </c>
      <c r="G109" s="268" t="s">
        <v>526</v>
      </c>
      <c r="H109" s="2" t="s">
        <v>16</v>
      </c>
      <c r="I109" s="534">
        <v>30000</v>
      </c>
    </row>
    <row r="110" spans="1:9" ht="16.5" customHeight="1" x14ac:dyDescent="0.25">
      <c r="A110" s="76" t="s">
        <v>195</v>
      </c>
      <c r="B110" s="30" t="s">
        <v>50</v>
      </c>
      <c r="C110" s="28" t="s">
        <v>10</v>
      </c>
      <c r="D110" s="30">
        <v>13</v>
      </c>
      <c r="E110" s="251" t="s">
        <v>214</v>
      </c>
      <c r="F110" s="252" t="s">
        <v>496</v>
      </c>
      <c r="G110" s="253" t="s">
        <v>497</v>
      </c>
      <c r="H110" s="28"/>
      <c r="I110" s="532">
        <f>SUM(I111)</f>
        <v>1448224</v>
      </c>
    </row>
    <row r="111" spans="1:9" ht="16.5" customHeight="1" x14ac:dyDescent="0.25">
      <c r="A111" s="86" t="s">
        <v>194</v>
      </c>
      <c r="B111" s="406" t="s">
        <v>50</v>
      </c>
      <c r="C111" s="2" t="s">
        <v>10</v>
      </c>
      <c r="D111" s="406">
        <v>13</v>
      </c>
      <c r="E111" s="266" t="s">
        <v>215</v>
      </c>
      <c r="F111" s="267" t="s">
        <v>496</v>
      </c>
      <c r="G111" s="268" t="s">
        <v>497</v>
      </c>
      <c r="H111" s="2"/>
      <c r="I111" s="533">
        <f>SUM(I112+I114+I116+I118)</f>
        <v>1448224</v>
      </c>
    </row>
    <row r="112" spans="1:9" ht="48.75" customHeight="1" x14ac:dyDescent="0.25">
      <c r="A112" s="86" t="s">
        <v>689</v>
      </c>
      <c r="B112" s="406" t="s">
        <v>50</v>
      </c>
      <c r="C112" s="2" t="s">
        <v>10</v>
      </c>
      <c r="D112" s="406">
        <v>13</v>
      </c>
      <c r="E112" s="266" t="s">
        <v>215</v>
      </c>
      <c r="F112" s="267" t="s">
        <v>496</v>
      </c>
      <c r="G112" s="268">
        <v>12712</v>
      </c>
      <c r="H112" s="2"/>
      <c r="I112" s="533">
        <f>SUM(I113)</f>
        <v>29220</v>
      </c>
    </row>
    <row r="113" spans="1:9" ht="64.5" customHeight="1" x14ac:dyDescent="0.25">
      <c r="A113" s="86" t="s">
        <v>86</v>
      </c>
      <c r="B113" s="406" t="s">
        <v>50</v>
      </c>
      <c r="C113" s="2" t="s">
        <v>10</v>
      </c>
      <c r="D113" s="406">
        <v>13</v>
      </c>
      <c r="E113" s="266" t="s">
        <v>215</v>
      </c>
      <c r="F113" s="267" t="s">
        <v>496</v>
      </c>
      <c r="G113" s="268">
        <v>12712</v>
      </c>
      <c r="H113" s="2" t="s">
        <v>13</v>
      </c>
      <c r="I113" s="535">
        <v>29220</v>
      </c>
    </row>
    <row r="114" spans="1:9" ht="16.5" customHeight="1" x14ac:dyDescent="0.25">
      <c r="A114" s="3" t="s">
        <v>196</v>
      </c>
      <c r="B114" s="406" t="s">
        <v>50</v>
      </c>
      <c r="C114" s="2" t="s">
        <v>10</v>
      </c>
      <c r="D114" s="406">
        <v>13</v>
      </c>
      <c r="E114" s="266" t="s">
        <v>215</v>
      </c>
      <c r="F114" s="267" t="s">
        <v>496</v>
      </c>
      <c r="G114" s="268" t="s">
        <v>527</v>
      </c>
      <c r="H114" s="2"/>
      <c r="I114" s="533">
        <f>SUM(I115)</f>
        <v>90000</v>
      </c>
    </row>
    <row r="115" spans="1:9" ht="30.75" customHeight="1" x14ac:dyDescent="0.25">
      <c r="A115" s="91" t="s">
        <v>682</v>
      </c>
      <c r="B115" s="318" t="s">
        <v>50</v>
      </c>
      <c r="C115" s="2" t="s">
        <v>10</v>
      </c>
      <c r="D115" s="406">
        <v>13</v>
      </c>
      <c r="E115" s="266" t="s">
        <v>215</v>
      </c>
      <c r="F115" s="267" t="s">
        <v>496</v>
      </c>
      <c r="G115" s="268" t="s">
        <v>527</v>
      </c>
      <c r="H115" s="2" t="s">
        <v>16</v>
      </c>
      <c r="I115" s="534">
        <v>90000</v>
      </c>
    </row>
    <row r="116" spans="1:9" ht="32.25" customHeight="1" x14ac:dyDescent="0.25">
      <c r="A116" s="91" t="s">
        <v>673</v>
      </c>
      <c r="B116" s="406" t="s">
        <v>50</v>
      </c>
      <c r="C116" s="2" t="s">
        <v>10</v>
      </c>
      <c r="D116" s="406">
        <v>13</v>
      </c>
      <c r="E116" s="266" t="s">
        <v>215</v>
      </c>
      <c r="F116" s="267" t="s">
        <v>496</v>
      </c>
      <c r="G116" s="268" t="s">
        <v>558</v>
      </c>
      <c r="H116" s="2"/>
      <c r="I116" s="533">
        <f>SUM(I117)</f>
        <v>60000</v>
      </c>
    </row>
    <row r="117" spans="1:9" ht="64.5" customHeight="1" x14ac:dyDescent="0.25">
      <c r="A117" s="86" t="s">
        <v>86</v>
      </c>
      <c r="B117" s="318" t="s">
        <v>50</v>
      </c>
      <c r="C117" s="2" t="s">
        <v>10</v>
      </c>
      <c r="D117" s="406">
        <v>13</v>
      </c>
      <c r="E117" s="266" t="s">
        <v>215</v>
      </c>
      <c r="F117" s="267" t="s">
        <v>496</v>
      </c>
      <c r="G117" s="268" t="s">
        <v>558</v>
      </c>
      <c r="H117" s="2" t="s">
        <v>13</v>
      </c>
      <c r="I117" s="534">
        <v>60000</v>
      </c>
    </row>
    <row r="118" spans="1:9" ht="31.5" x14ac:dyDescent="0.25">
      <c r="A118" s="92" t="s">
        <v>1094</v>
      </c>
      <c r="B118" s="6" t="s">
        <v>50</v>
      </c>
      <c r="C118" s="2" t="s">
        <v>10</v>
      </c>
      <c r="D118" s="406">
        <v>13</v>
      </c>
      <c r="E118" s="266" t="s">
        <v>215</v>
      </c>
      <c r="F118" s="267" t="s">
        <v>496</v>
      </c>
      <c r="G118" s="268" t="s">
        <v>528</v>
      </c>
      <c r="H118" s="2"/>
      <c r="I118" s="533">
        <f>SUM(I119:I120)</f>
        <v>1269004</v>
      </c>
    </row>
    <row r="119" spans="1:9" ht="63" x14ac:dyDescent="0.25">
      <c r="A119" s="86" t="s">
        <v>86</v>
      </c>
      <c r="B119" s="406" t="s">
        <v>50</v>
      </c>
      <c r="C119" s="2" t="s">
        <v>10</v>
      </c>
      <c r="D119" s="406">
        <v>13</v>
      </c>
      <c r="E119" s="266" t="s">
        <v>215</v>
      </c>
      <c r="F119" s="267" t="s">
        <v>496</v>
      </c>
      <c r="G119" s="268" t="s">
        <v>528</v>
      </c>
      <c r="H119" s="2" t="s">
        <v>13</v>
      </c>
      <c r="I119" s="534">
        <v>882000</v>
      </c>
    </row>
    <row r="120" spans="1:9" ht="30.75" customHeight="1" x14ac:dyDescent="0.25">
      <c r="A120" s="91" t="s">
        <v>682</v>
      </c>
      <c r="B120" s="318" t="s">
        <v>50</v>
      </c>
      <c r="C120" s="2" t="s">
        <v>10</v>
      </c>
      <c r="D120" s="406">
        <v>13</v>
      </c>
      <c r="E120" s="266" t="s">
        <v>215</v>
      </c>
      <c r="F120" s="267" t="s">
        <v>496</v>
      </c>
      <c r="G120" s="268" t="s">
        <v>528</v>
      </c>
      <c r="H120" s="2" t="s">
        <v>16</v>
      </c>
      <c r="I120" s="534">
        <v>387004</v>
      </c>
    </row>
    <row r="121" spans="1:9" ht="18.75" customHeight="1" x14ac:dyDescent="0.25">
      <c r="A121" s="27" t="s">
        <v>91</v>
      </c>
      <c r="B121" s="30" t="s">
        <v>50</v>
      </c>
      <c r="C121" s="28" t="s">
        <v>10</v>
      </c>
      <c r="D121" s="30">
        <v>13</v>
      </c>
      <c r="E121" s="257" t="s">
        <v>209</v>
      </c>
      <c r="F121" s="258" t="s">
        <v>496</v>
      </c>
      <c r="G121" s="259" t="s">
        <v>497</v>
      </c>
      <c r="H121" s="28"/>
      <c r="I121" s="532">
        <f>SUM(I122)</f>
        <v>100000</v>
      </c>
    </row>
    <row r="122" spans="1:9" ht="16.5" customHeight="1" x14ac:dyDescent="0.25">
      <c r="A122" s="92" t="s">
        <v>92</v>
      </c>
      <c r="B122" s="406" t="s">
        <v>50</v>
      </c>
      <c r="C122" s="2" t="s">
        <v>10</v>
      </c>
      <c r="D122" s="406">
        <v>13</v>
      </c>
      <c r="E122" s="284" t="s">
        <v>210</v>
      </c>
      <c r="F122" s="267" t="s">
        <v>496</v>
      </c>
      <c r="G122" s="268" t="s">
        <v>497</v>
      </c>
      <c r="H122" s="2"/>
      <c r="I122" s="533">
        <f>SUM(I123)</f>
        <v>100000</v>
      </c>
    </row>
    <row r="123" spans="1:9" ht="19.5" customHeight="1" x14ac:dyDescent="0.25">
      <c r="A123" s="92" t="s">
        <v>696</v>
      </c>
      <c r="B123" s="406" t="s">
        <v>50</v>
      </c>
      <c r="C123" s="2" t="s">
        <v>10</v>
      </c>
      <c r="D123" s="406">
        <v>13</v>
      </c>
      <c r="E123" s="284" t="s">
        <v>210</v>
      </c>
      <c r="F123" s="267" t="s">
        <v>496</v>
      </c>
      <c r="G123" s="421">
        <v>10030</v>
      </c>
      <c r="H123" s="2"/>
      <c r="I123" s="533">
        <f>SUM(I124)</f>
        <v>100000</v>
      </c>
    </row>
    <row r="124" spans="1:9" ht="16.5" customHeight="1" x14ac:dyDescent="0.25">
      <c r="A124" s="62" t="s">
        <v>40</v>
      </c>
      <c r="B124" s="406" t="s">
        <v>50</v>
      </c>
      <c r="C124" s="2" t="s">
        <v>10</v>
      </c>
      <c r="D124" s="406">
        <v>13</v>
      </c>
      <c r="E124" s="284" t="s">
        <v>210</v>
      </c>
      <c r="F124" s="267" t="s">
        <v>496</v>
      </c>
      <c r="G124" s="421">
        <v>10030</v>
      </c>
      <c r="H124" s="2" t="s">
        <v>39</v>
      </c>
      <c r="I124" s="534">
        <v>100000</v>
      </c>
    </row>
    <row r="125" spans="1:9" ht="31.5" x14ac:dyDescent="0.25">
      <c r="A125" s="27" t="s">
        <v>140</v>
      </c>
      <c r="B125" s="30" t="s">
        <v>50</v>
      </c>
      <c r="C125" s="28" t="s">
        <v>10</v>
      </c>
      <c r="D125" s="30">
        <v>13</v>
      </c>
      <c r="E125" s="251" t="s">
        <v>216</v>
      </c>
      <c r="F125" s="252" t="s">
        <v>496</v>
      </c>
      <c r="G125" s="253" t="s">
        <v>497</v>
      </c>
      <c r="H125" s="28"/>
      <c r="I125" s="532">
        <f>SUM(I126)</f>
        <v>5774130</v>
      </c>
    </row>
    <row r="126" spans="1:9" ht="31.5" x14ac:dyDescent="0.25">
      <c r="A126" s="86" t="s">
        <v>141</v>
      </c>
      <c r="B126" s="406" t="s">
        <v>50</v>
      </c>
      <c r="C126" s="2" t="s">
        <v>10</v>
      </c>
      <c r="D126" s="406">
        <v>13</v>
      </c>
      <c r="E126" s="266" t="s">
        <v>217</v>
      </c>
      <c r="F126" s="267" t="s">
        <v>496</v>
      </c>
      <c r="G126" s="268" t="s">
        <v>497</v>
      </c>
      <c r="H126" s="2"/>
      <c r="I126" s="533">
        <f>SUM(I127)</f>
        <v>5774130</v>
      </c>
    </row>
    <row r="127" spans="1:9" ht="31.5" x14ac:dyDescent="0.25">
      <c r="A127" s="3" t="s">
        <v>96</v>
      </c>
      <c r="B127" s="406" t="s">
        <v>50</v>
      </c>
      <c r="C127" s="2" t="s">
        <v>10</v>
      </c>
      <c r="D127" s="406">
        <v>13</v>
      </c>
      <c r="E127" s="266" t="s">
        <v>217</v>
      </c>
      <c r="F127" s="267" t="s">
        <v>496</v>
      </c>
      <c r="G127" s="268" t="s">
        <v>529</v>
      </c>
      <c r="H127" s="2"/>
      <c r="I127" s="533">
        <f>SUM(I128:I130)</f>
        <v>5774130</v>
      </c>
    </row>
    <row r="128" spans="1:9" ht="63" x14ac:dyDescent="0.25">
      <c r="A128" s="86" t="s">
        <v>86</v>
      </c>
      <c r="B128" s="406" t="s">
        <v>50</v>
      </c>
      <c r="C128" s="2" t="s">
        <v>10</v>
      </c>
      <c r="D128" s="406">
        <v>13</v>
      </c>
      <c r="E128" s="266" t="s">
        <v>217</v>
      </c>
      <c r="F128" s="267" t="s">
        <v>496</v>
      </c>
      <c r="G128" s="268" t="s">
        <v>529</v>
      </c>
      <c r="H128" s="2" t="s">
        <v>13</v>
      </c>
      <c r="I128" s="534">
        <v>3563574</v>
      </c>
    </row>
    <row r="129" spans="1:9" ht="30.75" customHeight="1" x14ac:dyDescent="0.25">
      <c r="A129" s="91" t="s">
        <v>682</v>
      </c>
      <c r="B129" s="318" t="s">
        <v>50</v>
      </c>
      <c r="C129" s="2" t="s">
        <v>10</v>
      </c>
      <c r="D129" s="406">
        <v>13</v>
      </c>
      <c r="E129" s="266" t="s">
        <v>217</v>
      </c>
      <c r="F129" s="267" t="s">
        <v>496</v>
      </c>
      <c r="G129" s="268" t="s">
        <v>529</v>
      </c>
      <c r="H129" s="2" t="s">
        <v>16</v>
      </c>
      <c r="I129" s="534">
        <v>2115313</v>
      </c>
    </row>
    <row r="130" spans="1:9" ht="17.25" customHeight="1" x14ac:dyDescent="0.25">
      <c r="A130" s="3" t="s">
        <v>18</v>
      </c>
      <c r="B130" s="406" t="s">
        <v>50</v>
      </c>
      <c r="C130" s="2" t="s">
        <v>10</v>
      </c>
      <c r="D130" s="406">
        <v>13</v>
      </c>
      <c r="E130" s="266" t="s">
        <v>217</v>
      </c>
      <c r="F130" s="267" t="s">
        <v>496</v>
      </c>
      <c r="G130" s="268" t="s">
        <v>529</v>
      </c>
      <c r="H130" s="2" t="s">
        <v>17</v>
      </c>
      <c r="I130" s="534">
        <v>95243</v>
      </c>
    </row>
    <row r="131" spans="1:9" ht="19.5" hidden="1" customHeight="1" x14ac:dyDescent="0.25">
      <c r="A131" s="27" t="s">
        <v>695</v>
      </c>
      <c r="B131" s="30" t="s">
        <v>50</v>
      </c>
      <c r="C131" s="28" t="s">
        <v>10</v>
      </c>
      <c r="D131" s="30">
        <v>13</v>
      </c>
      <c r="E131" s="251" t="s">
        <v>693</v>
      </c>
      <c r="F131" s="252" t="s">
        <v>496</v>
      </c>
      <c r="G131" s="253" t="s">
        <v>497</v>
      </c>
      <c r="H131" s="28"/>
      <c r="I131" s="532">
        <f>SUM(I132)</f>
        <v>0</v>
      </c>
    </row>
    <row r="132" spans="1:9" ht="17.25" hidden="1" customHeight="1" x14ac:dyDescent="0.25">
      <c r="A132" s="3" t="s">
        <v>22</v>
      </c>
      <c r="B132" s="406" t="s">
        <v>50</v>
      </c>
      <c r="C132" s="2" t="s">
        <v>10</v>
      </c>
      <c r="D132" s="406">
        <v>13</v>
      </c>
      <c r="E132" s="266" t="s">
        <v>694</v>
      </c>
      <c r="F132" s="267" t="s">
        <v>496</v>
      </c>
      <c r="G132" s="268" t="s">
        <v>497</v>
      </c>
      <c r="H132" s="2"/>
      <c r="I132" s="533">
        <f>SUM(I133)</f>
        <v>0</v>
      </c>
    </row>
    <row r="133" spans="1:9" ht="17.25" hidden="1" customHeight="1" x14ac:dyDescent="0.25">
      <c r="A133" s="3" t="s">
        <v>696</v>
      </c>
      <c r="B133" s="406" t="s">
        <v>50</v>
      </c>
      <c r="C133" s="2" t="s">
        <v>10</v>
      </c>
      <c r="D133" s="406">
        <v>13</v>
      </c>
      <c r="E133" s="266" t="s">
        <v>694</v>
      </c>
      <c r="F133" s="267" t="s">
        <v>496</v>
      </c>
      <c r="G133" s="421">
        <v>10030</v>
      </c>
      <c r="H133" s="2"/>
      <c r="I133" s="533">
        <f>SUM(I134)</f>
        <v>0</v>
      </c>
    </row>
    <row r="134" spans="1:9" ht="17.25" hidden="1" customHeight="1" x14ac:dyDescent="0.25">
      <c r="A134" s="62" t="s">
        <v>40</v>
      </c>
      <c r="B134" s="406" t="s">
        <v>50</v>
      </c>
      <c r="C134" s="2" t="s">
        <v>10</v>
      </c>
      <c r="D134" s="406">
        <v>13</v>
      </c>
      <c r="E134" s="266" t="s">
        <v>694</v>
      </c>
      <c r="F134" s="267" t="s">
        <v>496</v>
      </c>
      <c r="G134" s="421">
        <v>10030</v>
      </c>
      <c r="H134" s="2" t="s">
        <v>39</v>
      </c>
      <c r="I134" s="534"/>
    </row>
    <row r="135" spans="1:9" ht="31.5" x14ac:dyDescent="0.25">
      <c r="A135" s="313" t="s">
        <v>76</v>
      </c>
      <c r="B135" s="19" t="s">
        <v>50</v>
      </c>
      <c r="C135" s="15" t="s">
        <v>15</v>
      </c>
      <c r="D135" s="19"/>
      <c r="E135" s="322"/>
      <c r="F135" s="323"/>
      <c r="G135" s="324"/>
      <c r="H135" s="15"/>
      <c r="I135" s="530">
        <f>SUM(I136)</f>
        <v>2044785</v>
      </c>
    </row>
    <row r="136" spans="1:9" ht="31.5" x14ac:dyDescent="0.25">
      <c r="A136" s="100" t="s">
        <v>77</v>
      </c>
      <c r="B136" s="26" t="s">
        <v>50</v>
      </c>
      <c r="C136" s="22" t="s">
        <v>15</v>
      </c>
      <c r="D136" s="57" t="s">
        <v>32</v>
      </c>
      <c r="E136" s="331"/>
      <c r="F136" s="332"/>
      <c r="G136" s="333"/>
      <c r="H136" s="22"/>
      <c r="I136" s="531">
        <f>SUM(I137)</f>
        <v>2044785</v>
      </c>
    </row>
    <row r="137" spans="1:9" ht="63" x14ac:dyDescent="0.25">
      <c r="A137" s="76" t="s">
        <v>142</v>
      </c>
      <c r="B137" s="30" t="s">
        <v>50</v>
      </c>
      <c r="C137" s="28" t="s">
        <v>15</v>
      </c>
      <c r="D137" s="42" t="s">
        <v>32</v>
      </c>
      <c r="E137" s="257" t="s">
        <v>218</v>
      </c>
      <c r="F137" s="258" t="s">
        <v>496</v>
      </c>
      <c r="G137" s="259" t="s">
        <v>497</v>
      </c>
      <c r="H137" s="28"/>
      <c r="I137" s="532">
        <f>SUM(I138,+I144)</f>
        <v>2044785</v>
      </c>
    </row>
    <row r="138" spans="1:9" ht="96" customHeight="1" x14ac:dyDescent="0.25">
      <c r="A138" s="77" t="s">
        <v>143</v>
      </c>
      <c r="B138" s="54" t="s">
        <v>50</v>
      </c>
      <c r="C138" s="2" t="s">
        <v>15</v>
      </c>
      <c r="D138" s="8" t="s">
        <v>32</v>
      </c>
      <c r="E138" s="284" t="s">
        <v>219</v>
      </c>
      <c r="F138" s="285" t="s">
        <v>496</v>
      </c>
      <c r="G138" s="286" t="s">
        <v>497</v>
      </c>
      <c r="H138" s="2"/>
      <c r="I138" s="533">
        <f>SUM(I139)</f>
        <v>1944785</v>
      </c>
    </row>
    <row r="139" spans="1:9" ht="47.25" x14ac:dyDescent="0.25">
      <c r="A139" s="77" t="s">
        <v>530</v>
      </c>
      <c r="B139" s="54" t="s">
        <v>50</v>
      </c>
      <c r="C139" s="2" t="s">
        <v>15</v>
      </c>
      <c r="D139" s="8" t="s">
        <v>32</v>
      </c>
      <c r="E139" s="284" t="s">
        <v>219</v>
      </c>
      <c r="F139" s="285" t="s">
        <v>10</v>
      </c>
      <c r="G139" s="286" t="s">
        <v>497</v>
      </c>
      <c r="H139" s="2"/>
      <c r="I139" s="533">
        <f>SUM(I140)</f>
        <v>1944785</v>
      </c>
    </row>
    <row r="140" spans="1:9" ht="31.5" x14ac:dyDescent="0.25">
      <c r="A140" s="3" t="s">
        <v>96</v>
      </c>
      <c r="B140" s="406" t="s">
        <v>50</v>
      </c>
      <c r="C140" s="2" t="s">
        <v>15</v>
      </c>
      <c r="D140" s="8" t="s">
        <v>32</v>
      </c>
      <c r="E140" s="284" t="s">
        <v>219</v>
      </c>
      <c r="F140" s="285" t="s">
        <v>10</v>
      </c>
      <c r="G140" s="286" t="s">
        <v>529</v>
      </c>
      <c r="H140" s="2"/>
      <c r="I140" s="533">
        <f>SUM(I141:I143)</f>
        <v>1944785</v>
      </c>
    </row>
    <row r="141" spans="1:9" ht="63" x14ac:dyDescent="0.25">
      <c r="A141" s="86" t="s">
        <v>86</v>
      </c>
      <c r="B141" s="406" t="s">
        <v>50</v>
      </c>
      <c r="C141" s="2" t="s">
        <v>15</v>
      </c>
      <c r="D141" s="8" t="s">
        <v>32</v>
      </c>
      <c r="E141" s="284" t="s">
        <v>219</v>
      </c>
      <c r="F141" s="285" t="s">
        <v>10</v>
      </c>
      <c r="G141" s="286" t="s">
        <v>529</v>
      </c>
      <c r="H141" s="2" t="s">
        <v>13</v>
      </c>
      <c r="I141" s="534">
        <v>1834385</v>
      </c>
    </row>
    <row r="142" spans="1:9" ht="33.75" customHeight="1" x14ac:dyDescent="0.25">
      <c r="A142" s="91" t="s">
        <v>682</v>
      </c>
      <c r="B142" s="318" t="s">
        <v>50</v>
      </c>
      <c r="C142" s="2" t="s">
        <v>15</v>
      </c>
      <c r="D142" s="8" t="s">
        <v>32</v>
      </c>
      <c r="E142" s="284" t="s">
        <v>219</v>
      </c>
      <c r="F142" s="285" t="s">
        <v>10</v>
      </c>
      <c r="G142" s="286" t="s">
        <v>529</v>
      </c>
      <c r="H142" s="2" t="s">
        <v>16</v>
      </c>
      <c r="I142" s="534">
        <v>108000</v>
      </c>
    </row>
    <row r="143" spans="1:9" ht="16.5" customHeight="1" x14ac:dyDescent="0.25">
      <c r="A143" s="3" t="s">
        <v>18</v>
      </c>
      <c r="B143" s="406" t="s">
        <v>50</v>
      </c>
      <c r="C143" s="2" t="s">
        <v>15</v>
      </c>
      <c r="D143" s="8" t="s">
        <v>32</v>
      </c>
      <c r="E143" s="284" t="s">
        <v>219</v>
      </c>
      <c r="F143" s="285" t="s">
        <v>10</v>
      </c>
      <c r="G143" s="286" t="s">
        <v>529</v>
      </c>
      <c r="H143" s="2" t="s">
        <v>17</v>
      </c>
      <c r="I143" s="534">
        <v>2400</v>
      </c>
    </row>
    <row r="144" spans="1:9" ht="111.75" customHeight="1" x14ac:dyDescent="0.25">
      <c r="A144" s="393" t="s">
        <v>641</v>
      </c>
      <c r="B144" s="54" t="s">
        <v>50</v>
      </c>
      <c r="C144" s="44" t="s">
        <v>15</v>
      </c>
      <c r="D144" s="61" t="s">
        <v>32</v>
      </c>
      <c r="E144" s="260" t="s">
        <v>637</v>
      </c>
      <c r="F144" s="261" t="s">
        <v>496</v>
      </c>
      <c r="G144" s="262" t="s">
        <v>497</v>
      </c>
      <c r="H144" s="2"/>
      <c r="I144" s="533">
        <f>SUM(I145)</f>
        <v>100000</v>
      </c>
    </row>
    <row r="145" spans="1:9" ht="48" customHeight="1" x14ac:dyDescent="0.25">
      <c r="A145" s="104" t="s">
        <v>639</v>
      </c>
      <c r="B145" s="54" t="s">
        <v>50</v>
      </c>
      <c r="C145" s="44" t="s">
        <v>15</v>
      </c>
      <c r="D145" s="61" t="s">
        <v>32</v>
      </c>
      <c r="E145" s="260" t="s">
        <v>637</v>
      </c>
      <c r="F145" s="261" t="s">
        <v>10</v>
      </c>
      <c r="G145" s="262" t="s">
        <v>497</v>
      </c>
      <c r="H145" s="2"/>
      <c r="I145" s="533">
        <f>SUM(I146)</f>
        <v>100000</v>
      </c>
    </row>
    <row r="146" spans="1:9" ht="48" customHeight="1" x14ac:dyDescent="0.25">
      <c r="A146" s="3" t="s">
        <v>640</v>
      </c>
      <c r="B146" s="54" t="s">
        <v>50</v>
      </c>
      <c r="C146" s="44" t="s">
        <v>15</v>
      </c>
      <c r="D146" s="61" t="s">
        <v>32</v>
      </c>
      <c r="E146" s="260" t="s">
        <v>637</v>
      </c>
      <c r="F146" s="261" t="s">
        <v>10</v>
      </c>
      <c r="G146" s="268" t="s">
        <v>638</v>
      </c>
      <c r="H146" s="2"/>
      <c r="I146" s="533">
        <f>SUM(I147)</f>
        <v>100000</v>
      </c>
    </row>
    <row r="147" spans="1:9" ht="31.5" customHeight="1" x14ac:dyDescent="0.25">
      <c r="A147" s="91" t="s">
        <v>682</v>
      </c>
      <c r="B147" s="54" t="s">
        <v>50</v>
      </c>
      <c r="C147" s="44" t="s">
        <v>15</v>
      </c>
      <c r="D147" s="61" t="s">
        <v>32</v>
      </c>
      <c r="E147" s="260" t="s">
        <v>637</v>
      </c>
      <c r="F147" s="261" t="s">
        <v>10</v>
      </c>
      <c r="G147" s="268" t="s">
        <v>638</v>
      </c>
      <c r="H147" s="2" t="s">
        <v>16</v>
      </c>
      <c r="I147" s="534">
        <v>100000</v>
      </c>
    </row>
    <row r="148" spans="1:9" ht="15.75" x14ac:dyDescent="0.25">
      <c r="A148" s="313" t="s">
        <v>25</v>
      </c>
      <c r="B148" s="19" t="s">
        <v>50</v>
      </c>
      <c r="C148" s="15" t="s">
        <v>20</v>
      </c>
      <c r="D148" s="19"/>
      <c r="E148" s="322"/>
      <c r="F148" s="323"/>
      <c r="G148" s="324"/>
      <c r="H148" s="15"/>
      <c r="I148" s="530">
        <f>SUM(I149+I155+I182)</f>
        <v>21776800</v>
      </c>
    </row>
    <row r="149" spans="1:9" ht="15.75" x14ac:dyDescent="0.25">
      <c r="A149" s="100" t="s">
        <v>266</v>
      </c>
      <c r="B149" s="26" t="s">
        <v>50</v>
      </c>
      <c r="C149" s="22" t="s">
        <v>20</v>
      </c>
      <c r="D149" s="57" t="s">
        <v>35</v>
      </c>
      <c r="E149" s="331"/>
      <c r="F149" s="332"/>
      <c r="G149" s="333"/>
      <c r="H149" s="22"/>
      <c r="I149" s="531">
        <f>SUM(I150)</f>
        <v>450000</v>
      </c>
    </row>
    <row r="150" spans="1:9" ht="63" x14ac:dyDescent="0.25">
      <c r="A150" s="76" t="s">
        <v>146</v>
      </c>
      <c r="B150" s="30" t="s">
        <v>50</v>
      </c>
      <c r="C150" s="28" t="s">
        <v>20</v>
      </c>
      <c r="D150" s="30" t="s">
        <v>35</v>
      </c>
      <c r="E150" s="251" t="s">
        <v>533</v>
      </c>
      <c r="F150" s="252" t="s">
        <v>496</v>
      </c>
      <c r="G150" s="253" t="s">
        <v>497</v>
      </c>
      <c r="H150" s="28"/>
      <c r="I150" s="532">
        <f>SUM(I151)</f>
        <v>450000</v>
      </c>
    </row>
    <row r="151" spans="1:9" ht="81" customHeight="1" x14ac:dyDescent="0.25">
      <c r="A151" s="77" t="s">
        <v>191</v>
      </c>
      <c r="B151" s="54" t="s">
        <v>50</v>
      </c>
      <c r="C151" s="44" t="s">
        <v>20</v>
      </c>
      <c r="D151" s="54" t="s">
        <v>35</v>
      </c>
      <c r="E151" s="254" t="s">
        <v>229</v>
      </c>
      <c r="F151" s="255" t="s">
        <v>496</v>
      </c>
      <c r="G151" s="256" t="s">
        <v>497</v>
      </c>
      <c r="H151" s="44"/>
      <c r="I151" s="533">
        <f>SUM(I152)</f>
        <v>450000</v>
      </c>
    </row>
    <row r="152" spans="1:9" ht="33.75" customHeight="1" x14ac:dyDescent="0.25">
      <c r="A152" s="77" t="s">
        <v>534</v>
      </c>
      <c r="B152" s="54" t="s">
        <v>50</v>
      </c>
      <c r="C152" s="44" t="s">
        <v>20</v>
      </c>
      <c r="D152" s="54" t="s">
        <v>35</v>
      </c>
      <c r="E152" s="254" t="s">
        <v>229</v>
      </c>
      <c r="F152" s="255" t="s">
        <v>10</v>
      </c>
      <c r="G152" s="256" t="s">
        <v>497</v>
      </c>
      <c r="H152" s="44"/>
      <c r="I152" s="533">
        <f>SUM(I153)</f>
        <v>450000</v>
      </c>
    </row>
    <row r="153" spans="1:9" ht="15.75" customHeight="1" x14ac:dyDescent="0.25">
      <c r="A153" s="77" t="s">
        <v>192</v>
      </c>
      <c r="B153" s="54" t="s">
        <v>50</v>
      </c>
      <c r="C153" s="44" t="s">
        <v>20</v>
      </c>
      <c r="D153" s="54" t="s">
        <v>35</v>
      </c>
      <c r="E153" s="254" t="s">
        <v>229</v>
      </c>
      <c r="F153" s="255" t="s">
        <v>10</v>
      </c>
      <c r="G153" s="256" t="s">
        <v>535</v>
      </c>
      <c r="H153" s="44"/>
      <c r="I153" s="533">
        <f>SUM(I154)</f>
        <v>450000</v>
      </c>
    </row>
    <row r="154" spans="1:9" ht="15.75" customHeight="1" x14ac:dyDescent="0.25">
      <c r="A154" s="3" t="s">
        <v>18</v>
      </c>
      <c r="B154" s="406" t="s">
        <v>50</v>
      </c>
      <c r="C154" s="44" t="s">
        <v>20</v>
      </c>
      <c r="D154" s="54" t="s">
        <v>35</v>
      </c>
      <c r="E154" s="254" t="s">
        <v>229</v>
      </c>
      <c r="F154" s="255" t="s">
        <v>10</v>
      </c>
      <c r="G154" s="256" t="s">
        <v>535</v>
      </c>
      <c r="H154" s="44" t="s">
        <v>17</v>
      </c>
      <c r="I154" s="535">
        <v>450000</v>
      </c>
    </row>
    <row r="155" spans="1:9" ht="15.75" x14ac:dyDescent="0.25">
      <c r="A155" s="100" t="s">
        <v>145</v>
      </c>
      <c r="B155" s="26" t="s">
        <v>50</v>
      </c>
      <c r="C155" s="22" t="s">
        <v>20</v>
      </c>
      <c r="D155" s="26" t="s">
        <v>32</v>
      </c>
      <c r="E155" s="101"/>
      <c r="F155" s="325"/>
      <c r="G155" s="326"/>
      <c r="H155" s="22"/>
      <c r="I155" s="531">
        <f>SUM(I156+I175)</f>
        <v>20701446</v>
      </c>
    </row>
    <row r="156" spans="1:9" ht="63" x14ac:dyDescent="0.25">
      <c r="A156" s="76" t="s">
        <v>146</v>
      </c>
      <c r="B156" s="30" t="s">
        <v>50</v>
      </c>
      <c r="C156" s="28" t="s">
        <v>20</v>
      </c>
      <c r="D156" s="30" t="s">
        <v>32</v>
      </c>
      <c r="E156" s="251" t="s">
        <v>533</v>
      </c>
      <c r="F156" s="252" t="s">
        <v>496</v>
      </c>
      <c r="G156" s="253" t="s">
        <v>497</v>
      </c>
      <c r="H156" s="28"/>
      <c r="I156" s="532">
        <f>SUM(I157+I169)</f>
        <v>7258247</v>
      </c>
    </row>
    <row r="157" spans="1:9" ht="65.25" customHeight="1" x14ac:dyDescent="0.25">
      <c r="A157" s="77" t="s">
        <v>147</v>
      </c>
      <c r="B157" s="54" t="s">
        <v>50</v>
      </c>
      <c r="C157" s="44" t="s">
        <v>20</v>
      </c>
      <c r="D157" s="54" t="s">
        <v>32</v>
      </c>
      <c r="E157" s="254" t="s">
        <v>221</v>
      </c>
      <c r="F157" s="255" t="s">
        <v>496</v>
      </c>
      <c r="G157" s="256" t="s">
        <v>497</v>
      </c>
      <c r="H157" s="44"/>
      <c r="I157" s="533">
        <f>SUM(I158)</f>
        <v>6650700</v>
      </c>
    </row>
    <row r="158" spans="1:9" ht="47.25" customHeight="1" x14ac:dyDescent="0.25">
      <c r="A158" s="77" t="s">
        <v>536</v>
      </c>
      <c r="B158" s="54" t="s">
        <v>50</v>
      </c>
      <c r="C158" s="44" t="s">
        <v>20</v>
      </c>
      <c r="D158" s="54" t="s">
        <v>32</v>
      </c>
      <c r="E158" s="254" t="s">
        <v>221</v>
      </c>
      <c r="F158" s="255" t="s">
        <v>10</v>
      </c>
      <c r="G158" s="256" t="s">
        <v>497</v>
      </c>
      <c r="H158" s="44"/>
      <c r="I158" s="533">
        <f>SUM(I159+I161+I163+I165+I167)</f>
        <v>6650700</v>
      </c>
    </row>
    <row r="159" spans="1:9" ht="17.25" customHeight="1" x14ac:dyDescent="0.25">
      <c r="A159" s="597" t="s">
        <v>899</v>
      </c>
      <c r="B159" s="54" t="s">
        <v>50</v>
      </c>
      <c r="C159" s="44" t="s">
        <v>20</v>
      </c>
      <c r="D159" s="54" t="s">
        <v>32</v>
      </c>
      <c r="E159" s="254" t="s">
        <v>221</v>
      </c>
      <c r="F159" s="255" t="s">
        <v>10</v>
      </c>
      <c r="G159" s="476">
        <v>13604</v>
      </c>
      <c r="H159" s="44"/>
      <c r="I159" s="533">
        <f>SUM(I160)</f>
        <v>827331</v>
      </c>
    </row>
    <row r="160" spans="1:9" ht="33" customHeight="1" x14ac:dyDescent="0.25">
      <c r="A160" s="77" t="s">
        <v>190</v>
      </c>
      <c r="B160" s="54" t="s">
        <v>50</v>
      </c>
      <c r="C160" s="44" t="s">
        <v>20</v>
      </c>
      <c r="D160" s="54" t="s">
        <v>32</v>
      </c>
      <c r="E160" s="254" t="s">
        <v>221</v>
      </c>
      <c r="F160" s="255" t="s">
        <v>10</v>
      </c>
      <c r="G160" s="476">
        <v>13604</v>
      </c>
      <c r="H160" s="44" t="s">
        <v>185</v>
      </c>
      <c r="I160" s="535">
        <v>827331</v>
      </c>
    </row>
    <row r="161" spans="1:12" ht="18" customHeight="1" x14ac:dyDescent="0.25">
      <c r="A161" s="77" t="s">
        <v>899</v>
      </c>
      <c r="B161" s="54" t="s">
        <v>50</v>
      </c>
      <c r="C161" s="44" t="s">
        <v>20</v>
      </c>
      <c r="D161" s="54" t="s">
        <v>32</v>
      </c>
      <c r="E161" s="254" t="s">
        <v>221</v>
      </c>
      <c r="F161" s="255" t="s">
        <v>10</v>
      </c>
      <c r="G161" s="256" t="s">
        <v>900</v>
      </c>
      <c r="H161" s="44"/>
      <c r="I161" s="533">
        <f>SUM(I162)</f>
        <v>551554</v>
      </c>
    </row>
    <row r="162" spans="1:12" ht="33" customHeight="1" x14ac:dyDescent="0.25">
      <c r="A162" s="77" t="s">
        <v>190</v>
      </c>
      <c r="B162" s="54" t="s">
        <v>50</v>
      </c>
      <c r="C162" s="44" t="s">
        <v>20</v>
      </c>
      <c r="D162" s="54" t="s">
        <v>32</v>
      </c>
      <c r="E162" s="254" t="s">
        <v>221</v>
      </c>
      <c r="F162" s="255" t="s">
        <v>10</v>
      </c>
      <c r="G162" s="256" t="s">
        <v>900</v>
      </c>
      <c r="H162" s="44" t="s">
        <v>185</v>
      </c>
      <c r="I162" s="535">
        <v>551554</v>
      </c>
    </row>
    <row r="163" spans="1:12" ht="33.75" customHeight="1" x14ac:dyDescent="0.25">
      <c r="A163" s="77" t="s">
        <v>148</v>
      </c>
      <c r="B163" s="54" t="s">
        <v>50</v>
      </c>
      <c r="C163" s="44" t="s">
        <v>20</v>
      </c>
      <c r="D163" s="54" t="s">
        <v>32</v>
      </c>
      <c r="E163" s="254" t="s">
        <v>221</v>
      </c>
      <c r="F163" s="255" t="s">
        <v>10</v>
      </c>
      <c r="G163" s="256" t="s">
        <v>537</v>
      </c>
      <c r="H163" s="44"/>
      <c r="I163" s="533">
        <f>SUM(I164)</f>
        <v>861521</v>
      </c>
      <c r="J163" s="602"/>
      <c r="K163" s="479"/>
      <c r="L163" s="479"/>
    </row>
    <row r="164" spans="1:12" ht="33.75" customHeight="1" x14ac:dyDescent="0.25">
      <c r="A164" s="77" t="s">
        <v>190</v>
      </c>
      <c r="B164" s="54" t="s">
        <v>50</v>
      </c>
      <c r="C164" s="44" t="s">
        <v>20</v>
      </c>
      <c r="D164" s="54" t="s">
        <v>32</v>
      </c>
      <c r="E164" s="254" t="s">
        <v>221</v>
      </c>
      <c r="F164" s="255" t="s">
        <v>10</v>
      </c>
      <c r="G164" s="256" t="s">
        <v>537</v>
      </c>
      <c r="H164" s="44" t="s">
        <v>185</v>
      </c>
      <c r="I164" s="535">
        <v>861521</v>
      </c>
    </row>
    <row r="165" spans="1:12" ht="30" customHeight="1" x14ac:dyDescent="0.25">
      <c r="A165" s="77" t="s">
        <v>538</v>
      </c>
      <c r="B165" s="54" t="s">
        <v>50</v>
      </c>
      <c r="C165" s="44" t="s">
        <v>20</v>
      </c>
      <c r="D165" s="54" t="s">
        <v>32</v>
      </c>
      <c r="E165" s="254" t="s">
        <v>221</v>
      </c>
      <c r="F165" s="255" t="s">
        <v>10</v>
      </c>
      <c r="G165" s="256" t="s">
        <v>539</v>
      </c>
      <c r="H165" s="44"/>
      <c r="I165" s="533">
        <f>SUM(I166)</f>
        <v>3390790</v>
      </c>
    </row>
    <row r="166" spans="1:12" ht="19.5" customHeight="1" x14ac:dyDescent="0.25">
      <c r="A166" s="77" t="s">
        <v>21</v>
      </c>
      <c r="B166" s="54" t="s">
        <v>50</v>
      </c>
      <c r="C166" s="44" t="s">
        <v>20</v>
      </c>
      <c r="D166" s="54" t="s">
        <v>32</v>
      </c>
      <c r="E166" s="106" t="s">
        <v>221</v>
      </c>
      <c r="F166" s="300" t="s">
        <v>10</v>
      </c>
      <c r="G166" s="301" t="s">
        <v>539</v>
      </c>
      <c r="H166" s="44" t="s">
        <v>70</v>
      </c>
      <c r="I166" s="535">
        <v>3390790</v>
      </c>
    </row>
    <row r="167" spans="1:12" ht="47.25" x14ac:dyDescent="0.25">
      <c r="A167" s="77" t="s">
        <v>540</v>
      </c>
      <c r="B167" s="54" t="s">
        <v>50</v>
      </c>
      <c r="C167" s="44" t="s">
        <v>20</v>
      </c>
      <c r="D167" s="54" t="s">
        <v>32</v>
      </c>
      <c r="E167" s="254" t="s">
        <v>221</v>
      </c>
      <c r="F167" s="255" t="s">
        <v>10</v>
      </c>
      <c r="G167" s="256" t="s">
        <v>541</v>
      </c>
      <c r="H167" s="44"/>
      <c r="I167" s="533">
        <f>SUM(I168)</f>
        <v>1019504</v>
      </c>
    </row>
    <row r="168" spans="1:12" ht="18" customHeight="1" x14ac:dyDescent="0.25">
      <c r="A168" s="77" t="s">
        <v>21</v>
      </c>
      <c r="B168" s="54" t="s">
        <v>50</v>
      </c>
      <c r="C168" s="44" t="s">
        <v>20</v>
      </c>
      <c r="D168" s="54" t="s">
        <v>32</v>
      </c>
      <c r="E168" s="254" t="s">
        <v>221</v>
      </c>
      <c r="F168" s="255" t="s">
        <v>10</v>
      </c>
      <c r="G168" s="256" t="s">
        <v>541</v>
      </c>
      <c r="H168" s="44" t="s">
        <v>70</v>
      </c>
      <c r="I168" s="535">
        <v>1019504</v>
      </c>
    </row>
    <row r="169" spans="1:12" ht="78.75" x14ac:dyDescent="0.25">
      <c r="A169" s="77" t="s">
        <v>264</v>
      </c>
      <c r="B169" s="54" t="s">
        <v>50</v>
      </c>
      <c r="C169" s="44" t="s">
        <v>20</v>
      </c>
      <c r="D169" s="124" t="s">
        <v>32</v>
      </c>
      <c r="E169" s="254" t="s">
        <v>262</v>
      </c>
      <c r="F169" s="255" t="s">
        <v>496</v>
      </c>
      <c r="G169" s="256" t="s">
        <v>497</v>
      </c>
      <c r="H169" s="44"/>
      <c r="I169" s="533">
        <f>SUM(I170)</f>
        <v>607547</v>
      </c>
    </row>
    <row r="170" spans="1:12" ht="47.25" x14ac:dyDescent="0.25">
      <c r="A170" s="77" t="s">
        <v>542</v>
      </c>
      <c r="B170" s="54" t="s">
        <v>50</v>
      </c>
      <c r="C170" s="44" t="s">
        <v>20</v>
      </c>
      <c r="D170" s="124" t="s">
        <v>32</v>
      </c>
      <c r="E170" s="254" t="s">
        <v>262</v>
      </c>
      <c r="F170" s="255" t="s">
        <v>10</v>
      </c>
      <c r="G170" s="256" t="s">
        <v>497</v>
      </c>
      <c r="H170" s="44"/>
      <c r="I170" s="533">
        <f>SUM(I171+I173)</f>
        <v>607547</v>
      </c>
    </row>
    <row r="171" spans="1:12" ht="31.5" x14ac:dyDescent="0.25">
      <c r="A171" s="77" t="s">
        <v>263</v>
      </c>
      <c r="B171" s="54" t="s">
        <v>50</v>
      </c>
      <c r="C171" s="44" t="s">
        <v>20</v>
      </c>
      <c r="D171" s="124" t="s">
        <v>32</v>
      </c>
      <c r="E171" s="254" t="s">
        <v>262</v>
      </c>
      <c r="F171" s="255" t="s">
        <v>10</v>
      </c>
      <c r="G171" s="256" t="s">
        <v>543</v>
      </c>
      <c r="H171" s="44"/>
      <c r="I171" s="533">
        <f>SUM(I172)</f>
        <v>50880</v>
      </c>
    </row>
    <row r="172" spans="1:12" ht="31.5" customHeight="1" x14ac:dyDescent="0.25">
      <c r="A172" s="415" t="s">
        <v>682</v>
      </c>
      <c r="B172" s="318" t="s">
        <v>50</v>
      </c>
      <c r="C172" s="44" t="s">
        <v>20</v>
      </c>
      <c r="D172" s="124" t="s">
        <v>32</v>
      </c>
      <c r="E172" s="254" t="s">
        <v>262</v>
      </c>
      <c r="F172" s="255" t="s">
        <v>10</v>
      </c>
      <c r="G172" s="256" t="s">
        <v>543</v>
      </c>
      <c r="H172" s="44" t="s">
        <v>16</v>
      </c>
      <c r="I172" s="535">
        <v>50880</v>
      </c>
    </row>
    <row r="173" spans="1:12" ht="16.5" customHeight="1" x14ac:dyDescent="0.25">
      <c r="A173" s="7" t="s">
        <v>1101</v>
      </c>
      <c r="B173" s="600" t="s">
        <v>50</v>
      </c>
      <c r="C173" s="44" t="s">
        <v>20</v>
      </c>
      <c r="D173" s="124" t="s">
        <v>32</v>
      </c>
      <c r="E173" s="254" t="s">
        <v>262</v>
      </c>
      <c r="F173" s="255" t="s">
        <v>10</v>
      </c>
      <c r="G173" s="256" t="s">
        <v>1100</v>
      </c>
      <c r="H173" s="44"/>
      <c r="I173" s="533">
        <f>SUM(I174)</f>
        <v>556667</v>
      </c>
    </row>
    <row r="174" spans="1:12" ht="31.5" customHeight="1" x14ac:dyDescent="0.25">
      <c r="A174" s="7" t="s">
        <v>682</v>
      </c>
      <c r="B174" s="318" t="s">
        <v>50</v>
      </c>
      <c r="C174" s="44" t="s">
        <v>20</v>
      </c>
      <c r="D174" s="124" t="s">
        <v>32</v>
      </c>
      <c r="E174" s="254" t="s">
        <v>262</v>
      </c>
      <c r="F174" s="255" t="s">
        <v>10</v>
      </c>
      <c r="G174" s="256" t="s">
        <v>1100</v>
      </c>
      <c r="H174" s="44" t="s">
        <v>16</v>
      </c>
      <c r="I174" s="535">
        <v>556667</v>
      </c>
    </row>
    <row r="175" spans="1:12" ht="31.5" customHeight="1" x14ac:dyDescent="0.25">
      <c r="A175" s="118" t="s">
        <v>188</v>
      </c>
      <c r="B175" s="32" t="s">
        <v>50</v>
      </c>
      <c r="C175" s="28" t="s">
        <v>20</v>
      </c>
      <c r="D175" s="123" t="s">
        <v>32</v>
      </c>
      <c r="E175" s="257" t="s">
        <v>226</v>
      </c>
      <c r="F175" s="258" t="s">
        <v>496</v>
      </c>
      <c r="G175" s="259" t="s">
        <v>497</v>
      </c>
      <c r="H175" s="28"/>
      <c r="I175" s="532">
        <f>SUM(I176)</f>
        <v>13443199</v>
      </c>
    </row>
    <row r="176" spans="1:12" ht="65.25" customHeight="1" x14ac:dyDescent="0.25">
      <c r="A176" s="7" t="s">
        <v>189</v>
      </c>
      <c r="B176" s="6" t="s">
        <v>50</v>
      </c>
      <c r="C176" s="44" t="s">
        <v>20</v>
      </c>
      <c r="D176" s="124" t="s">
        <v>32</v>
      </c>
      <c r="E176" s="260" t="s">
        <v>227</v>
      </c>
      <c r="F176" s="261" t="s">
        <v>496</v>
      </c>
      <c r="G176" s="262" t="s">
        <v>497</v>
      </c>
      <c r="H176" s="44"/>
      <c r="I176" s="533">
        <f>SUM(I177)</f>
        <v>13443199</v>
      </c>
    </row>
    <row r="177" spans="1:9" ht="49.5" customHeight="1" x14ac:dyDescent="0.25">
      <c r="A177" s="7" t="s">
        <v>557</v>
      </c>
      <c r="B177" s="6" t="s">
        <v>50</v>
      </c>
      <c r="C177" s="44" t="s">
        <v>20</v>
      </c>
      <c r="D177" s="124" t="s">
        <v>32</v>
      </c>
      <c r="E177" s="260" t="s">
        <v>227</v>
      </c>
      <c r="F177" s="261" t="s">
        <v>12</v>
      </c>
      <c r="G177" s="262" t="s">
        <v>497</v>
      </c>
      <c r="H177" s="44"/>
      <c r="I177" s="533">
        <f>SUM(I178+I180)</f>
        <v>13443199</v>
      </c>
    </row>
    <row r="178" spans="1:9" ht="18" customHeight="1" x14ac:dyDescent="0.25">
      <c r="A178" s="7" t="s">
        <v>1095</v>
      </c>
      <c r="B178" s="6" t="s">
        <v>50</v>
      </c>
      <c r="C178" s="44" t="s">
        <v>20</v>
      </c>
      <c r="D178" s="124" t="s">
        <v>32</v>
      </c>
      <c r="E178" s="260" t="s">
        <v>227</v>
      </c>
      <c r="F178" s="261" t="s">
        <v>12</v>
      </c>
      <c r="G178" s="262" t="s">
        <v>958</v>
      </c>
      <c r="H178" s="44"/>
      <c r="I178" s="533">
        <f>SUM(I179)</f>
        <v>13443199</v>
      </c>
    </row>
    <row r="179" spans="1:9" ht="31.5" customHeight="1" x14ac:dyDescent="0.25">
      <c r="A179" s="7" t="s">
        <v>190</v>
      </c>
      <c r="B179" s="6" t="s">
        <v>50</v>
      </c>
      <c r="C179" s="44" t="s">
        <v>20</v>
      </c>
      <c r="D179" s="124" t="s">
        <v>32</v>
      </c>
      <c r="E179" s="260" t="s">
        <v>227</v>
      </c>
      <c r="F179" s="261" t="s">
        <v>12</v>
      </c>
      <c r="G179" s="262" t="s">
        <v>958</v>
      </c>
      <c r="H179" s="44" t="s">
        <v>185</v>
      </c>
      <c r="I179" s="535">
        <v>13443199</v>
      </c>
    </row>
    <row r="180" spans="1:9" ht="18" hidden="1" customHeight="1" x14ac:dyDescent="0.25">
      <c r="A180" s="7" t="s">
        <v>903</v>
      </c>
      <c r="B180" s="6" t="s">
        <v>50</v>
      </c>
      <c r="C180" s="44" t="s">
        <v>20</v>
      </c>
      <c r="D180" s="124" t="s">
        <v>32</v>
      </c>
      <c r="E180" s="260" t="s">
        <v>227</v>
      </c>
      <c r="F180" s="261" t="s">
        <v>12</v>
      </c>
      <c r="G180" s="262" t="s">
        <v>969</v>
      </c>
      <c r="H180" s="44"/>
      <c r="I180" s="533">
        <f>SUM(I181)</f>
        <v>0</v>
      </c>
    </row>
    <row r="181" spans="1:9" ht="31.5" hidden="1" customHeight="1" x14ac:dyDescent="0.25">
      <c r="A181" s="7" t="s">
        <v>190</v>
      </c>
      <c r="B181" s="6" t="s">
        <v>50</v>
      </c>
      <c r="C181" s="44" t="s">
        <v>20</v>
      </c>
      <c r="D181" s="124" t="s">
        <v>32</v>
      </c>
      <c r="E181" s="260" t="s">
        <v>227</v>
      </c>
      <c r="F181" s="261" t="s">
        <v>12</v>
      </c>
      <c r="G181" s="262" t="s">
        <v>969</v>
      </c>
      <c r="H181" s="44" t="s">
        <v>185</v>
      </c>
      <c r="I181" s="535"/>
    </row>
    <row r="182" spans="1:9" ht="15.75" x14ac:dyDescent="0.25">
      <c r="A182" s="100" t="s">
        <v>26</v>
      </c>
      <c r="B182" s="26" t="s">
        <v>50</v>
      </c>
      <c r="C182" s="22" t="s">
        <v>20</v>
      </c>
      <c r="D182" s="26">
        <v>12</v>
      </c>
      <c r="E182" s="101"/>
      <c r="F182" s="325"/>
      <c r="G182" s="326"/>
      <c r="H182" s="22"/>
      <c r="I182" s="531">
        <f>SUM(I183,I188,I193,I202)</f>
        <v>625354</v>
      </c>
    </row>
    <row r="183" spans="1:9" ht="47.25" x14ac:dyDescent="0.25">
      <c r="A183" s="27" t="s">
        <v>138</v>
      </c>
      <c r="B183" s="30" t="s">
        <v>50</v>
      </c>
      <c r="C183" s="28" t="s">
        <v>20</v>
      </c>
      <c r="D183" s="30">
        <v>12</v>
      </c>
      <c r="E183" s="251" t="s">
        <v>522</v>
      </c>
      <c r="F183" s="252" t="s">
        <v>496</v>
      </c>
      <c r="G183" s="253" t="s">
        <v>497</v>
      </c>
      <c r="H183" s="28"/>
      <c r="I183" s="532">
        <f>SUM(I184)</f>
        <v>200000</v>
      </c>
    </row>
    <row r="184" spans="1:9" ht="66.75" customHeight="1" x14ac:dyDescent="0.25">
      <c r="A184" s="55" t="s">
        <v>139</v>
      </c>
      <c r="B184" s="54" t="s">
        <v>50</v>
      </c>
      <c r="C184" s="2" t="s">
        <v>20</v>
      </c>
      <c r="D184" s="406">
        <v>12</v>
      </c>
      <c r="E184" s="266" t="s">
        <v>211</v>
      </c>
      <c r="F184" s="267" t="s">
        <v>496</v>
      </c>
      <c r="G184" s="268" t="s">
        <v>497</v>
      </c>
      <c r="H184" s="2"/>
      <c r="I184" s="533">
        <f>SUM(I185)</f>
        <v>200000</v>
      </c>
    </row>
    <row r="185" spans="1:9" ht="47.25" x14ac:dyDescent="0.25">
      <c r="A185" s="55" t="s">
        <v>523</v>
      </c>
      <c r="B185" s="54" t="s">
        <v>50</v>
      </c>
      <c r="C185" s="2" t="s">
        <v>20</v>
      </c>
      <c r="D185" s="406">
        <v>12</v>
      </c>
      <c r="E185" s="266" t="s">
        <v>211</v>
      </c>
      <c r="F185" s="267" t="s">
        <v>10</v>
      </c>
      <c r="G185" s="268" t="s">
        <v>497</v>
      </c>
      <c r="H185" s="2"/>
      <c r="I185" s="533">
        <f>SUM(I186)</f>
        <v>200000</v>
      </c>
    </row>
    <row r="186" spans="1:9" ht="16.5" customHeight="1" x14ac:dyDescent="0.25">
      <c r="A186" s="86" t="s">
        <v>525</v>
      </c>
      <c r="B186" s="406" t="s">
        <v>50</v>
      </c>
      <c r="C186" s="2" t="s">
        <v>20</v>
      </c>
      <c r="D186" s="406">
        <v>12</v>
      </c>
      <c r="E186" s="266" t="s">
        <v>211</v>
      </c>
      <c r="F186" s="267" t="s">
        <v>10</v>
      </c>
      <c r="G186" s="268" t="s">
        <v>524</v>
      </c>
      <c r="H186" s="2"/>
      <c r="I186" s="533">
        <f>SUM(I187)</f>
        <v>200000</v>
      </c>
    </row>
    <row r="187" spans="1:9" ht="33" customHeight="1" x14ac:dyDescent="0.25">
      <c r="A187" s="91" t="s">
        <v>682</v>
      </c>
      <c r="B187" s="318" t="s">
        <v>50</v>
      </c>
      <c r="C187" s="2" t="s">
        <v>20</v>
      </c>
      <c r="D187" s="406">
        <v>12</v>
      </c>
      <c r="E187" s="266" t="s">
        <v>211</v>
      </c>
      <c r="F187" s="267" t="s">
        <v>10</v>
      </c>
      <c r="G187" s="268" t="s">
        <v>524</v>
      </c>
      <c r="H187" s="2" t="s">
        <v>16</v>
      </c>
      <c r="I187" s="534">
        <v>200000</v>
      </c>
    </row>
    <row r="188" spans="1:9" ht="47.25" hidden="1" x14ac:dyDescent="0.25">
      <c r="A188" s="27" t="s">
        <v>151</v>
      </c>
      <c r="B188" s="30" t="s">
        <v>50</v>
      </c>
      <c r="C188" s="28" t="s">
        <v>20</v>
      </c>
      <c r="D188" s="30">
        <v>12</v>
      </c>
      <c r="E188" s="251" t="s">
        <v>544</v>
      </c>
      <c r="F188" s="252" t="s">
        <v>496</v>
      </c>
      <c r="G188" s="253" t="s">
        <v>497</v>
      </c>
      <c r="H188" s="28"/>
      <c r="I188" s="532">
        <f>SUM(I189)</f>
        <v>0</v>
      </c>
    </row>
    <row r="189" spans="1:9" ht="63" hidden="1" x14ac:dyDescent="0.25">
      <c r="A189" s="302" t="s">
        <v>152</v>
      </c>
      <c r="B189" s="327" t="s">
        <v>50</v>
      </c>
      <c r="C189" s="5" t="s">
        <v>20</v>
      </c>
      <c r="D189" s="432">
        <v>12</v>
      </c>
      <c r="E189" s="266" t="s">
        <v>222</v>
      </c>
      <c r="F189" s="267" t="s">
        <v>496</v>
      </c>
      <c r="G189" s="268" t="s">
        <v>497</v>
      </c>
      <c r="H189" s="2"/>
      <c r="I189" s="533">
        <f>SUM(I190)</f>
        <v>0</v>
      </c>
    </row>
    <row r="190" spans="1:9" ht="35.25" hidden="1" customHeight="1" x14ac:dyDescent="0.25">
      <c r="A190" s="92" t="s">
        <v>545</v>
      </c>
      <c r="B190" s="6" t="s">
        <v>50</v>
      </c>
      <c r="C190" s="5" t="s">
        <v>20</v>
      </c>
      <c r="D190" s="432">
        <v>12</v>
      </c>
      <c r="E190" s="266" t="s">
        <v>222</v>
      </c>
      <c r="F190" s="267" t="s">
        <v>10</v>
      </c>
      <c r="G190" s="268" t="s">
        <v>497</v>
      </c>
      <c r="H190" s="299"/>
      <c r="I190" s="533">
        <f>SUM(I191)</f>
        <v>0</v>
      </c>
    </row>
    <row r="191" spans="1:9" ht="15.75" hidden="1" customHeight="1" x14ac:dyDescent="0.25">
      <c r="A191" s="62" t="s">
        <v>109</v>
      </c>
      <c r="B191" s="406" t="s">
        <v>50</v>
      </c>
      <c r="C191" s="5" t="s">
        <v>20</v>
      </c>
      <c r="D191" s="432">
        <v>12</v>
      </c>
      <c r="E191" s="266" t="s">
        <v>222</v>
      </c>
      <c r="F191" s="267" t="s">
        <v>10</v>
      </c>
      <c r="G191" s="268" t="s">
        <v>546</v>
      </c>
      <c r="H191" s="60"/>
      <c r="I191" s="533">
        <f>SUM(I192)</f>
        <v>0</v>
      </c>
    </row>
    <row r="192" spans="1:9" ht="30" hidden="1" customHeight="1" x14ac:dyDescent="0.25">
      <c r="A192" s="114" t="s">
        <v>682</v>
      </c>
      <c r="B192" s="6" t="s">
        <v>50</v>
      </c>
      <c r="C192" s="5" t="s">
        <v>20</v>
      </c>
      <c r="D192" s="432">
        <v>12</v>
      </c>
      <c r="E192" s="266" t="s">
        <v>222</v>
      </c>
      <c r="F192" s="267" t="s">
        <v>10</v>
      </c>
      <c r="G192" s="268" t="s">
        <v>546</v>
      </c>
      <c r="H192" s="60" t="s">
        <v>16</v>
      </c>
      <c r="I192" s="535"/>
    </row>
    <row r="193" spans="1:9" ht="52.5" customHeight="1" x14ac:dyDescent="0.25">
      <c r="A193" s="76" t="s">
        <v>197</v>
      </c>
      <c r="B193" s="30" t="s">
        <v>50</v>
      </c>
      <c r="C193" s="28" t="s">
        <v>20</v>
      </c>
      <c r="D193" s="30">
        <v>12</v>
      </c>
      <c r="E193" s="251" t="s">
        <v>879</v>
      </c>
      <c r="F193" s="252" t="s">
        <v>496</v>
      </c>
      <c r="G193" s="253" t="s">
        <v>497</v>
      </c>
      <c r="H193" s="28"/>
      <c r="I193" s="532">
        <f>SUM(I194)</f>
        <v>415354</v>
      </c>
    </row>
    <row r="194" spans="1:9" ht="80.25" customHeight="1" x14ac:dyDescent="0.25">
      <c r="A194" s="77" t="s">
        <v>198</v>
      </c>
      <c r="B194" s="54" t="s">
        <v>50</v>
      </c>
      <c r="C194" s="44" t="s">
        <v>20</v>
      </c>
      <c r="D194" s="54">
        <v>12</v>
      </c>
      <c r="E194" s="254" t="s">
        <v>228</v>
      </c>
      <c r="F194" s="255" t="s">
        <v>496</v>
      </c>
      <c r="G194" s="256" t="s">
        <v>497</v>
      </c>
      <c r="H194" s="44"/>
      <c r="I194" s="533">
        <f>SUM(I195)</f>
        <v>415354</v>
      </c>
    </row>
    <row r="195" spans="1:9" ht="33" customHeight="1" x14ac:dyDescent="0.25">
      <c r="A195" s="77" t="s">
        <v>560</v>
      </c>
      <c r="B195" s="54" t="s">
        <v>50</v>
      </c>
      <c r="C195" s="44" t="s">
        <v>20</v>
      </c>
      <c r="D195" s="54">
        <v>12</v>
      </c>
      <c r="E195" s="254" t="s">
        <v>228</v>
      </c>
      <c r="F195" s="255" t="s">
        <v>10</v>
      </c>
      <c r="G195" s="256" t="s">
        <v>497</v>
      </c>
      <c r="H195" s="44"/>
      <c r="I195" s="533">
        <f>SUM(I196+I199)</f>
        <v>415354</v>
      </c>
    </row>
    <row r="196" spans="1:9" ht="49.5" customHeight="1" x14ac:dyDescent="0.25">
      <c r="A196" s="77" t="s">
        <v>905</v>
      </c>
      <c r="B196" s="54" t="s">
        <v>50</v>
      </c>
      <c r="C196" s="44" t="s">
        <v>20</v>
      </c>
      <c r="D196" s="54">
        <v>12</v>
      </c>
      <c r="E196" s="254" t="s">
        <v>228</v>
      </c>
      <c r="F196" s="255" t="s">
        <v>10</v>
      </c>
      <c r="G196" s="476">
        <v>13600</v>
      </c>
      <c r="H196" s="44"/>
      <c r="I196" s="533">
        <f>SUM(I197:I198)</f>
        <v>290747</v>
      </c>
    </row>
    <row r="197" spans="1:9" ht="33" customHeight="1" x14ac:dyDescent="0.25">
      <c r="A197" s="114" t="s">
        <v>682</v>
      </c>
      <c r="B197" s="54" t="s">
        <v>50</v>
      </c>
      <c r="C197" s="44" t="s">
        <v>20</v>
      </c>
      <c r="D197" s="54">
        <v>12</v>
      </c>
      <c r="E197" s="254" t="s">
        <v>228</v>
      </c>
      <c r="F197" s="255" t="s">
        <v>10</v>
      </c>
      <c r="G197" s="476">
        <v>13600</v>
      </c>
      <c r="H197" s="44" t="s">
        <v>16</v>
      </c>
      <c r="I197" s="535">
        <v>48082</v>
      </c>
    </row>
    <row r="198" spans="1:9" ht="17.25" customHeight="1" x14ac:dyDescent="0.25">
      <c r="A198" s="77" t="s">
        <v>21</v>
      </c>
      <c r="B198" s="54" t="s">
        <v>50</v>
      </c>
      <c r="C198" s="44" t="s">
        <v>20</v>
      </c>
      <c r="D198" s="54">
        <v>12</v>
      </c>
      <c r="E198" s="254" t="s">
        <v>228</v>
      </c>
      <c r="F198" s="255" t="s">
        <v>10</v>
      </c>
      <c r="G198" s="476">
        <v>13600</v>
      </c>
      <c r="H198" s="44" t="s">
        <v>70</v>
      </c>
      <c r="I198" s="535">
        <v>242665</v>
      </c>
    </row>
    <row r="199" spans="1:9" ht="33.75" customHeight="1" x14ac:dyDescent="0.25">
      <c r="A199" s="77" t="s">
        <v>906</v>
      </c>
      <c r="B199" s="54" t="s">
        <v>50</v>
      </c>
      <c r="C199" s="44" t="s">
        <v>20</v>
      </c>
      <c r="D199" s="54">
        <v>12</v>
      </c>
      <c r="E199" s="254" t="s">
        <v>228</v>
      </c>
      <c r="F199" s="255" t="s">
        <v>10</v>
      </c>
      <c r="G199" s="256" t="s">
        <v>907</v>
      </c>
      <c r="H199" s="44"/>
      <c r="I199" s="533">
        <f>SUM(I200:I201)</f>
        <v>124607</v>
      </c>
    </row>
    <row r="200" spans="1:9" ht="33.75" customHeight="1" x14ac:dyDescent="0.25">
      <c r="A200" s="114" t="s">
        <v>682</v>
      </c>
      <c r="B200" s="54" t="s">
        <v>50</v>
      </c>
      <c r="C200" s="44" t="s">
        <v>20</v>
      </c>
      <c r="D200" s="54">
        <v>12</v>
      </c>
      <c r="E200" s="254" t="s">
        <v>228</v>
      </c>
      <c r="F200" s="255" t="s">
        <v>10</v>
      </c>
      <c r="G200" s="256" t="s">
        <v>907</v>
      </c>
      <c r="H200" s="44" t="s">
        <v>16</v>
      </c>
      <c r="I200" s="535">
        <v>20606</v>
      </c>
    </row>
    <row r="201" spans="1:9" ht="18" customHeight="1" x14ac:dyDescent="0.25">
      <c r="A201" s="114" t="s">
        <v>21</v>
      </c>
      <c r="B201" s="54" t="s">
        <v>50</v>
      </c>
      <c r="C201" s="44" t="s">
        <v>20</v>
      </c>
      <c r="D201" s="54">
        <v>12</v>
      </c>
      <c r="E201" s="254" t="s">
        <v>228</v>
      </c>
      <c r="F201" s="255" t="s">
        <v>10</v>
      </c>
      <c r="G201" s="256" t="s">
        <v>907</v>
      </c>
      <c r="H201" s="44" t="s">
        <v>70</v>
      </c>
      <c r="I201" s="535">
        <v>104001</v>
      </c>
    </row>
    <row r="202" spans="1:9" ht="31.5" x14ac:dyDescent="0.25">
      <c r="A202" s="66" t="s">
        <v>149</v>
      </c>
      <c r="B202" s="33" t="s">
        <v>50</v>
      </c>
      <c r="C202" s="29" t="s">
        <v>20</v>
      </c>
      <c r="D202" s="29" t="s">
        <v>80</v>
      </c>
      <c r="E202" s="245" t="s">
        <v>223</v>
      </c>
      <c r="F202" s="246" t="s">
        <v>496</v>
      </c>
      <c r="G202" s="247" t="s">
        <v>497</v>
      </c>
      <c r="H202" s="28"/>
      <c r="I202" s="532">
        <f>SUM(I203)</f>
        <v>10000</v>
      </c>
    </row>
    <row r="203" spans="1:9" ht="46.5" customHeight="1" x14ac:dyDescent="0.25">
      <c r="A203" s="86" t="s">
        <v>150</v>
      </c>
      <c r="B203" s="432" t="s">
        <v>50</v>
      </c>
      <c r="C203" s="5" t="s">
        <v>20</v>
      </c>
      <c r="D203" s="432">
        <v>12</v>
      </c>
      <c r="E203" s="266" t="s">
        <v>224</v>
      </c>
      <c r="F203" s="267" t="s">
        <v>496</v>
      </c>
      <c r="G203" s="268" t="s">
        <v>497</v>
      </c>
      <c r="H203" s="299"/>
      <c r="I203" s="533">
        <f>SUM(I204)</f>
        <v>10000</v>
      </c>
    </row>
    <row r="204" spans="1:9" ht="63" x14ac:dyDescent="0.25">
      <c r="A204" s="86" t="s">
        <v>547</v>
      </c>
      <c r="B204" s="432" t="s">
        <v>50</v>
      </c>
      <c r="C204" s="5" t="s">
        <v>20</v>
      </c>
      <c r="D204" s="432">
        <v>12</v>
      </c>
      <c r="E204" s="266" t="s">
        <v>224</v>
      </c>
      <c r="F204" s="267" t="s">
        <v>10</v>
      </c>
      <c r="G204" s="268" t="s">
        <v>497</v>
      </c>
      <c r="H204" s="299"/>
      <c r="I204" s="533">
        <f>SUM(I205+I207)</f>
        <v>10000</v>
      </c>
    </row>
    <row r="205" spans="1:9" ht="31.5" x14ac:dyDescent="0.25">
      <c r="A205" s="3" t="s">
        <v>549</v>
      </c>
      <c r="B205" s="432" t="s">
        <v>50</v>
      </c>
      <c r="C205" s="5" t="s">
        <v>20</v>
      </c>
      <c r="D205" s="432">
        <v>12</v>
      </c>
      <c r="E205" s="266" t="s">
        <v>224</v>
      </c>
      <c r="F205" s="267" t="s">
        <v>10</v>
      </c>
      <c r="G205" s="268" t="s">
        <v>548</v>
      </c>
      <c r="H205" s="299"/>
      <c r="I205" s="533">
        <f>SUM(I206)</f>
        <v>10000</v>
      </c>
    </row>
    <row r="206" spans="1:9" ht="16.5" customHeight="1" x14ac:dyDescent="0.25">
      <c r="A206" s="86" t="s">
        <v>18</v>
      </c>
      <c r="B206" s="432" t="s">
        <v>50</v>
      </c>
      <c r="C206" s="5" t="s">
        <v>20</v>
      </c>
      <c r="D206" s="432">
        <v>12</v>
      </c>
      <c r="E206" s="266" t="s">
        <v>224</v>
      </c>
      <c r="F206" s="267" t="s">
        <v>10</v>
      </c>
      <c r="G206" s="268" t="s">
        <v>548</v>
      </c>
      <c r="H206" s="299" t="s">
        <v>17</v>
      </c>
      <c r="I206" s="535">
        <v>10000</v>
      </c>
    </row>
    <row r="207" spans="1:9" ht="32.25" hidden="1" customHeight="1" x14ac:dyDescent="0.25">
      <c r="A207" s="430" t="s">
        <v>735</v>
      </c>
      <c r="B207" s="432" t="s">
        <v>50</v>
      </c>
      <c r="C207" s="5" t="s">
        <v>20</v>
      </c>
      <c r="D207" s="432">
        <v>12</v>
      </c>
      <c r="E207" s="266" t="s">
        <v>224</v>
      </c>
      <c r="F207" s="267" t="s">
        <v>10</v>
      </c>
      <c r="G207" s="268" t="s">
        <v>734</v>
      </c>
      <c r="H207" s="299"/>
      <c r="I207" s="533">
        <f>SUM(I208)</f>
        <v>0</v>
      </c>
    </row>
    <row r="208" spans="1:9" ht="16.5" hidden="1" customHeight="1" x14ac:dyDescent="0.25">
      <c r="A208" s="86" t="s">
        <v>18</v>
      </c>
      <c r="B208" s="432" t="s">
        <v>50</v>
      </c>
      <c r="C208" s="5" t="s">
        <v>20</v>
      </c>
      <c r="D208" s="432">
        <v>12</v>
      </c>
      <c r="E208" s="266" t="s">
        <v>224</v>
      </c>
      <c r="F208" s="267" t="s">
        <v>10</v>
      </c>
      <c r="G208" s="268" t="s">
        <v>734</v>
      </c>
      <c r="H208" s="299" t="s">
        <v>17</v>
      </c>
      <c r="I208" s="535"/>
    </row>
    <row r="209" spans="1:9" ht="15.75" x14ac:dyDescent="0.25">
      <c r="A209" s="17" t="s">
        <v>153</v>
      </c>
      <c r="B209" s="20" t="s">
        <v>50</v>
      </c>
      <c r="C209" s="18" t="s">
        <v>110</v>
      </c>
      <c r="D209" s="20"/>
      <c r="E209" s="322"/>
      <c r="F209" s="323"/>
      <c r="G209" s="324"/>
      <c r="H209" s="308"/>
      <c r="I209" s="530">
        <f>SUM(I210+I218+I248)</f>
        <v>400562</v>
      </c>
    </row>
    <row r="210" spans="1:9" s="9" customFormat="1" ht="15.75" x14ac:dyDescent="0.25">
      <c r="A210" s="21" t="s">
        <v>253</v>
      </c>
      <c r="B210" s="320" t="s">
        <v>50</v>
      </c>
      <c r="C210" s="25" t="s">
        <v>110</v>
      </c>
      <c r="D210" s="309" t="s">
        <v>10</v>
      </c>
      <c r="E210" s="296"/>
      <c r="F210" s="297"/>
      <c r="G210" s="298"/>
      <c r="H210" s="24"/>
      <c r="I210" s="531">
        <f>SUM(I211)</f>
        <v>35562</v>
      </c>
    </row>
    <row r="211" spans="1:9" ht="47.25" x14ac:dyDescent="0.25">
      <c r="A211" s="27" t="s">
        <v>197</v>
      </c>
      <c r="B211" s="33" t="s">
        <v>50</v>
      </c>
      <c r="C211" s="29" t="s">
        <v>110</v>
      </c>
      <c r="D211" s="126" t="s">
        <v>10</v>
      </c>
      <c r="E211" s="251" t="s">
        <v>550</v>
      </c>
      <c r="F211" s="252" t="s">
        <v>496</v>
      </c>
      <c r="G211" s="253" t="s">
        <v>497</v>
      </c>
      <c r="H211" s="31"/>
      <c r="I211" s="532">
        <f>SUM(I212)</f>
        <v>35562</v>
      </c>
    </row>
    <row r="212" spans="1:9" ht="78.75" x14ac:dyDescent="0.25">
      <c r="A212" s="3" t="s">
        <v>255</v>
      </c>
      <c r="B212" s="432" t="s">
        <v>50</v>
      </c>
      <c r="C212" s="5" t="s">
        <v>110</v>
      </c>
      <c r="D212" s="125" t="s">
        <v>10</v>
      </c>
      <c r="E212" s="266" t="s">
        <v>254</v>
      </c>
      <c r="F212" s="267" t="s">
        <v>496</v>
      </c>
      <c r="G212" s="268" t="s">
        <v>497</v>
      </c>
      <c r="H212" s="60"/>
      <c r="I212" s="533">
        <f>SUM(I213)</f>
        <v>35562</v>
      </c>
    </row>
    <row r="213" spans="1:9" ht="47.25" x14ac:dyDescent="0.25">
      <c r="A213" s="62" t="s">
        <v>697</v>
      </c>
      <c r="B213" s="125" t="s">
        <v>50</v>
      </c>
      <c r="C213" s="5" t="s">
        <v>110</v>
      </c>
      <c r="D213" s="125" t="s">
        <v>10</v>
      </c>
      <c r="E213" s="266" t="s">
        <v>254</v>
      </c>
      <c r="F213" s="267" t="s">
        <v>10</v>
      </c>
      <c r="G213" s="268" t="s">
        <v>497</v>
      </c>
      <c r="H213" s="60"/>
      <c r="I213" s="533">
        <f>SUM(I214+I216)</f>
        <v>35562</v>
      </c>
    </row>
    <row r="214" spans="1:9" ht="32.25" hidden="1" customHeight="1" x14ac:dyDescent="0.25">
      <c r="A214" s="109" t="s">
        <v>265</v>
      </c>
      <c r="B214" s="54" t="s">
        <v>50</v>
      </c>
      <c r="C214" s="5" t="s">
        <v>110</v>
      </c>
      <c r="D214" s="125" t="s">
        <v>10</v>
      </c>
      <c r="E214" s="266" t="s">
        <v>254</v>
      </c>
      <c r="F214" s="267" t="s">
        <v>10</v>
      </c>
      <c r="G214" s="268" t="s">
        <v>552</v>
      </c>
      <c r="H214" s="60"/>
      <c r="I214" s="533">
        <f>SUM(I215)</f>
        <v>0</v>
      </c>
    </row>
    <row r="215" spans="1:9" ht="30.75" hidden="1" customHeight="1" x14ac:dyDescent="0.25">
      <c r="A215" s="114" t="s">
        <v>682</v>
      </c>
      <c r="B215" s="6" t="s">
        <v>50</v>
      </c>
      <c r="C215" s="5" t="s">
        <v>110</v>
      </c>
      <c r="D215" s="125" t="s">
        <v>10</v>
      </c>
      <c r="E215" s="266" t="s">
        <v>254</v>
      </c>
      <c r="F215" s="267" t="s">
        <v>10</v>
      </c>
      <c r="G215" s="268" t="s">
        <v>552</v>
      </c>
      <c r="H215" s="60" t="s">
        <v>16</v>
      </c>
      <c r="I215" s="535"/>
    </row>
    <row r="216" spans="1:9" ht="33" customHeight="1" x14ac:dyDescent="0.25">
      <c r="A216" s="109" t="s">
        <v>553</v>
      </c>
      <c r="B216" s="337" t="s">
        <v>50</v>
      </c>
      <c r="C216" s="5" t="s">
        <v>110</v>
      </c>
      <c r="D216" s="125" t="s">
        <v>10</v>
      </c>
      <c r="E216" s="266" t="s">
        <v>254</v>
      </c>
      <c r="F216" s="267" t="s">
        <v>10</v>
      </c>
      <c r="G216" s="268" t="s">
        <v>554</v>
      </c>
      <c r="H216" s="60"/>
      <c r="I216" s="533">
        <f>SUM(I217)</f>
        <v>35562</v>
      </c>
    </row>
    <row r="217" spans="1:9" ht="17.25" customHeight="1" x14ac:dyDescent="0.25">
      <c r="A217" s="77" t="s">
        <v>21</v>
      </c>
      <c r="B217" s="335" t="s">
        <v>50</v>
      </c>
      <c r="C217" s="5" t="s">
        <v>110</v>
      </c>
      <c r="D217" s="125" t="s">
        <v>10</v>
      </c>
      <c r="E217" s="266" t="s">
        <v>254</v>
      </c>
      <c r="F217" s="267" t="s">
        <v>10</v>
      </c>
      <c r="G217" s="268" t="s">
        <v>554</v>
      </c>
      <c r="H217" s="60" t="s">
        <v>70</v>
      </c>
      <c r="I217" s="535">
        <v>35562</v>
      </c>
    </row>
    <row r="218" spans="1:9" ht="15.75" x14ac:dyDescent="0.25">
      <c r="A218" s="21" t="s">
        <v>154</v>
      </c>
      <c r="B218" s="320" t="s">
        <v>50</v>
      </c>
      <c r="C218" s="25" t="s">
        <v>110</v>
      </c>
      <c r="D218" s="22" t="s">
        <v>12</v>
      </c>
      <c r="E218" s="296"/>
      <c r="F218" s="297"/>
      <c r="G218" s="298"/>
      <c r="H218" s="24"/>
      <c r="I218" s="531">
        <f>SUM(I219+I232+I237)</f>
        <v>365000</v>
      </c>
    </row>
    <row r="219" spans="1:9" ht="36" hidden="1" customHeight="1" x14ac:dyDescent="0.25">
      <c r="A219" s="27" t="s">
        <v>186</v>
      </c>
      <c r="B219" s="33" t="s">
        <v>50</v>
      </c>
      <c r="C219" s="29" t="s">
        <v>110</v>
      </c>
      <c r="D219" s="33" t="s">
        <v>12</v>
      </c>
      <c r="E219" s="251" t="s">
        <v>555</v>
      </c>
      <c r="F219" s="252" t="s">
        <v>496</v>
      </c>
      <c r="G219" s="253" t="s">
        <v>497</v>
      </c>
      <c r="H219" s="31"/>
      <c r="I219" s="532">
        <f>SUM(I220)</f>
        <v>0</v>
      </c>
    </row>
    <row r="220" spans="1:9" ht="47.25" hidden="1" x14ac:dyDescent="0.25">
      <c r="A220" s="55" t="s">
        <v>187</v>
      </c>
      <c r="B220" s="335" t="s">
        <v>50</v>
      </c>
      <c r="C220" s="5" t="s">
        <v>110</v>
      </c>
      <c r="D220" s="432" t="s">
        <v>12</v>
      </c>
      <c r="E220" s="266" t="s">
        <v>225</v>
      </c>
      <c r="F220" s="267" t="s">
        <v>496</v>
      </c>
      <c r="G220" s="268" t="s">
        <v>497</v>
      </c>
      <c r="H220" s="60"/>
      <c r="I220" s="533">
        <f>SUM(I221)</f>
        <v>0</v>
      </c>
    </row>
    <row r="221" spans="1:9" ht="31.5" hidden="1" x14ac:dyDescent="0.25">
      <c r="A221" s="109" t="s">
        <v>556</v>
      </c>
      <c r="B221" s="337" t="s">
        <v>50</v>
      </c>
      <c r="C221" s="5" t="s">
        <v>110</v>
      </c>
      <c r="D221" s="432" t="s">
        <v>12</v>
      </c>
      <c r="E221" s="266" t="s">
        <v>225</v>
      </c>
      <c r="F221" s="267" t="s">
        <v>10</v>
      </c>
      <c r="G221" s="268" t="s">
        <v>497</v>
      </c>
      <c r="H221" s="60"/>
      <c r="I221" s="533">
        <f>SUM(I222+I224+I226+I228+I230)</f>
        <v>0</v>
      </c>
    </row>
    <row r="222" spans="1:9" ht="33.75" hidden="1" customHeight="1" x14ac:dyDescent="0.25">
      <c r="A222" s="109" t="s">
        <v>936</v>
      </c>
      <c r="B222" s="337" t="s">
        <v>50</v>
      </c>
      <c r="C222" s="5" t="s">
        <v>110</v>
      </c>
      <c r="D222" s="432" t="s">
        <v>12</v>
      </c>
      <c r="E222" s="266" t="s">
        <v>225</v>
      </c>
      <c r="F222" s="267" t="s">
        <v>10</v>
      </c>
      <c r="G222" s="421">
        <v>13420</v>
      </c>
      <c r="H222" s="60"/>
      <c r="I222" s="533">
        <f>SUM(I223)</f>
        <v>0</v>
      </c>
    </row>
    <row r="223" spans="1:9" ht="18" hidden="1" customHeight="1" x14ac:dyDescent="0.25">
      <c r="A223" s="109" t="s">
        <v>21</v>
      </c>
      <c r="B223" s="337" t="s">
        <v>50</v>
      </c>
      <c r="C223" s="5" t="s">
        <v>110</v>
      </c>
      <c r="D223" s="432" t="s">
        <v>12</v>
      </c>
      <c r="E223" s="266" t="s">
        <v>225</v>
      </c>
      <c r="F223" s="267" t="s">
        <v>10</v>
      </c>
      <c r="G223" s="421">
        <v>13420</v>
      </c>
      <c r="H223" s="60" t="s">
        <v>70</v>
      </c>
      <c r="I223" s="535"/>
    </row>
    <row r="224" spans="1:9" ht="31.5" hidden="1" x14ac:dyDescent="0.25">
      <c r="A224" s="109" t="s">
        <v>910</v>
      </c>
      <c r="B224" s="337" t="s">
        <v>50</v>
      </c>
      <c r="C224" s="5" t="s">
        <v>110</v>
      </c>
      <c r="D224" s="432" t="s">
        <v>12</v>
      </c>
      <c r="E224" s="266" t="s">
        <v>225</v>
      </c>
      <c r="F224" s="267" t="s">
        <v>10</v>
      </c>
      <c r="G224" s="421">
        <v>13430</v>
      </c>
      <c r="H224" s="60"/>
      <c r="I224" s="533">
        <f>SUM(I225)</f>
        <v>0</v>
      </c>
    </row>
    <row r="225" spans="1:9" ht="16.5" hidden="1" customHeight="1" x14ac:dyDescent="0.25">
      <c r="A225" s="109" t="s">
        <v>21</v>
      </c>
      <c r="B225" s="337" t="s">
        <v>50</v>
      </c>
      <c r="C225" s="5" t="s">
        <v>110</v>
      </c>
      <c r="D225" s="432" t="s">
        <v>12</v>
      </c>
      <c r="E225" s="266" t="s">
        <v>225</v>
      </c>
      <c r="F225" s="267" t="s">
        <v>10</v>
      </c>
      <c r="G225" s="421">
        <v>13430</v>
      </c>
      <c r="H225" s="60" t="s">
        <v>70</v>
      </c>
      <c r="I225" s="535"/>
    </row>
    <row r="226" spans="1:9" ht="31.5" hidden="1" x14ac:dyDescent="0.25">
      <c r="A226" s="109" t="s">
        <v>675</v>
      </c>
      <c r="B226" s="337" t="s">
        <v>50</v>
      </c>
      <c r="C226" s="5" t="s">
        <v>110</v>
      </c>
      <c r="D226" s="432" t="s">
        <v>12</v>
      </c>
      <c r="E226" s="266" t="s">
        <v>225</v>
      </c>
      <c r="F226" s="267" t="s">
        <v>10</v>
      </c>
      <c r="G226" s="268" t="s">
        <v>674</v>
      </c>
      <c r="H226" s="60"/>
      <c r="I226" s="533">
        <f>SUM(I227)</f>
        <v>0</v>
      </c>
    </row>
    <row r="227" spans="1:9" ht="16.5" hidden="1" customHeight="1" x14ac:dyDescent="0.25">
      <c r="A227" s="77" t="s">
        <v>21</v>
      </c>
      <c r="B227" s="337" t="s">
        <v>50</v>
      </c>
      <c r="C227" s="5" t="s">
        <v>110</v>
      </c>
      <c r="D227" s="432" t="s">
        <v>12</v>
      </c>
      <c r="E227" s="266" t="s">
        <v>225</v>
      </c>
      <c r="F227" s="267" t="s">
        <v>10</v>
      </c>
      <c r="G227" s="268" t="s">
        <v>674</v>
      </c>
      <c r="H227" s="60" t="s">
        <v>70</v>
      </c>
      <c r="I227" s="535"/>
    </row>
    <row r="228" spans="1:9" s="43" customFormat="1" ht="31.5" hidden="1" customHeight="1" x14ac:dyDescent="0.25">
      <c r="A228" s="77" t="s">
        <v>908</v>
      </c>
      <c r="B228" s="335" t="s">
        <v>50</v>
      </c>
      <c r="C228" s="5" t="s">
        <v>110</v>
      </c>
      <c r="D228" s="432" t="s">
        <v>12</v>
      </c>
      <c r="E228" s="266" t="s">
        <v>225</v>
      </c>
      <c r="F228" s="267" t="s">
        <v>10</v>
      </c>
      <c r="G228" s="268" t="s">
        <v>909</v>
      </c>
      <c r="H228" s="60"/>
      <c r="I228" s="533">
        <f>SUM(I229)</f>
        <v>0</v>
      </c>
    </row>
    <row r="229" spans="1:9" s="43" customFormat="1" ht="15.75" hidden="1" customHeight="1" x14ac:dyDescent="0.25">
      <c r="A229" s="77" t="s">
        <v>21</v>
      </c>
      <c r="B229" s="335" t="s">
        <v>50</v>
      </c>
      <c r="C229" s="5" t="s">
        <v>110</v>
      </c>
      <c r="D229" s="432" t="s">
        <v>12</v>
      </c>
      <c r="E229" s="266" t="s">
        <v>225</v>
      </c>
      <c r="F229" s="267" t="s">
        <v>10</v>
      </c>
      <c r="G229" s="268" t="s">
        <v>909</v>
      </c>
      <c r="H229" s="60" t="s">
        <v>70</v>
      </c>
      <c r="I229" s="535"/>
    </row>
    <row r="230" spans="1:9" s="43" customFormat="1" ht="32.25" hidden="1" customHeight="1" x14ac:dyDescent="0.25">
      <c r="A230" s="77" t="s">
        <v>937</v>
      </c>
      <c r="B230" s="335" t="s">
        <v>50</v>
      </c>
      <c r="C230" s="5" t="s">
        <v>110</v>
      </c>
      <c r="D230" s="432" t="s">
        <v>12</v>
      </c>
      <c r="E230" s="266" t="s">
        <v>225</v>
      </c>
      <c r="F230" s="267" t="s">
        <v>10</v>
      </c>
      <c r="G230" s="268" t="s">
        <v>911</v>
      </c>
      <c r="H230" s="60"/>
      <c r="I230" s="533">
        <f>SUM(I231)</f>
        <v>0</v>
      </c>
    </row>
    <row r="231" spans="1:9" s="43" customFormat="1" ht="15.75" hidden="1" customHeight="1" x14ac:dyDescent="0.25">
      <c r="A231" s="77" t="s">
        <v>21</v>
      </c>
      <c r="B231" s="335" t="s">
        <v>50</v>
      </c>
      <c r="C231" s="5" t="s">
        <v>110</v>
      </c>
      <c r="D231" s="432" t="s">
        <v>12</v>
      </c>
      <c r="E231" s="266" t="s">
        <v>225</v>
      </c>
      <c r="F231" s="267" t="s">
        <v>10</v>
      </c>
      <c r="G231" s="268" t="s">
        <v>911</v>
      </c>
      <c r="H231" s="60" t="s">
        <v>70</v>
      </c>
      <c r="I231" s="535"/>
    </row>
    <row r="232" spans="1:9" s="43" customFormat="1" ht="47.25" x14ac:dyDescent="0.25">
      <c r="A232" s="27" t="s">
        <v>197</v>
      </c>
      <c r="B232" s="33" t="s">
        <v>50</v>
      </c>
      <c r="C232" s="29" t="s">
        <v>110</v>
      </c>
      <c r="D232" s="126" t="s">
        <v>12</v>
      </c>
      <c r="E232" s="251" t="s">
        <v>550</v>
      </c>
      <c r="F232" s="252" t="s">
        <v>496</v>
      </c>
      <c r="G232" s="253" t="s">
        <v>497</v>
      </c>
      <c r="H232" s="31"/>
      <c r="I232" s="532">
        <f>SUM(I233)</f>
        <v>365000</v>
      </c>
    </row>
    <row r="233" spans="1:9" s="43" customFormat="1" ht="78.75" x14ac:dyDescent="0.25">
      <c r="A233" s="55" t="s">
        <v>255</v>
      </c>
      <c r="B233" s="335" t="s">
        <v>50</v>
      </c>
      <c r="C233" s="5" t="s">
        <v>110</v>
      </c>
      <c r="D233" s="125" t="s">
        <v>12</v>
      </c>
      <c r="E233" s="266" t="s">
        <v>254</v>
      </c>
      <c r="F233" s="267" t="s">
        <v>496</v>
      </c>
      <c r="G233" s="268" t="s">
        <v>497</v>
      </c>
      <c r="H233" s="299"/>
      <c r="I233" s="533">
        <f>SUM(I234)</f>
        <v>365000</v>
      </c>
    </row>
    <row r="234" spans="1:9" s="43" customFormat="1" ht="47.25" x14ac:dyDescent="0.25">
      <c r="A234" s="109" t="s">
        <v>551</v>
      </c>
      <c r="B234" s="337" t="s">
        <v>50</v>
      </c>
      <c r="C234" s="5" t="s">
        <v>110</v>
      </c>
      <c r="D234" s="125" t="s">
        <v>12</v>
      </c>
      <c r="E234" s="266" t="s">
        <v>254</v>
      </c>
      <c r="F234" s="267" t="s">
        <v>10</v>
      </c>
      <c r="G234" s="268" t="s">
        <v>497</v>
      </c>
      <c r="H234" s="299"/>
      <c r="I234" s="533">
        <f>SUM(I235)</f>
        <v>365000</v>
      </c>
    </row>
    <row r="235" spans="1:9" s="43" customFormat="1" ht="33.75" customHeight="1" x14ac:dyDescent="0.25">
      <c r="A235" s="109" t="s">
        <v>628</v>
      </c>
      <c r="B235" s="337" t="s">
        <v>50</v>
      </c>
      <c r="C235" s="5" t="s">
        <v>110</v>
      </c>
      <c r="D235" s="125" t="s">
        <v>12</v>
      </c>
      <c r="E235" s="266" t="s">
        <v>254</v>
      </c>
      <c r="F235" s="267" t="s">
        <v>10</v>
      </c>
      <c r="G235" s="268" t="s">
        <v>629</v>
      </c>
      <c r="H235" s="299"/>
      <c r="I235" s="533">
        <f>SUM(I236)</f>
        <v>365000</v>
      </c>
    </row>
    <row r="236" spans="1:9" s="43" customFormat="1" ht="18" customHeight="1" x14ac:dyDescent="0.25">
      <c r="A236" s="77" t="s">
        <v>21</v>
      </c>
      <c r="B236" s="335" t="s">
        <v>50</v>
      </c>
      <c r="C236" s="5" t="s">
        <v>110</v>
      </c>
      <c r="D236" s="125" t="s">
        <v>12</v>
      </c>
      <c r="E236" s="266" t="s">
        <v>254</v>
      </c>
      <c r="F236" s="267" t="s">
        <v>10</v>
      </c>
      <c r="G236" s="268" t="s">
        <v>629</v>
      </c>
      <c r="H236" s="299" t="s">
        <v>70</v>
      </c>
      <c r="I236" s="535">
        <v>365000</v>
      </c>
    </row>
    <row r="237" spans="1:9" s="43" customFormat="1" ht="31.5" hidden="1" x14ac:dyDescent="0.25">
      <c r="A237" s="27" t="s">
        <v>188</v>
      </c>
      <c r="B237" s="33" t="s">
        <v>50</v>
      </c>
      <c r="C237" s="29" t="s">
        <v>110</v>
      </c>
      <c r="D237" s="33" t="s">
        <v>12</v>
      </c>
      <c r="E237" s="251" t="s">
        <v>226</v>
      </c>
      <c r="F237" s="252" t="s">
        <v>496</v>
      </c>
      <c r="G237" s="253" t="s">
        <v>497</v>
      </c>
      <c r="H237" s="31"/>
      <c r="I237" s="532">
        <f>SUM(I238)</f>
        <v>0</v>
      </c>
    </row>
    <row r="238" spans="1:9" s="43" customFormat="1" ht="63" hidden="1" x14ac:dyDescent="0.25">
      <c r="A238" s="55" t="s">
        <v>189</v>
      </c>
      <c r="B238" s="335" t="s">
        <v>50</v>
      </c>
      <c r="C238" s="5" t="s">
        <v>110</v>
      </c>
      <c r="D238" s="432" t="s">
        <v>12</v>
      </c>
      <c r="E238" s="266" t="s">
        <v>227</v>
      </c>
      <c r="F238" s="267" t="s">
        <v>496</v>
      </c>
      <c r="G238" s="268" t="s">
        <v>497</v>
      </c>
      <c r="H238" s="60"/>
      <c r="I238" s="533">
        <f>SUM(I239)</f>
        <v>0</v>
      </c>
    </row>
    <row r="239" spans="1:9" s="43" customFormat="1" ht="47.25" hidden="1" x14ac:dyDescent="0.25">
      <c r="A239" s="55" t="s">
        <v>557</v>
      </c>
      <c r="B239" s="335" t="s">
        <v>50</v>
      </c>
      <c r="C239" s="5" t="s">
        <v>110</v>
      </c>
      <c r="D239" s="432" t="s">
        <v>12</v>
      </c>
      <c r="E239" s="266" t="s">
        <v>227</v>
      </c>
      <c r="F239" s="267" t="s">
        <v>12</v>
      </c>
      <c r="G239" s="268" t="s">
        <v>497</v>
      </c>
      <c r="H239" s="60"/>
      <c r="I239" s="533">
        <f>SUM(I244+I240+I242+I246)</f>
        <v>0</v>
      </c>
    </row>
    <row r="240" spans="1:9" s="43" customFormat="1" ht="31.5" hidden="1" x14ac:dyDescent="0.25">
      <c r="A240" s="55" t="s">
        <v>901</v>
      </c>
      <c r="B240" s="335" t="s">
        <v>50</v>
      </c>
      <c r="C240" s="5" t="s">
        <v>110</v>
      </c>
      <c r="D240" s="432" t="s">
        <v>12</v>
      </c>
      <c r="E240" s="266" t="s">
        <v>227</v>
      </c>
      <c r="F240" s="267" t="s">
        <v>12</v>
      </c>
      <c r="G240" s="268" t="s">
        <v>958</v>
      </c>
      <c r="H240" s="60"/>
      <c r="I240" s="533">
        <f>SUM(I241)</f>
        <v>0</v>
      </c>
    </row>
    <row r="241" spans="1:9" s="43" customFormat="1" ht="16.5" hidden="1" customHeight="1" x14ac:dyDescent="0.25">
      <c r="A241" s="3" t="s">
        <v>21</v>
      </c>
      <c r="B241" s="432" t="s">
        <v>50</v>
      </c>
      <c r="C241" s="5" t="s">
        <v>110</v>
      </c>
      <c r="D241" s="432" t="s">
        <v>12</v>
      </c>
      <c r="E241" s="266" t="s">
        <v>227</v>
      </c>
      <c r="F241" s="267" t="s">
        <v>12</v>
      </c>
      <c r="G241" s="268" t="s">
        <v>958</v>
      </c>
      <c r="H241" s="60" t="s">
        <v>70</v>
      </c>
      <c r="I241" s="535"/>
    </row>
    <row r="242" spans="1:9" s="43" customFormat="1" ht="19.5" hidden="1" customHeight="1" x14ac:dyDescent="0.25">
      <c r="A242" s="3" t="s">
        <v>903</v>
      </c>
      <c r="B242" s="432" t="s">
        <v>50</v>
      </c>
      <c r="C242" s="5" t="s">
        <v>110</v>
      </c>
      <c r="D242" s="432" t="s">
        <v>12</v>
      </c>
      <c r="E242" s="266" t="s">
        <v>227</v>
      </c>
      <c r="F242" s="267" t="s">
        <v>12</v>
      </c>
      <c r="G242" s="268" t="s">
        <v>1002</v>
      </c>
      <c r="H242" s="60"/>
      <c r="I242" s="533">
        <f>SUM(I243)</f>
        <v>0</v>
      </c>
    </row>
    <row r="243" spans="1:9" s="43" customFormat="1" ht="16.5" hidden="1" customHeight="1" x14ac:dyDescent="0.25">
      <c r="A243" s="3" t="s">
        <v>21</v>
      </c>
      <c r="B243" s="432" t="s">
        <v>50</v>
      </c>
      <c r="C243" s="5" t="s">
        <v>110</v>
      </c>
      <c r="D243" s="432" t="s">
        <v>12</v>
      </c>
      <c r="E243" s="266" t="s">
        <v>227</v>
      </c>
      <c r="F243" s="267" t="s">
        <v>12</v>
      </c>
      <c r="G243" s="268" t="s">
        <v>1002</v>
      </c>
      <c r="H243" s="60" t="s">
        <v>70</v>
      </c>
      <c r="I243" s="535"/>
    </row>
    <row r="244" spans="1:9" s="43" customFormat="1" ht="31.5" hidden="1" x14ac:dyDescent="0.25">
      <c r="A244" s="393" t="s">
        <v>970</v>
      </c>
      <c r="B244" s="335" t="s">
        <v>50</v>
      </c>
      <c r="C244" s="5" t="s">
        <v>110</v>
      </c>
      <c r="D244" s="432" t="s">
        <v>12</v>
      </c>
      <c r="E244" s="266" t="s">
        <v>227</v>
      </c>
      <c r="F244" s="267" t="s">
        <v>12</v>
      </c>
      <c r="G244" s="421" t="s">
        <v>1003</v>
      </c>
      <c r="H244" s="60"/>
      <c r="I244" s="533">
        <f>SUM(I245)</f>
        <v>0</v>
      </c>
    </row>
    <row r="245" spans="1:9" s="43" customFormat="1" ht="15.75" hidden="1" customHeight="1" x14ac:dyDescent="0.25">
      <c r="A245" s="3" t="s">
        <v>21</v>
      </c>
      <c r="B245" s="335" t="s">
        <v>50</v>
      </c>
      <c r="C245" s="5" t="s">
        <v>110</v>
      </c>
      <c r="D245" s="432" t="s">
        <v>12</v>
      </c>
      <c r="E245" s="266" t="s">
        <v>227</v>
      </c>
      <c r="F245" s="267" t="s">
        <v>12</v>
      </c>
      <c r="G245" s="421" t="s">
        <v>1003</v>
      </c>
      <c r="H245" s="60" t="s">
        <v>70</v>
      </c>
      <c r="I245" s="535"/>
    </row>
    <row r="246" spans="1:9" s="43" customFormat="1" ht="48" hidden="1" customHeight="1" x14ac:dyDescent="0.25">
      <c r="A246" s="62" t="s">
        <v>699</v>
      </c>
      <c r="B246" s="432" t="s">
        <v>50</v>
      </c>
      <c r="C246" s="5" t="s">
        <v>110</v>
      </c>
      <c r="D246" s="432" t="s">
        <v>12</v>
      </c>
      <c r="E246" s="266" t="s">
        <v>227</v>
      </c>
      <c r="F246" s="267" t="s">
        <v>12</v>
      </c>
      <c r="G246" s="268" t="s">
        <v>698</v>
      </c>
      <c r="H246" s="60"/>
      <c r="I246" s="533">
        <f>SUM(I247)</f>
        <v>0</v>
      </c>
    </row>
    <row r="247" spans="1:9" s="43" customFormat="1" ht="16.5" hidden="1" customHeight="1" x14ac:dyDescent="0.25">
      <c r="A247" s="3" t="s">
        <v>21</v>
      </c>
      <c r="B247" s="432" t="s">
        <v>50</v>
      </c>
      <c r="C247" s="5" t="s">
        <v>110</v>
      </c>
      <c r="D247" s="432" t="s">
        <v>12</v>
      </c>
      <c r="E247" s="266" t="s">
        <v>227</v>
      </c>
      <c r="F247" s="267" t="s">
        <v>12</v>
      </c>
      <c r="G247" s="268" t="s">
        <v>698</v>
      </c>
      <c r="H247" s="60" t="s">
        <v>70</v>
      </c>
      <c r="I247" s="535"/>
    </row>
    <row r="248" spans="1:9" s="43" customFormat="1" ht="16.5" hidden="1" customHeight="1" x14ac:dyDescent="0.25">
      <c r="A248" s="113" t="s">
        <v>912</v>
      </c>
      <c r="B248" s="26" t="s">
        <v>50</v>
      </c>
      <c r="C248" s="26" t="s">
        <v>110</v>
      </c>
      <c r="D248" s="22" t="s">
        <v>15</v>
      </c>
      <c r="E248" s="296"/>
      <c r="F248" s="297"/>
      <c r="G248" s="298"/>
      <c r="H248" s="22"/>
      <c r="I248" s="531">
        <f>SUM(I249)</f>
        <v>0</v>
      </c>
    </row>
    <row r="249" spans="1:9" ht="36" hidden="1" customHeight="1" x14ac:dyDescent="0.25">
      <c r="A249" s="27" t="s">
        <v>186</v>
      </c>
      <c r="B249" s="33" t="s">
        <v>50</v>
      </c>
      <c r="C249" s="29" t="s">
        <v>110</v>
      </c>
      <c r="D249" s="33" t="s">
        <v>15</v>
      </c>
      <c r="E249" s="251" t="s">
        <v>555</v>
      </c>
      <c r="F249" s="252" t="s">
        <v>496</v>
      </c>
      <c r="G249" s="253" t="s">
        <v>497</v>
      </c>
      <c r="H249" s="31"/>
      <c r="I249" s="532">
        <f>SUM(I250)</f>
        <v>0</v>
      </c>
    </row>
    <row r="250" spans="1:9" s="43" customFormat="1" ht="47.25" hidden="1" x14ac:dyDescent="0.25">
      <c r="A250" s="55" t="s">
        <v>187</v>
      </c>
      <c r="B250" s="335" t="s">
        <v>50</v>
      </c>
      <c r="C250" s="5" t="s">
        <v>110</v>
      </c>
      <c r="D250" s="432" t="s">
        <v>15</v>
      </c>
      <c r="E250" s="266" t="s">
        <v>225</v>
      </c>
      <c r="F250" s="267" t="s">
        <v>496</v>
      </c>
      <c r="G250" s="268" t="s">
        <v>497</v>
      </c>
      <c r="H250" s="60"/>
      <c r="I250" s="533">
        <f>SUM(I251)</f>
        <v>0</v>
      </c>
    </row>
    <row r="251" spans="1:9" s="43" customFormat="1" ht="31.5" hidden="1" x14ac:dyDescent="0.25">
      <c r="A251" s="109" t="s">
        <v>556</v>
      </c>
      <c r="B251" s="337" t="s">
        <v>50</v>
      </c>
      <c r="C251" s="5" t="s">
        <v>110</v>
      </c>
      <c r="D251" s="432" t="s">
        <v>15</v>
      </c>
      <c r="E251" s="266" t="s">
        <v>225</v>
      </c>
      <c r="F251" s="267" t="s">
        <v>10</v>
      </c>
      <c r="G251" s="268" t="s">
        <v>497</v>
      </c>
      <c r="H251" s="60"/>
      <c r="I251" s="533">
        <f>SUM(I252)</f>
        <v>0</v>
      </c>
    </row>
    <row r="252" spans="1:9" s="43" customFormat="1" ht="33" hidden="1" customHeight="1" x14ac:dyDescent="0.25">
      <c r="A252" s="109" t="s">
        <v>662</v>
      </c>
      <c r="B252" s="337" t="s">
        <v>50</v>
      </c>
      <c r="C252" s="5" t="s">
        <v>110</v>
      </c>
      <c r="D252" s="432" t="s">
        <v>15</v>
      </c>
      <c r="E252" s="266" t="s">
        <v>225</v>
      </c>
      <c r="F252" s="267" t="s">
        <v>10</v>
      </c>
      <c r="G252" s="268" t="s">
        <v>661</v>
      </c>
      <c r="H252" s="60"/>
      <c r="I252" s="533">
        <f>SUM(I253)</f>
        <v>0</v>
      </c>
    </row>
    <row r="253" spans="1:9" s="43" customFormat="1" ht="31.5" hidden="1" customHeight="1" x14ac:dyDescent="0.25">
      <c r="A253" s="77" t="s">
        <v>190</v>
      </c>
      <c r="B253" s="335" t="s">
        <v>50</v>
      </c>
      <c r="C253" s="5" t="s">
        <v>110</v>
      </c>
      <c r="D253" s="432" t="s">
        <v>15</v>
      </c>
      <c r="E253" s="266" t="s">
        <v>225</v>
      </c>
      <c r="F253" s="267" t="s">
        <v>10</v>
      </c>
      <c r="G253" s="268" t="s">
        <v>661</v>
      </c>
      <c r="H253" s="60" t="s">
        <v>185</v>
      </c>
      <c r="I253" s="535"/>
    </row>
    <row r="254" spans="1:9" s="43" customFormat="1" ht="16.5" customHeight="1" x14ac:dyDescent="0.25">
      <c r="A254" s="117" t="s">
        <v>887</v>
      </c>
      <c r="B254" s="19" t="s">
        <v>50</v>
      </c>
      <c r="C254" s="470" t="s">
        <v>32</v>
      </c>
      <c r="D254" s="19"/>
      <c r="E254" s="278"/>
      <c r="F254" s="279"/>
      <c r="G254" s="280"/>
      <c r="H254" s="15"/>
      <c r="I254" s="530">
        <f>SUM(I255)</f>
        <v>87725</v>
      </c>
    </row>
    <row r="255" spans="1:9" s="43" customFormat="1" ht="16.5" customHeight="1" x14ac:dyDescent="0.25">
      <c r="A255" s="113" t="s">
        <v>888</v>
      </c>
      <c r="B255" s="26" t="s">
        <v>50</v>
      </c>
      <c r="C255" s="57" t="s">
        <v>32</v>
      </c>
      <c r="D255" s="22" t="s">
        <v>29</v>
      </c>
      <c r="E255" s="296"/>
      <c r="F255" s="297"/>
      <c r="G255" s="298"/>
      <c r="H255" s="22"/>
      <c r="I255" s="531">
        <f>SUM(I256)</f>
        <v>87725</v>
      </c>
    </row>
    <row r="256" spans="1:9" ht="16.5" customHeight="1" x14ac:dyDescent="0.25">
      <c r="A256" s="76" t="s">
        <v>195</v>
      </c>
      <c r="B256" s="30" t="s">
        <v>50</v>
      </c>
      <c r="C256" s="28" t="s">
        <v>32</v>
      </c>
      <c r="D256" s="30" t="s">
        <v>29</v>
      </c>
      <c r="E256" s="251" t="s">
        <v>214</v>
      </c>
      <c r="F256" s="252" t="s">
        <v>496</v>
      </c>
      <c r="G256" s="253" t="s">
        <v>497</v>
      </c>
      <c r="H256" s="28"/>
      <c r="I256" s="532">
        <f>SUM(I257)</f>
        <v>87725</v>
      </c>
    </row>
    <row r="257" spans="1:9" ht="16.5" customHeight="1" x14ac:dyDescent="0.25">
      <c r="A257" s="86" t="s">
        <v>194</v>
      </c>
      <c r="B257" s="406" t="s">
        <v>50</v>
      </c>
      <c r="C257" s="2" t="s">
        <v>32</v>
      </c>
      <c r="D257" s="406" t="s">
        <v>29</v>
      </c>
      <c r="E257" s="266" t="s">
        <v>215</v>
      </c>
      <c r="F257" s="267" t="s">
        <v>496</v>
      </c>
      <c r="G257" s="268" t="s">
        <v>497</v>
      </c>
      <c r="H257" s="2"/>
      <c r="I257" s="533">
        <f>SUM(I258)</f>
        <v>87725</v>
      </c>
    </row>
    <row r="258" spans="1:9" ht="31.5" customHeight="1" x14ac:dyDescent="0.25">
      <c r="A258" s="86" t="s">
        <v>1131</v>
      </c>
      <c r="B258" s="406" t="s">
        <v>50</v>
      </c>
      <c r="C258" s="2" t="s">
        <v>32</v>
      </c>
      <c r="D258" s="406" t="s">
        <v>29</v>
      </c>
      <c r="E258" s="266" t="s">
        <v>215</v>
      </c>
      <c r="F258" s="267" t="s">
        <v>496</v>
      </c>
      <c r="G258" s="268">
        <v>12700</v>
      </c>
      <c r="H258" s="2"/>
      <c r="I258" s="533">
        <f>SUM(I259)</f>
        <v>87725</v>
      </c>
    </row>
    <row r="259" spans="1:9" ht="31.5" customHeight="1" x14ac:dyDescent="0.25">
      <c r="A259" s="86" t="s">
        <v>682</v>
      </c>
      <c r="B259" s="406" t="s">
        <v>50</v>
      </c>
      <c r="C259" s="2" t="s">
        <v>32</v>
      </c>
      <c r="D259" s="406" t="s">
        <v>29</v>
      </c>
      <c r="E259" s="266" t="s">
        <v>215</v>
      </c>
      <c r="F259" s="267" t="s">
        <v>496</v>
      </c>
      <c r="G259" s="268">
        <v>12700</v>
      </c>
      <c r="H259" s="2" t="s">
        <v>16</v>
      </c>
      <c r="I259" s="535">
        <v>87725</v>
      </c>
    </row>
    <row r="260" spans="1:9" s="43" customFormat="1" ht="16.5" customHeight="1" x14ac:dyDescent="0.25">
      <c r="A260" s="117" t="s">
        <v>37</v>
      </c>
      <c r="B260" s="19" t="s">
        <v>50</v>
      </c>
      <c r="C260" s="19">
        <v>10</v>
      </c>
      <c r="D260" s="19"/>
      <c r="E260" s="278"/>
      <c r="F260" s="279"/>
      <c r="G260" s="280"/>
      <c r="H260" s="15"/>
      <c r="I260" s="530">
        <f>SUM(I261+I271)</f>
        <v>4376786</v>
      </c>
    </row>
    <row r="261" spans="1:9" s="43" customFormat="1" ht="16.5" customHeight="1" x14ac:dyDescent="0.25">
      <c r="A261" s="113" t="s">
        <v>41</v>
      </c>
      <c r="B261" s="26" t="s">
        <v>50</v>
      </c>
      <c r="C261" s="26">
        <v>10</v>
      </c>
      <c r="D261" s="22" t="s">
        <v>15</v>
      </c>
      <c r="E261" s="296"/>
      <c r="F261" s="297"/>
      <c r="G261" s="298"/>
      <c r="H261" s="22"/>
      <c r="I261" s="531">
        <f>SUM(I262)</f>
        <v>630000</v>
      </c>
    </row>
    <row r="262" spans="1:9" ht="47.25" x14ac:dyDescent="0.25">
      <c r="A262" s="102" t="s">
        <v>197</v>
      </c>
      <c r="B262" s="30" t="s">
        <v>50</v>
      </c>
      <c r="C262" s="30">
        <v>10</v>
      </c>
      <c r="D262" s="28" t="s">
        <v>15</v>
      </c>
      <c r="E262" s="245" t="s">
        <v>550</v>
      </c>
      <c r="F262" s="246" t="s">
        <v>496</v>
      </c>
      <c r="G262" s="247" t="s">
        <v>497</v>
      </c>
      <c r="H262" s="28"/>
      <c r="I262" s="532">
        <f>SUM(I263)</f>
        <v>630000</v>
      </c>
    </row>
    <row r="263" spans="1:9" ht="82.5" customHeight="1" x14ac:dyDescent="0.25">
      <c r="A263" s="62" t="s">
        <v>198</v>
      </c>
      <c r="B263" s="406" t="s">
        <v>50</v>
      </c>
      <c r="C263" s="406">
        <v>10</v>
      </c>
      <c r="D263" s="2" t="s">
        <v>15</v>
      </c>
      <c r="E263" s="248" t="s">
        <v>228</v>
      </c>
      <c r="F263" s="249" t="s">
        <v>496</v>
      </c>
      <c r="G263" s="250" t="s">
        <v>497</v>
      </c>
      <c r="H263" s="2"/>
      <c r="I263" s="533">
        <f>SUM(I264)</f>
        <v>630000</v>
      </c>
    </row>
    <row r="264" spans="1:9" ht="34.5" customHeight="1" x14ac:dyDescent="0.25">
      <c r="A264" s="62" t="s">
        <v>560</v>
      </c>
      <c r="B264" s="406" t="s">
        <v>50</v>
      </c>
      <c r="C264" s="406">
        <v>10</v>
      </c>
      <c r="D264" s="2" t="s">
        <v>15</v>
      </c>
      <c r="E264" s="248" t="s">
        <v>228</v>
      </c>
      <c r="F264" s="249" t="s">
        <v>10</v>
      </c>
      <c r="G264" s="250" t="s">
        <v>497</v>
      </c>
      <c r="H264" s="2"/>
      <c r="I264" s="533">
        <f>SUM(I265+I267+I269)</f>
        <v>630000</v>
      </c>
    </row>
    <row r="265" spans="1:9" ht="47.25" hidden="1" customHeight="1" x14ac:dyDescent="0.25">
      <c r="A265" s="62" t="s">
        <v>702</v>
      </c>
      <c r="B265" s="406" t="s">
        <v>50</v>
      </c>
      <c r="C265" s="406">
        <v>10</v>
      </c>
      <c r="D265" s="2" t="s">
        <v>15</v>
      </c>
      <c r="E265" s="248" t="s">
        <v>228</v>
      </c>
      <c r="F265" s="249" t="s">
        <v>10</v>
      </c>
      <c r="G265" s="422" t="s">
        <v>701</v>
      </c>
      <c r="H265" s="2"/>
      <c r="I265" s="533">
        <f>SUM(I266)</f>
        <v>0</v>
      </c>
    </row>
    <row r="266" spans="1:9" ht="15.75" hidden="1" customHeight="1" x14ac:dyDescent="0.25">
      <c r="A266" s="62" t="s">
        <v>21</v>
      </c>
      <c r="B266" s="406" t="s">
        <v>50</v>
      </c>
      <c r="C266" s="406">
        <v>10</v>
      </c>
      <c r="D266" s="2" t="s">
        <v>15</v>
      </c>
      <c r="E266" s="248" t="s">
        <v>228</v>
      </c>
      <c r="F266" s="249" t="s">
        <v>10</v>
      </c>
      <c r="G266" s="422" t="s">
        <v>701</v>
      </c>
      <c r="H266" s="2" t="s">
        <v>70</v>
      </c>
      <c r="I266" s="535"/>
    </row>
    <row r="267" spans="1:9" ht="15.75" x14ac:dyDescent="0.25">
      <c r="A267" s="62" t="s">
        <v>955</v>
      </c>
      <c r="B267" s="406" t="s">
        <v>50</v>
      </c>
      <c r="C267" s="406">
        <v>10</v>
      </c>
      <c r="D267" s="2" t="s">
        <v>15</v>
      </c>
      <c r="E267" s="248" t="s">
        <v>228</v>
      </c>
      <c r="F267" s="249" t="s">
        <v>10</v>
      </c>
      <c r="G267" s="250" t="s">
        <v>954</v>
      </c>
      <c r="H267" s="2"/>
      <c r="I267" s="533">
        <f>SUM(I268)</f>
        <v>630000</v>
      </c>
    </row>
    <row r="268" spans="1:9" ht="15.75" x14ac:dyDescent="0.25">
      <c r="A268" s="62" t="s">
        <v>40</v>
      </c>
      <c r="B268" s="54" t="s">
        <v>50</v>
      </c>
      <c r="C268" s="406">
        <v>10</v>
      </c>
      <c r="D268" s="2" t="s">
        <v>15</v>
      </c>
      <c r="E268" s="248" t="s">
        <v>228</v>
      </c>
      <c r="F268" s="249" t="s">
        <v>10</v>
      </c>
      <c r="G268" s="250" t="s">
        <v>954</v>
      </c>
      <c r="H268" s="2" t="s">
        <v>39</v>
      </c>
      <c r="I268" s="535">
        <v>630000</v>
      </c>
    </row>
    <row r="269" spans="1:9" ht="31.5" hidden="1" x14ac:dyDescent="0.25">
      <c r="A269" s="106" t="s">
        <v>919</v>
      </c>
      <c r="B269" s="406" t="s">
        <v>50</v>
      </c>
      <c r="C269" s="406">
        <v>10</v>
      </c>
      <c r="D269" s="2" t="s">
        <v>15</v>
      </c>
      <c r="E269" s="248" t="s">
        <v>228</v>
      </c>
      <c r="F269" s="249" t="s">
        <v>10</v>
      </c>
      <c r="G269" s="250" t="s">
        <v>968</v>
      </c>
      <c r="H269" s="2"/>
      <c r="I269" s="533">
        <f>SUM(I270)</f>
        <v>0</v>
      </c>
    </row>
    <row r="270" spans="1:9" ht="15.75" hidden="1" x14ac:dyDescent="0.25">
      <c r="A270" s="106" t="s">
        <v>21</v>
      </c>
      <c r="B270" s="406" t="s">
        <v>50</v>
      </c>
      <c r="C270" s="406">
        <v>10</v>
      </c>
      <c r="D270" s="2" t="s">
        <v>15</v>
      </c>
      <c r="E270" s="248" t="s">
        <v>228</v>
      </c>
      <c r="F270" s="249" t="s">
        <v>10</v>
      </c>
      <c r="G270" s="250" t="s">
        <v>968</v>
      </c>
      <c r="H270" s="2" t="s">
        <v>70</v>
      </c>
      <c r="I270" s="535"/>
    </row>
    <row r="271" spans="1:9" ht="15.75" x14ac:dyDescent="0.25">
      <c r="A271" s="113" t="s">
        <v>42</v>
      </c>
      <c r="B271" s="26" t="s">
        <v>50</v>
      </c>
      <c r="C271" s="26">
        <v>10</v>
      </c>
      <c r="D271" s="22" t="s">
        <v>20</v>
      </c>
      <c r="E271" s="296"/>
      <c r="F271" s="297"/>
      <c r="G271" s="298"/>
      <c r="H271" s="22"/>
      <c r="I271" s="531">
        <f>SUM(I272)</f>
        <v>3746786</v>
      </c>
    </row>
    <row r="272" spans="1:9" ht="47.25" x14ac:dyDescent="0.25">
      <c r="A272" s="105" t="s">
        <v>124</v>
      </c>
      <c r="B272" s="30" t="s">
        <v>50</v>
      </c>
      <c r="C272" s="30">
        <v>10</v>
      </c>
      <c r="D272" s="28" t="s">
        <v>20</v>
      </c>
      <c r="E272" s="245" t="s">
        <v>199</v>
      </c>
      <c r="F272" s="246" t="s">
        <v>496</v>
      </c>
      <c r="G272" s="247" t="s">
        <v>497</v>
      </c>
      <c r="H272" s="28"/>
      <c r="I272" s="532">
        <f>SUM(I273)</f>
        <v>3746786</v>
      </c>
    </row>
    <row r="273" spans="1:9" ht="78.75" x14ac:dyDescent="0.25">
      <c r="A273" s="62" t="s">
        <v>125</v>
      </c>
      <c r="B273" s="406" t="s">
        <v>50</v>
      </c>
      <c r="C273" s="6">
        <v>10</v>
      </c>
      <c r="D273" s="2" t="s">
        <v>20</v>
      </c>
      <c r="E273" s="248" t="s">
        <v>232</v>
      </c>
      <c r="F273" s="249" t="s">
        <v>496</v>
      </c>
      <c r="G273" s="250" t="s">
        <v>497</v>
      </c>
      <c r="H273" s="2"/>
      <c r="I273" s="533">
        <f>SUM(I274)</f>
        <v>3746786</v>
      </c>
    </row>
    <row r="274" spans="1:9" ht="47.25" x14ac:dyDescent="0.25">
      <c r="A274" s="62" t="s">
        <v>504</v>
      </c>
      <c r="B274" s="406" t="s">
        <v>50</v>
      </c>
      <c r="C274" s="6">
        <v>10</v>
      </c>
      <c r="D274" s="2" t="s">
        <v>20</v>
      </c>
      <c r="E274" s="248" t="s">
        <v>232</v>
      </c>
      <c r="F274" s="249" t="s">
        <v>10</v>
      </c>
      <c r="G274" s="250" t="s">
        <v>497</v>
      </c>
      <c r="H274" s="2"/>
      <c r="I274" s="533">
        <f>SUM(I275)</f>
        <v>3746786</v>
      </c>
    </row>
    <row r="275" spans="1:9" ht="33.75" customHeight="1" x14ac:dyDescent="0.25">
      <c r="A275" s="62" t="s">
        <v>461</v>
      </c>
      <c r="B275" s="406" t="s">
        <v>50</v>
      </c>
      <c r="C275" s="6">
        <v>10</v>
      </c>
      <c r="D275" s="2" t="s">
        <v>20</v>
      </c>
      <c r="E275" s="248" t="s">
        <v>232</v>
      </c>
      <c r="F275" s="249" t="s">
        <v>10</v>
      </c>
      <c r="G275" s="250" t="s">
        <v>606</v>
      </c>
      <c r="H275" s="2"/>
      <c r="I275" s="533">
        <f>SUM(I276:I277)</f>
        <v>3746786</v>
      </c>
    </row>
    <row r="276" spans="1:9" ht="31.5" hidden="1" x14ac:dyDescent="0.25">
      <c r="A276" s="114" t="s">
        <v>682</v>
      </c>
      <c r="B276" s="6" t="s">
        <v>50</v>
      </c>
      <c r="C276" s="6">
        <v>10</v>
      </c>
      <c r="D276" s="2" t="s">
        <v>20</v>
      </c>
      <c r="E276" s="248" t="s">
        <v>232</v>
      </c>
      <c r="F276" s="249" t="s">
        <v>10</v>
      </c>
      <c r="G276" s="250" t="s">
        <v>606</v>
      </c>
      <c r="H276" s="2" t="s">
        <v>16</v>
      </c>
      <c r="I276" s="535"/>
    </row>
    <row r="277" spans="1:9" ht="15.75" x14ac:dyDescent="0.25">
      <c r="A277" s="62" t="s">
        <v>40</v>
      </c>
      <c r="B277" s="406" t="s">
        <v>50</v>
      </c>
      <c r="C277" s="6">
        <v>10</v>
      </c>
      <c r="D277" s="2" t="s">
        <v>20</v>
      </c>
      <c r="E277" s="248" t="s">
        <v>232</v>
      </c>
      <c r="F277" s="249" t="s">
        <v>10</v>
      </c>
      <c r="G277" s="250" t="s">
        <v>606</v>
      </c>
      <c r="H277" s="2" t="s">
        <v>39</v>
      </c>
      <c r="I277" s="535">
        <v>3746786</v>
      </c>
    </row>
    <row r="278" spans="1:9" s="43" customFormat="1" ht="31.5" customHeight="1" x14ac:dyDescent="0.25">
      <c r="A278" s="540" t="s">
        <v>55</v>
      </c>
      <c r="B278" s="541" t="s">
        <v>56</v>
      </c>
      <c r="C278" s="542"/>
      <c r="D278" s="543"/>
      <c r="E278" s="544"/>
      <c r="F278" s="545"/>
      <c r="G278" s="546"/>
      <c r="H278" s="547"/>
      <c r="I278" s="548">
        <f>SUM(I279+I307+I359)</f>
        <v>20926653</v>
      </c>
    </row>
    <row r="279" spans="1:9" s="43" customFormat="1" ht="16.5" customHeight="1" x14ac:dyDescent="0.25">
      <c r="A279" s="314" t="s">
        <v>9</v>
      </c>
      <c r="B279" s="334" t="s">
        <v>56</v>
      </c>
      <c r="C279" s="15" t="s">
        <v>10</v>
      </c>
      <c r="D279" s="15"/>
      <c r="E279" s="328"/>
      <c r="F279" s="329"/>
      <c r="G279" s="330"/>
      <c r="H279" s="15"/>
      <c r="I279" s="530">
        <f>SUM(I280+I297)</f>
        <v>7180772</v>
      </c>
    </row>
    <row r="280" spans="1:9" ht="31.5" x14ac:dyDescent="0.25">
      <c r="A280" s="100" t="s">
        <v>74</v>
      </c>
      <c r="B280" s="26" t="s">
        <v>56</v>
      </c>
      <c r="C280" s="22" t="s">
        <v>10</v>
      </c>
      <c r="D280" s="22" t="s">
        <v>73</v>
      </c>
      <c r="E280" s="242"/>
      <c r="F280" s="243"/>
      <c r="G280" s="244"/>
      <c r="H280" s="23"/>
      <c r="I280" s="531">
        <f>SUM(I281,I286,I291)</f>
        <v>2923614</v>
      </c>
    </row>
    <row r="281" spans="1:9" ht="47.25" x14ac:dyDescent="0.25">
      <c r="A281" s="76" t="s">
        <v>117</v>
      </c>
      <c r="B281" s="30" t="s">
        <v>56</v>
      </c>
      <c r="C281" s="28" t="s">
        <v>10</v>
      </c>
      <c r="D281" s="28" t="s">
        <v>73</v>
      </c>
      <c r="E281" s="245" t="s">
        <v>499</v>
      </c>
      <c r="F281" s="246" t="s">
        <v>496</v>
      </c>
      <c r="G281" s="247" t="s">
        <v>497</v>
      </c>
      <c r="H281" s="28"/>
      <c r="I281" s="532">
        <f>SUM(I282)</f>
        <v>498770</v>
      </c>
    </row>
    <row r="282" spans="1:9" ht="63" x14ac:dyDescent="0.25">
      <c r="A282" s="77" t="s">
        <v>130</v>
      </c>
      <c r="B282" s="54" t="s">
        <v>56</v>
      </c>
      <c r="C282" s="2" t="s">
        <v>10</v>
      </c>
      <c r="D282" s="2" t="s">
        <v>73</v>
      </c>
      <c r="E282" s="248" t="s">
        <v>500</v>
      </c>
      <c r="F282" s="249" t="s">
        <v>496</v>
      </c>
      <c r="G282" s="250" t="s">
        <v>497</v>
      </c>
      <c r="H282" s="44"/>
      <c r="I282" s="533">
        <f>SUM(I283)</f>
        <v>498770</v>
      </c>
    </row>
    <row r="283" spans="1:9" ht="47.25" x14ac:dyDescent="0.25">
      <c r="A283" s="77" t="s">
        <v>503</v>
      </c>
      <c r="B283" s="54" t="s">
        <v>56</v>
      </c>
      <c r="C283" s="2" t="s">
        <v>10</v>
      </c>
      <c r="D283" s="2" t="s">
        <v>73</v>
      </c>
      <c r="E283" s="248" t="s">
        <v>500</v>
      </c>
      <c r="F283" s="249" t="s">
        <v>10</v>
      </c>
      <c r="G283" s="250" t="s">
        <v>497</v>
      </c>
      <c r="H283" s="44"/>
      <c r="I283" s="533">
        <f>SUM(I284)</f>
        <v>498770</v>
      </c>
    </row>
    <row r="284" spans="1:9" ht="15.75" x14ac:dyDescent="0.25">
      <c r="A284" s="77" t="s">
        <v>119</v>
      </c>
      <c r="B284" s="54" t="s">
        <v>56</v>
      </c>
      <c r="C284" s="2" t="s">
        <v>10</v>
      </c>
      <c r="D284" s="2" t="s">
        <v>73</v>
      </c>
      <c r="E284" s="248" t="s">
        <v>500</v>
      </c>
      <c r="F284" s="249" t="s">
        <v>10</v>
      </c>
      <c r="G284" s="250" t="s">
        <v>502</v>
      </c>
      <c r="H284" s="44"/>
      <c r="I284" s="533">
        <f>SUM(I285)</f>
        <v>498770</v>
      </c>
    </row>
    <row r="285" spans="1:9" ht="31.5" x14ac:dyDescent="0.25">
      <c r="A285" s="91" t="s">
        <v>682</v>
      </c>
      <c r="B285" s="318" t="s">
        <v>56</v>
      </c>
      <c r="C285" s="2" t="s">
        <v>10</v>
      </c>
      <c r="D285" s="2" t="s">
        <v>73</v>
      </c>
      <c r="E285" s="248" t="s">
        <v>500</v>
      </c>
      <c r="F285" s="249" t="s">
        <v>10</v>
      </c>
      <c r="G285" s="250" t="s">
        <v>502</v>
      </c>
      <c r="H285" s="2" t="s">
        <v>16</v>
      </c>
      <c r="I285" s="535">
        <v>498770</v>
      </c>
    </row>
    <row r="286" spans="1:9" s="37" customFormat="1" ht="63" x14ac:dyDescent="0.25">
      <c r="A286" s="76" t="s">
        <v>142</v>
      </c>
      <c r="B286" s="30" t="s">
        <v>56</v>
      </c>
      <c r="C286" s="28" t="s">
        <v>10</v>
      </c>
      <c r="D286" s="28" t="s">
        <v>73</v>
      </c>
      <c r="E286" s="245" t="s">
        <v>218</v>
      </c>
      <c r="F286" s="246" t="s">
        <v>496</v>
      </c>
      <c r="G286" s="247" t="s">
        <v>497</v>
      </c>
      <c r="H286" s="28"/>
      <c r="I286" s="532">
        <f>SUM(I287)</f>
        <v>26000</v>
      </c>
    </row>
    <row r="287" spans="1:9" s="37" customFormat="1" ht="110.25" x14ac:dyDescent="0.25">
      <c r="A287" s="77" t="s">
        <v>158</v>
      </c>
      <c r="B287" s="54" t="s">
        <v>56</v>
      </c>
      <c r="C287" s="2" t="s">
        <v>10</v>
      </c>
      <c r="D287" s="2" t="s">
        <v>73</v>
      </c>
      <c r="E287" s="248" t="s">
        <v>220</v>
      </c>
      <c r="F287" s="249" t="s">
        <v>496</v>
      </c>
      <c r="G287" s="250" t="s">
        <v>497</v>
      </c>
      <c r="H287" s="2"/>
      <c r="I287" s="533">
        <f>SUM(I288)</f>
        <v>26000</v>
      </c>
    </row>
    <row r="288" spans="1:9" s="37" customFormat="1" ht="47.25" x14ac:dyDescent="0.25">
      <c r="A288" s="77" t="s">
        <v>516</v>
      </c>
      <c r="B288" s="54" t="s">
        <v>56</v>
      </c>
      <c r="C288" s="2" t="s">
        <v>10</v>
      </c>
      <c r="D288" s="2" t="s">
        <v>73</v>
      </c>
      <c r="E288" s="248" t="s">
        <v>220</v>
      </c>
      <c r="F288" s="249" t="s">
        <v>10</v>
      </c>
      <c r="G288" s="250" t="s">
        <v>497</v>
      </c>
      <c r="H288" s="2"/>
      <c r="I288" s="533">
        <f>SUM(I289)</f>
        <v>26000</v>
      </c>
    </row>
    <row r="289" spans="1:9" s="37" customFormat="1" ht="31.5" x14ac:dyDescent="0.25">
      <c r="A289" s="3" t="s">
        <v>111</v>
      </c>
      <c r="B289" s="406" t="s">
        <v>56</v>
      </c>
      <c r="C289" s="2" t="s">
        <v>10</v>
      </c>
      <c r="D289" s="2" t="s">
        <v>73</v>
      </c>
      <c r="E289" s="248" t="s">
        <v>220</v>
      </c>
      <c r="F289" s="249" t="s">
        <v>10</v>
      </c>
      <c r="G289" s="250" t="s">
        <v>517</v>
      </c>
      <c r="H289" s="2"/>
      <c r="I289" s="533">
        <f>SUM(I290)</f>
        <v>26000</v>
      </c>
    </row>
    <row r="290" spans="1:9" s="37" customFormat="1" ht="31.5" x14ac:dyDescent="0.25">
      <c r="A290" s="91" t="s">
        <v>682</v>
      </c>
      <c r="B290" s="318" t="s">
        <v>56</v>
      </c>
      <c r="C290" s="2" t="s">
        <v>10</v>
      </c>
      <c r="D290" s="2" t="s">
        <v>73</v>
      </c>
      <c r="E290" s="248" t="s">
        <v>220</v>
      </c>
      <c r="F290" s="249" t="s">
        <v>10</v>
      </c>
      <c r="G290" s="250" t="s">
        <v>517</v>
      </c>
      <c r="H290" s="2" t="s">
        <v>16</v>
      </c>
      <c r="I290" s="534">
        <v>26000</v>
      </c>
    </row>
    <row r="291" spans="1:9" ht="47.25" x14ac:dyDescent="0.25">
      <c r="A291" s="27" t="s">
        <v>134</v>
      </c>
      <c r="B291" s="30" t="s">
        <v>56</v>
      </c>
      <c r="C291" s="28" t="s">
        <v>10</v>
      </c>
      <c r="D291" s="28" t="s">
        <v>73</v>
      </c>
      <c r="E291" s="245" t="s">
        <v>230</v>
      </c>
      <c r="F291" s="246" t="s">
        <v>496</v>
      </c>
      <c r="G291" s="247" t="s">
        <v>497</v>
      </c>
      <c r="H291" s="28"/>
      <c r="I291" s="532">
        <f>SUM(I292)</f>
        <v>2398844</v>
      </c>
    </row>
    <row r="292" spans="1:9" ht="63" x14ac:dyDescent="0.25">
      <c r="A292" s="3" t="s">
        <v>135</v>
      </c>
      <c r="B292" s="406" t="s">
        <v>56</v>
      </c>
      <c r="C292" s="2" t="s">
        <v>10</v>
      </c>
      <c r="D292" s="2" t="s">
        <v>73</v>
      </c>
      <c r="E292" s="248" t="s">
        <v>231</v>
      </c>
      <c r="F292" s="249" t="s">
        <v>496</v>
      </c>
      <c r="G292" s="250" t="s">
        <v>497</v>
      </c>
      <c r="H292" s="2"/>
      <c r="I292" s="533">
        <f>SUM(I293)</f>
        <v>2398844</v>
      </c>
    </row>
    <row r="293" spans="1:9" ht="78.75" x14ac:dyDescent="0.25">
      <c r="A293" s="3" t="s">
        <v>518</v>
      </c>
      <c r="B293" s="406" t="s">
        <v>56</v>
      </c>
      <c r="C293" s="2" t="s">
        <v>10</v>
      </c>
      <c r="D293" s="2" t="s">
        <v>73</v>
      </c>
      <c r="E293" s="248" t="s">
        <v>231</v>
      </c>
      <c r="F293" s="249" t="s">
        <v>10</v>
      </c>
      <c r="G293" s="250" t="s">
        <v>497</v>
      </c>
      <c r="H293" s="2"/>
      <c r="I293" s="533">
        <f>SUM(I294)</f>
        <v>2398844</v>
      </c>
    </row>
    <row r="294" spans="1:9" ht="31.5" x14ac:dyDescent="0.25">
      <c r="A294" s="3" t="s">
        <v>85</v>
      </c>
      <c r="B294" s="406" t="s">
        <v>56</v>
      </c>
      <c r="C294" s="2" t="s">
        <v>10</v>
      </c>
      <c r="D294" s="2" t="s">
        <v>73</v>
      </c>
      <c r="E294" s="248" t="s">
        <v>231</v>
      </c>
      <c r="F294" s="249" t="s">
        <v>10</v>
      </c>
      <c r="G294" s="250" t="s">
        <v>501</v>
      </c>
      <c r="H294" s="2"/>
      <c r="I294" s="533">
        <f>SUM(I295:I296)</f>
        <v>2398844</v>
      </c>
    </row>
    <row r="295" spans="1:9" ht="63" x14ac:dyDescent="0.25">
      <c r="A295" s="86" t="s">
        <v>86</v>
      </c>
      <c r="B295" s="406" t="s">
        <v>56</v>
      </c>
      <c r="C295" s="2" t="s">
        <v>10</v>
      </c>
      <c r="D295" s="2" t="s">
        <v>73</v>
      </c>
      <c r="E295" s="248" t="s">
        <v>231</v>
      </c>
      <c r="F295" s="249" t="s">
        <v>10</v>
      </c>
      <c r="G295" s="250" t="s">
        <v>501</v>
      </c>
      <c r="H295" s="2" t="s">
        <v>13</v>
      </c>
      <c r="I295" s="534">
        <v>2395544</v>
      </c>
    </row>
    <row r="296" spans="1:9" ht="15.75" x14ac:dyDescent="0.25">
      <c r="A296" s="3" t="s">
        <v>18</v>
      </c>
      <c r="B296" s="406" t="s">
        <v>56</v>
      </c>
      <c r="C296" s="2" t="s">
        <v>10</v>
      </c>
      <c r="D296" s="2" t="s">
        <v>73</v>
      </c>
      <c r="E296" s="248" t="s">
        <v>231</v>
      </c>
      <c r="F296" s="249" t="s">
        <v>10</v>
      </c>
      <c r="G296" s="250" t="s">
        <v>501</v>
      </c>
      <c r="H296" s="2" t="s">
        <v>17</v>
      </c>
      <c r="I296" s="534">
        <v>3300</v>
      </c>
    </row>
    <row r="297" spans="1:9" ht="15.75" x14ac:dyDescent="0.25">
      <c r="A297" s="100" t="s">
        <v>23</v>
      </c>
      <c r="B297" s="26" t="s">
        <v>56</v>
      </c>
      <c r="C297" s="22" t="s">
        <v>10</v>
      </c>
      <c r="D297" s="26">
        <v>13</v>
      </c>
      <c r="E297" s="269"/>
      <c r="F297" s="270"/>
      <c r="G297" s="271"/>
      <c r="H297" s="22"/>
      <c r="I297" s="531">
        <f>SUM(I298+I303)</f>
        <v>4257158</v>
      </c>
    </row>
    <row r="298" spans="1:9" ht="47.25" x14ac:dyDescent="0.25">
      <c r="A298" s="76" t="s">
        <v>137</v>
      </c>
      <c r="B298" s="30" t="s">
        <v>56</v>
      </c>
      <c r="C298" s="28" t="s">
        <v>10</v>
      </c>
      <c r="D298" s="32">
        <v>13</v>
      </c>
      <c r="E298" s="275" t="s">
        <v>199</v>
      </c>
      <c r="F298" s="276" t="s">
        <v>496</v>
      </c>
      <c r="G298" s="277" t="s">
        <v>497</v>
      </c>
      <c r="H298" s="28"/>
      <c r="I298" s="532">
        <f>SUM(I299)</f>
        <v>122900</v>
      </c>
    </row>
    <row r="299" spans="1:9" ht="63" x14ac:dyDescent="0.25">
      <c r="A299" s="89" t="s">
        <v>136</v>
      </c>
      <c r="B299" s="6" t="s">
        <v>56</v>
      </c>
      <c r="C299" s="2" t="s">
        <v>10</v>
      </c>
      <c r="D299" s="6">
        <v>13</v>
      </c>
      <c r="E299" s="263" t="s">
        <v>233</v>
      </c>
      <c r="F299" s="264" t="s">
        <v>496</v>
      </c>
      <c r="G299" s="265" t="s">
        <v>497</v>
      </c>
      <c r="H299" s="2"/>
      <c r="I299" s="533">
        <f>SUM(I300)</f>
        <v>122900</v>
      </c>
    </row>
    <row r="300" spans="1:9" ht="47.25" x14ac:dyDescent="0.25">
      <c r="A300" s="89" t="s">
        <v>520</v>
      </c>
      <c r="B300" s="6" t="s">
        <v>56</v>
      </c>
      <c r="C300" s="2" t="s">
        <v>10</v>
      </c>
      <c r="D300" s="6">
        <v>13</v>
      </c>
      <c r="E300" s="263" t="s">
        <v>233</v>
      </c>
      <c r="F300" s="264" t="s">
        <v>10</v>
      </c>
      <c r="G300" s="265" t="s">
        <v>497</v>
      </c>
      <c r="H300" s="2"/>
      <c r="I300" s="533">
        <f>SUM(I301)</f>
        <v>122900</v>
      </c>
    </row>
    <row r="301" spans="1:9" ht="47.25" x14ac:dyDescent="0.25">
      <c r="A301" s="3" t="s">
        <v>93</v>
      </c>
      <c r="B301" s="406" t="s">
        <v>56</v>
      </c>
      <c r="C301" s="2" t="s">
        <v>10</v>
      </c>
      <c r="D301" s="6">
        <v>13</v>
      </c>
      <c r="E301" s="263" t="s">
        <v>233</v>
      </c>
      <c r="F301" s="264" t="s">
        <v>10</v>
      </c>
      <c r="G301" s="265" t="s">
        <v>521</v>
      </c>
      <c r="H301" s="2"/>
      <c r="I301" s="533">
        <f>SUM(I302)</f>
        <v>122900</v>
      </c>
    </row>
    <row r="302" spans="1:9" ht="31.5" x14ac:dyDescent="0.25">
      <c r="A302" s="91" t="s">
        <v>94</v>
      </c>
      <c r="B302" s="318" t="s">
        <v>56</v>
      </c>
      <c r="C302" s="2" t="s">
        <v>10</v>
      </c>
      <c r="D302" s="6">
        <v>13</v>
      </c>
      <c r="E302" s="263" t="s">
        <v>233</v>
      </c>
      <c r="F302" s="264" t="s">
        <v>10</v>
      </c>
      <c r="G302" s="265" t="s">
        <v>521</v>
      </c>
      <c r="H302" s="2" t="s">
        <v>81</v>
      </c>
      <c r="I302" s="534">
        <v>122900</v>
      </c>
    </row>
    <row r="303" spans="1:9" ht="31.5" x14ac:dyDescent="0.25">
      <c r="A303" s="76" t="s">
        <v>24</v>
      </c>
      <c r="B303" s="30" t="s">
        <v>56</v>
      </c>
      <c r="C303" s="28" t="s">
        <v>10</v>
      </c>
      <c r="D303" s="30">
        <v>13</v>
      </c>
      <c r="E303" s="251" t="s">
        <v>212</v>
      </c>
      <c r="F303" s="252" t="s">
        <v>496</v>
      </c>
      <c r="G303" s="253" t="s">
        <v>497</v>
      </c>
      <c r="H303" s="28"/>
      <c r="I303" s="532">
        <f>SUM(I304)</f>
        <v>4134258</v>
      </c>
    </row>
    <row r="304" spans="1:9" ht="17.25" customHeight="1" x14ac:dyDescent="0.25">
      <c r="A304" s="86" t="s">
        <v>95</v>
      </c>
      <c r="B304" s="406" t="s">
        <v>56</v>
      </c>
      <c r="C304" s="2" t="s">
        <v>10</v>
      </c>
      <c r="D304" s="406">
        <v>13</v>
      </c>
      <c r="E304" s="266" t="s">
        <v>213</v>
      </c>
      <c r="F304" s="267" t="s">
        <v>496</v>
      </c>
      <c r="G304" s="268" t="s">
        <v>497</v>
      </c>
      <c r="H304" s="2"/>
      <c r="I304" s="533">
        <f>SUM(I305)</f>
        <v>4134258</v>
      </c>
    </row>
    <row r="305" spans="1:9" ht="30.75" customHeight="1" x14ac:dyDescent="0.25">
      <c r="A305" s="3" t="s">
        <v>113</v>
      </c>
      <c r="B305" s="406" t="s">
        <v>56</v>
      </c>
      <c r="C305" s="2" t="s">
        <v>10</v>
      </c>
      <c r="D305" s="406">
        <v>13</v>
      </c>
      <c r="E305" s="266" t="s">
        <v>213</v>
      </c>
      <c r="F305" s="267" t="s">
        <v>496</v>
      </c>
      <c r="G305" s="268" t="s">
        <v>526</v>
      </c>
      <c r="H305" s="2"/>
      <c r="I305" s="533">
        <f>SUM(I306)</f>
        <v>4134258</v>
      </c>
    </row>
    <row r="306" spans="1:9" ht="15.75" customHeight="1" x14ac:dyDescent="0.25">
      <c r="A306" s="3" t="s">
        <v>18</v>
      </c>
      <c r="B306" s="406" t="s">
        <v>56</v>
      </c>
      <c r="C306" s="2" t="s">
        <v>10</v>
      </c>
      <c r="D306" s="406">
        <v>13</v>
      </c>
      <c r="E306" s="266" t="s">
        <v>213</v>
      </c>
      <c r="F306" s="267" t="s">
        <v>496</v>
      </c>
      <c r="G306" s="268" t="s">
        <v>526</v>
      </c>
      <c r="H306" s="2" t="s">
        <v>17</v>
      </c>
      <c r="I306" s="534">
        <v>4134258</v>
      </c>
    </row>
    <row r="307" spans="1:9" ht="15.75" customHeight="1" x14ac:dyDescent="0.25">
      <c r="A307" s="117" t="s">
        <v>37</v>
      </c>
      <c r="B307" s="19" t="s">
        <v>56</v>
      </c>
      <c r="C307" s="19">
        <v>10</v>
      </c>
      <c r="D307" s="19"/>
      <c r="E307" s="278"/>
      <c r="F307" s="279"/>
      <c r="G307" s="280"/>
      <c r="H307" s="15"/>
      <c r="I307" s="530">
        <f>SUM(I308+I314+I336+I330)</f>
        <v>9364703</v>
      </c>
    </row>
    <row r="308" spans="1:9" ht="15.75" x14ac:dyDescent="0.25">
      <c r="A308" s="113" t="s">
        <v>38</v>
      </c>
      <c r="B308" s="26" t="s">
        <v>56</v>
      </c>
      <c r="C308" s="26">
        <v>10</v>
      </c>
      <c r="D308" s="22" t="s">
        <v>10</v>
      </c>
      <c r="E308" s="242"/>
      <c r="F308" s="243"/>
      <c r="G308" s="244"/>
      <c r="H308" s="22"/>
      <c r="I308" s="531">
        <f>SUM(I309)</f>
        <v>854686</v>
      </c>
    </row>
    <row r="309" spans="1:9" ht="47.25" x14ac:dyDescent="0.25">
      <c r="A309" s="105" t="s">
        <v>124</v>
      </c>
      <c r="B309" s="30" t="s">
        <v>56</v>
      </c>
      <c r="C309" s="30">
        <v>10</v>
      </c>
      <c r="D309" s="28" t="s">
        <v>10</v>
      </c>
      <c r="E309" s="245" t="s">
        <v>199</v>
      </c>
      <c r="F309" s="246" t="s">
        <v>496</v>
      </c>
      <c r="G309" s="247" t="s">
        <v>497</v>
      </c>
      <c r="H309" s="28"/>
      <c r="I309" s="532">
        <f>SUM(I310)</f>
        <v>854686</v>
      </c>
    </row>
    <row r="310" spans="1:9" ht="63" x14ac:dyDescent="0.25">
      <c r="A310" s="62" t="s">
        <v>175</v>
      </c>
      <c r="B310" s="406" t="s">
        <v>56</v>
      </c>
      <c r="C310" s="406">
        <v>10</v>
      </c>
      <c r="D310" s="2" t="s">
        <v>10</v>
      </c>
      <c r="E310" s="248" t="s">
        <v>201</v>
      </c>
      <c r="F310" s="249" t="s">
        <v>496</v>
      </c>
      <c r="G310" s="250" t="s">
        <v>497</v>
      </c>
      <c r="H310" s="2"/>
      <c r="I310" s="533">
        <f>SUM(I311)</f>
        <v>854686</v>
      </c>
    </row>
    <row r="311" spans="1:9" ht="47.25" x14ac:dyDescent="0.25">
      <c r="A311" s="62" t="s">
        <v>597</v>
      </c>
      <c r="B311" s="406" t="s">
        <v>56</v>
      </c>
      <c r="C311" s="406">
        <v>10</v>
      </c>
      <c r="D311" s="2" t="s">
        <v>10</v>
      </c>
      <c r="E311" s="248" t="s">
        <v>201</v>
      </c>
      <c r="F311" s="249" t="s">
        <v>10</v>
      </c>
      <c r="G311" s="250" t="s">
        <v>497</v>
      </c>
      <c r="H311" s="2"/>
      <c r="I311" s="533">
        <f>SUM(I312)</f>
        <v>854686</v>
      </c>
    </row>
    <row r="312" spans="1:9" ht="17.25" customHeight="1" x14ac:dyDescent="0.25">
      <c r="A312" s="62" t="s">
        <v>176</v>
      </c>
      <c r="B312" s="406" t="s">
        <v>56</v>
      </c>
      <c r="C312" s="406">
        <v>10</v>
      </c>
      <c r="D312" s="2" t="s">
        <v>10</v>
      </c>
      <c r="E312" s="248" t="s">
        <v>201</v>
      </c>
      <c r="F312" s="249" t="s">
        <v>10</v>
      </c>
      <c r="G312" s="250" t="s">
        <v>956</v>
      </c>
      <c r="H312" s="2"/>
      <c r="I312" s="533">
        <f>SUM(I313)</f>
        <v>854686</v>
      </c>
    </row>
    <row r="313" spans="1:9" ht="15.75" x14ac:dyDescent="0.25">
      <c r="A313" s="62" t="s">
        <v>40</v>
      </c>
      <c r="B313" s="406" t="s">
        <v>56</v>
      </c>
      <c r="C313" s="406">
        <v>10</v>
      </c>
      <c r="D313" s="2" t="s">
        <v>10</v>
      </c>
      <c r="E313" s="248" t="s">
        <v>201</v>
      </c>
      <c r="F313" s="249" t="s">
        <v>10</v>
      </c>
      <c r="G313" s="250" t="s">
        <v>956</v>
      </c>
      <c r="H313" s="2" t="s">
        <v>39</v>
      </c>
      <c r="I313" s="534">
        <v>854686</v>
      </c>
    </row>
    <row r="314" spans="1:9" ht="15.75" x14ac:dyDescent="0.25">
      <c r="A314" s="113" t="s">
        <v>41</v>
      </c>
      <c r="B314" s="26" t="s">
        <v>56</v>
      </c>
      <c r="C314" s="26">
        <v>10</v>
      </c>
      <c r="D314" s="22" t="s">
        <v>15</v>
      </c>
      <c r="E314" s="242"/>
      <c r="F314" s="243"/>
      <c r="G314" s="244"/>
      <c r="H314" s="22"/>
      <c r="I314" s="531">
        <f>SUM(I315)</f>
        <v>4410553</v>
      </c>
    </row>
    <row r="315" spans="1:9" ht="47.25" x14ac:dyDescent="0.25">
      <c r="A315" s="105" t="s">
        <v>124</v>
      </c>
      <c r="B315" s="30" t="s">
        <v>56</v>
      </c>
      <c r="C315" s="30">
        <v>10</v>
      </c>
      <c r="D315" s="28" t="s">
        <v>15</v>
      </c>
      <c r="E315" s="245" t="s">
        <v>199</v>
      </c>
      <c r="F315" s="246" t="s">
        <v>496</v>
      </c>
      <c r="G315" s="247" t="s">
        <v>497</v>
      </c>
      <c r="H315" s="28"/>
      <c r="I315" s="532">
        <f>SUM(I316)</f>
        <v>4410553</v>
      </c>
    </row>
    <row r="316" spans="1:9" ht="63" x14ac:dyDescent="0.25">
      <c r="A316" s="62" t="s">
        <v>175</v>
      </c>
      <c r="B316" s="406" t="s">
        <v>56</v>
      </c>
      <c r="C316" s="406">
        <v>10</v>
      </c>
      <c r="D316" s="2" t="s">
        <v>15</v>
      </c>
      <c r="E316" s="248" t="s">
        <v>201</v>
      </c>
      <c r="F316" s="249" t="s">
        <v>496</v>
      </c>
      <c r="G316" s="250" t="s">
        <v>497</v>
      </c>
      <c r="H316" s="2"/>
      <c r="I316" s="533">
        <f>SUM(I317)</f>
        <v>4410553</v>
      </c>
    </row>
    <row r="317" spans="1:9" ht="47.25" x14ac:dyDescent="0.25">
      <c r="A317" s="62" t="s">
        <v>597</v>
      </c>
      <c r="B317" s="406" t="s">
        <v>56</v>
      </c>
      <c r="C317" s="406">
        <v>10</v>
      </c>
      <c r="D317" s="2" t="s">
        <v>15</v>
      </c>
      <c r="E317" s="248" t="s">
        <v>201</v>
      </c>
      <c r="F317" s="249" t="s">
        <v>10</v>
      </c>
      <c r="G317" s="250" t="s">
        <v>497</v>
      </c>
      <c r="H317" s="2"/>
      <c r="I317" s="533">
        <f>SUM(I318+I321+I324+I327)</f>
        <v>4410553</v>
      </c>
    </row>
    <row r="318" spans="1:9" ht="31.5" x14ac:dyDescent="0.25">
      <c r="A318" s="104" t="s">
        <v>99</v>
      </c>
      <c r="B318" s="406" t="s">
        <v>56</v>
      </c>
      <c r="C318" s="406">
        <v>10</v>
      </c>
      <c r="D318" s="2" t="s">
        <v>15</v>
      </c>
      <c r="E318" s="248" t="s">
        <v>201</v>
      </c>
      <c r="F318" s="249" t="s">
        <v>10</v>
      </c>
      <c r="G318" s="250" t="s">
        <v>602</v>
      </c>
      <c r="H318" s="2"/>
      <c r="I318" s="533">
        <f>SUM(I319:I320)</f>
        <v>41675</v>
      </c>
    </row>
    <row r="319" spans="1:9" ht="31.5" x14ac:dyDescent="0.25">
      <c r="A319" s="114" t="s">
        <v>682</v>
      </c>
      <c r="B319" s="6" t="s">
        <v>56</v>
      </c>
      <c r="C319" s="406">
        <v>10</v>
      </c>
      <c r="D319" s="2" t="s">
        <v>15</v>
      </c>
      <c r="E319" s="248" t="s">
        <v>201</v>
      </c>
      <c r="F319" s="249" t="s">
        <v>10</v>
      </c>
      <c r="G319" s="250" t="s">
        <v>602</v>
      </c>
      <c r="H319" s="2" t="s">
        <v>16</v>
      </c>
      <c r="I319" s="535">
        <v>740</v>
      </c>
    </row>
    <row r="320" spans="1:9" ht="15.75" x14ac:dyDescent="0.25">
      <c r="A320" s="62" t="s">
        <v>40</v>
      </c>
      <c r="B320" s="406" t="s">
        <v>56</v>
      </c>
      <c r="C320" s="406">
        <v>10</v>
      </c>
      <c r="D320" s="2" t="s">
        <v>15</v>
      </c>
      <c r="E320" s="248" t="s">
        <v>201</v>
      </c>
      <c r="F320" s="249" t="s">
        <v>10</v>
      </c>
      <c r="G320" s="250" t="s">
        <v>602</v>
      </c>
      <c r="H320" s="2" t="s">
        <v>39</v>
      </c>
      <c r="I320" s="534">
        <v>40935</v>
      </c>
    </row>
    <row r="321" spans="1:9" ht="31.5" x14ac:dyDescent="0.25">
      <c r="A321" s="104" t="s">
        <v>100</v>
      </c>
      <c r="B321" s="406" t="s">
        <v>56</v>
      </c>
      <c r="C321" s="406">
        <v>10</v>
      </c>
      <c r="D321" s="2" t="s">
        <v>15</v>
      </c>
      <c r="E321" s="248" t="s">
        <v>201</v>
      </c>
      <c r="F321" s="249" t="s">
        <v>10</v>
      </c>
      <c r="G321" s="250" t="s">
        <v>603</v>
      </c>
      <c r="H321" s="2"/>
      <c r="I321" s="533">
        <f>SUM(I322:I323)</f>
        <v>258081</v>
      </c>
    </row>
    <row r="322" spans="1:9" s="80" customFormat="1" ht="31.5" x14ac:dyDescent="0.25">
      <c r="A322" s="114" t="s">
        <v>682</v>
      </c>
      <c r="B322" s="6" t="s">
        <v>56</v>
      </c>
      <c r="C322" s="406">
        <v>10</v>
      </c>
      <c r="D322" s="2" t="s">
        <v>15</v>
      </c>
      <c r="E322" s="248" t="s">
        <v>201</v>
      </c>
      <c r="F322" s="249" t="s">
        <v>10</v>
      </c>
      <c r="G322" s="250" t="s">
        <v>603</v>
      </c>
      <c r="H322" s="79" t="s">
        <v>16</v>
      </c>
      <c r="I322" s="538">
        <v>3650</v>
      </c>
    </row>
    <row r="323" spans="1:9" ht="15.75" x14ac:dyDescent="0.25">
      <c r="A323" s="62" t="s">
        <v>40</v>
      </c>
      <c r="B323" s="406" t="s">
        <v>56</v>
      </c>
      <c r="C323" s="406">
        <v>10</v>
      </c>
      <c r="D323" s="2" t="s">
        <v>15</v>
      </c>
      <c r="E323" s="248" t="s">
        <v>201</v>
      </c>
      <c r="F323" s="249" t="s">
        <v>10</v>
      </c>
      <c r="G323" s="250" t="s">
        <v>603</v>
      </c>
      <c r="H323" s="2" t="s">
        <v>39</v>
      </c>
      <c r="I323" s="535">
        <v>254431</v>
      </c>
    </row>
    <row r="324" spans="1:9" ht="15.75" x14ac:dyDescent="0.25">
      <c r="A324" s="115" t="s">
        <v>101</v>
      </c>
      <c r="B324" s="50" t="s">
        <v>56</v>
      </c>
      <c r="C324" s="406">
        <v>10</v>
      </c>
      <c r="D324" s="2" t="s">
        <v>15</v>
      </c>
      <c r="E324" s="248" t="s">
        <v>201</v>
      </c>
      <c r="F324" s="249" t="s">
        <v>10</v>
      </c>
      <c r="G324" s="250" t="s">
        <v>604</v>
      </c>
      <c r="H324" s="2"/>
      <c r="I324" s="533">
        <f>SUM(I325:I326)</f>
        <v>3582297</v>
      </c>
    </row>
    <row r="325" spans="1:9" ht="31.5" x14ac:dyDescent="0.25">
      <c r="A325" s="114" t="s">
        <v>682</v>
      </c>
      <c r="B325" s="6" t="s">
        <v>56</v>
      </c>
      <c r="C325" s="406">
        <v>10</v>
      </c>
      <c r="D325" s="2" t="s">
        <v>15</v>
      </c>
      <c r="E325" s="248" t="s">
        <v>201</v>
      </c>
      <c r="F325" s="249" t="s">
        <v>10</v>
      </c>
      <c r="G325" s="250" t="s">
        <v>604</v>
      </c>
      <c r="H325" s="2" t="s">
        <v>16</v>
      </c>
      <c r="I325" s="535">
        <v>58300</v>
      </c>
    </row>
    <row r="326" spans="1:9" ht="15.75" x14ac:dyDescent="0.25">
      <c r="A326" s="62" t="s">
        <v>40</v>
      </c>
      <c r="B326" s="406" t="s">
        <v>56</v>
      </c>
      <c r="C326" s="406">
        <v>10</v>
      </c>
      <c r="D326" s="2" t="s">
        <v>15</v>
      </c>
      <c r="E326" s="248" t="s">
        <v>201</v>
      </c>
      <c r="F326" s="249" t="s">
        <v>10</v>
      </c>
      <c r="G326" s="250" t="s">
        <v>604</v>
      </c>
      <c r="H326" s="2" t="s">
        <v>39</v>
      </c>
      <c r="I326" s="535">
        <v>3523997</v>
      </c>
    </row>
    <row r="327" spans="1:9" ht="15.75" x14ac:dyDescent="0.25">
      <c r="A327" s="104" t="s">
        <v>102</v>
      </c>
      <c r="B327" s="406" t="s">
        <v>56</v>
      </c>
      <c r="C327" s="406">
        <v>10</v>
      </c>
      <c r="D327" s="2" t="s">
        <v>15</v>
      </c>
      <c r="E327" s="248" t="s">
        <v>201</v>
      </c>
      <c r="F327" s="249" t="s">
        <v>10</v>
      </c>
      <c r="G327" s="250" t="s">
        <v>605</v>
      </c>
      <c r="H327" s="2"/>
      <c r="I327" s="533">
        <f>SUM(I328:I329)</f>
        <v>528500</v>
      </c>
    </row>
    <row r="328" spans="1:9" ht="31.5" x14ac:dyDescent="0.25">
      <c r="A328" s="114" t="s">
        <v>682</v>
      </c>
      <c r="B328" s="6" t="s">
        <v>56</v>
      </c>
      <c r="C328" s="406">
        <v>10</v>
      </c>
      <c r="D328" s="2" t="s">
        <v>15</v>
      </c>
      <c r="E328" s="248" t="s">
        <v>201</v>
      </c>
      <c r="F328" s="249" t="s">
        <v>10</v>
      </c>
      <c r="G328" s="250" t="s">
        <v>605</v>
      </c>
      <c r="H328" s="2" t="s">
        <v>16</v>
      </c>
      <c r="I328" s="535">
        <v>8500</v>
      </c>
    </row>
    <row r="329" spans="1:9" ht="15.75" x14ac:dyDescent="0.25">
      <c r="A329" s="62" t="s">
        <v>40</v>
      </c>
      <c r="B329" s="406" t="s">
        <v>56</v>
      </c>
      <c r="C329" s="406">
        <v>10</v>
      </c>
      <c r="D329" s="2" t="s">
        <v>15</v>
      </c>
      <c r="E329" s="248" t="s">
        <v>201</v>
      </c>
      <c r="F329" s="249" t="s">
        <v>10</v>
      </c>
      <c r="G329" s="250" t="s">
        <v>605</v>
      </c>
      <c r="H329" s="2" t="s">
        <v>39</v>
      </c>
      <c r="I329" s="535">
        <v>520000</v>
      </c>
    </row>
    <row r="330" spans="1:9" ht="15.75" x14ac:dyDescent="0.25">
      <c r="A330" s="88" t="s">
        <v>42</v>
      </c>
      <c r="B330" s="26" t="s">
        <v>56</v>
      </c>
      <c r="C330" s="26">
        <v>10</v>
      </c>
      <c r="D330" s="25" t="s">
        <v>20</v>
      </c>
      <c r="E330" s="242"/>
      <c r="F330" s="243"/>
      <c r="G330" s="244"/>
      <c r="H330" s="53"/>
      <c r="I330" s="531">
        <f>SUM(I331)</f>
        <v>1416940</v>
      </c>
    </row>
    <row r="331" spans="1:9" ht="47.25" x14ac:dyDescent="0.25">
      <c r="A331" s="76" t="s">
        <v>124</v>
      </c>
      <c r="B331" s="319" t="s">
        <v>56</v>
      </c>
      <c r="C331" s="68">
        <v>10</v>
      </c>
      <c r="D331" s="69" t="s">
        <v>20</v>
      </c>
      <c r="E331" s="293" t="s">
        <v>199</v>
      </c>
      <c r="F331" s="294" t="s">
        <v>496</v>
      </c>
      <c r="G331" s="295" t="s">
        <v>497</v>
      </c>
      <c r="H331" s="31"/>
      <c r="I331" s="532">
        <f>SUM(I332)</f>
        <v>1416940</v>
      </c>
    </row>
    <row r="332" spans="1:9" ht="63" x14ac:dyDescent="0.25">
      <c r="A332" s="3" t="s">
        <v>175</v>
      </c>
      <c r="B332" s="6" t="s">
        <v>56</v>
      </c>
      <c r="C332" s="34">
        <v>10</v>
      </c>
      <c r="D332" s="35" t="s">
        <v>20</v>
      </c>
      <c r="E332" s="248" t="s">
        <v>201</v>
      </c>
      <c r="F332" s="291" t="s">
        <v>496</v>
      </c>
      <c r="G332" s="292" t="s">
        <v>497</v>
      </c>
      <c r="H332" s="299"/>
      <c r="I332" s="533">
        <f>SUM(I333)</f>
        <v>1416940</v>
      </c>
    </row>
    <row r="333" spans="1:9" ht="47.25" x14ac:dyDescent="0.25">
      <c r="A333" s="3" t="s">
        <v>597</v>
      </c>
      <c r="B333" s="6" t="s">
        <v>56</v>
      </c>
      <c r="C333" s="34">
        <v>10</v>
      </c>
      <c r="D333" s="35" t="s">
        <v>20</v>
      </c>
      <c r="E333" s="248" t="s">
        <v>201</v>
      </c>
      <c r="F333" s="291" t="s">
        <v>10</v>
      </c>
      <c r="G333" s="292" t="s">
        <v>497</v>
      </c>
      <c r="H333" s="299"/>
      <c r="I333" s="533">
        <f>SUM(I334)</f>
        <v>1416940</v>
      </c>
    </row>
    <row r="334" spans="1:9" ht="15.75" x14ac:dyDescent="0.25">
      <c r="A334" s="86" t="s">
        <v>721</v>
      </c>
      <c r="B334" s="406" t="s">
        <v>56</v>
      </c>
      <c r="C334" s="34">
        <v>10</v>
      </c>
      <c r="D334" s="35" t="s">
        <v>20</v>
      </c>
      <c r="E334" s="248" t="s">
        <v>201</v>
      </c>
      <c r="F334" s="291" t="s">
        <v>10</v>
      </c>
      <c r="G334" s="292" t="s">
        <v>601</v>
      </c>
      <c r="H334" s="299"/>
      <c r="I334" s="533">
        <f>SUM(I335)</f>
        <v>1416940</v>
      </c>
    </row>
    <row r="335" spans="1:9" ht="15.75" x14ac:dyDescent="0.25">
      <c r="A335" s="3" t="s">
        <v>40</v>
      </c>
      <c r="B335" s="406" t="s">
        <v>56</v>
      </c>
      <c r="C335" s="34">
        <v>10</v>
      </c>
      <c r="D335" s="35" t="s">
        <v>20</v>
      </c>
      <c r="E335" s="248" t="s">
        <v>201</v>
      </c>
      <c r="F335" s="291" t="s">
        <v>10</v>
      </c>
      <c r="G335" s="292" t="s">
        <v>601</v>
      </c>
      <c r="H335" s="2" t="s">
        <v>39</v>
      </c>
      <c r="I335" s="535">
        <v>1416940</v>
      </c>
    </row>
    <row r="336" spans="1:9" s="9" customFormat="1" ht="15.75" x14ac:dyDescent="0.25">
      <c r="A336" s="103" t="s">
        <v>75</v>
      </c>
      <c r="B336" s="26" t="s">
        <v>56</v>
      </c>
      <c r="C336" s="26">
        <v>10</v>
      </c>
      <c r="D336" s="25" t="s">
        <v>73</v>
      </c>
      <c r="E336" s="242"/>
      <c r="F336" s="243"/>
      <c r="G336" s="244"/>
      <c r="H336" s="53"/>
      <c r="I336" s="531">
        <f>SUM(I337+I354)</f>
        <v>2682524</v>
      </c>
    </row>
    <row r="337" spans="1:9" ht="47.25" x14ac:dyDescent="0.25">
      <c r="A337" s="110" t="s">
        <v>137</v>
      </c>
      <c r="B337" s="319" t="s">
        <v>56</v>
      </c>
      <c r="C337" s="68">
        <v>10</v>
      </c>
      <c r="D337" s="69" t="s">
        <v>73</v>
      </c>
      <c r="E337" s="293" t="s">
        <v>199</v>
      </c>
      <c r="F337" s="294" t="s">
        <v>496</v>
      </c>
      <c r="G337" s="295" t="s">
        <v>497</v>
      </c>
      <c r="H337" s="31"/>
      <c r="I337" s="532">
        <f>SUM(I338+I350+I346)</f>
        <v>2682524</v>
      </c>
    </row>
    <row r="338" spans="1:9" ht="63" x14ac:dyDescent="0.25">
      <c r="A338" s="116" t="s">
        <v>136</v>
      </c>
      <c r="B338" s="6" t="s">
        <v>56</v>
      </c>
      <c r="C338" s="34">
        <v>10</v>
      </c>
      <c r="D338" s="35" t="s">
        <v>73</v>
      </c>
      <c r="E338" s="290" t="s">
        <v>233</v>
      </c>
      <c r="F338" s="291" t="s">
        <v>496</v>
      </c>
      <c r="G338" s="292" t="s">
        <v>497</v>
      </c>
      <c r="H338" s="299"/>
      <c r="I338" s="533">
        <f>SUM(I339)</f>
        <v>2670524</v>
      </c>
    </row>
    <row r="339" spans="1:9" ht="47.25" x14ac:dyDescent="0.25">
      <c r="A339" s="116" t="s">
        <v>520</v>
      </c>
      <c r="B339" s="6" t="s">
        <v>56</v>
      </c>
      <c r="C339" s="34">
        <v>10</v>
      </c>
      <c r="D339" s="35" t="s">
        <v>73</v>
      </c>
      <c r="E339" s="290" t="s">
        <v>233</v>
      </c>
      <c r="F339" s="291" t="s">
        <v>10</v>
      </c>
      <c r="G339" s="292" t="s">
        <v>497</v>
      </c>
      <c r="H339" s="299"/>
      <c r="I339" s="533">
        <f>SUM(I340+I344)</f>
        <v>2670524</v>
      </c>
    </row>
    <row r="340" spans="1:9" ht="31.5" x14ac:dyDescent="0.25">
      <c r="A340" s="62" t="s">
        <v>103</v>
      </c>
      <c r="B340" s="406" t="s">
        <v>56</v>
      </c>
      <c r="C340" s="34">
        <v>10</v>
      </c>
      <c r="D340" s="35" t="s">
        <v>73</v>
      </c>
      <c r="E340" s="290" t="s">
        <v>233</v>
      </c>
      <c r="F340" s="291" t="s">
        <v>10</v>
      </c>
      <c r="G340" s="292" t="s">
        <v>608</v>
      </c>
      <c r="H340" s="299"/>
      <c r="I340" s="533">
        <f>SUM(I341:I343)</f>
        <v>2337600</v>
      </c>
    </row>
    <row r="341" spans="1:9" ht="63" x14ac:dyDescent="0.25">
      <c r="A341" s="104" t="s">
        <v>86</v>
      </c>
      <c r="B341" s="406" t="s">
        <v>56</v>
      </c>
      <c r="C341" s="34">
        <v>10</v>
      </c>
      <c r="D341" s="35" t="s">
        <v>73</v>
      </c>
      <c r="E341" s="290" t="s">
        <v>233</v>
      </c>
      <c r="F341" s="291" t="s">
        <v>10</v>
      </c>
      <c r="G341" s="292" t="s">
        <v>608</v>
      </c>
      <c r="H341" s="2" t="s">
        <v>13</v>
      </c>
      <c r="I341" s="535">
        <v>2178175</v>
      </c>
    </row>
    <row r="342" spans="1:9" ht="31.5" x14ac:dyDescent="0.25">
      <c r="A342" s="114" t="s">
        <v>682</v>
      </c>
      <c r="B342" s="6" t="s">
        <v>56</v>
      </c>
      <c r="C342" s="34">
        <v>10</v>
      </c>
      <c r="D342" s="35" t="s">
        <v>73</v>
      </c>
      <c r="E342" s="290" t="s">
        <v>233</v>
      </c>
      <c r="F342" s="291" t="s">
        <v>10</v>
      </c>
      <c r="G342" s="292" t="s">
        <v>608</v>
      </c>
      <c r="H342" s="2" t="s">
        <v>16</v>
      </c>
      <c r="I342" s="535">
        <v>159425</v>
      </c>
    </row>
    <row r="343" spans="1:9" ht="15.75" hidden="1" x14ac:dyDescent="0.25">
      <c r="A343" s="62" t="s">
        <v>18</v>
      </c>
      <c r="B343" s="406" t="s">
        <v>56</v>
      </c>
      <c r="C343" s="34">
        <v>10</v>
      </c>
      <c r="D343" s="35" t="s">
        <v>73</v>
      </c>
      <c r="E343" s="290" t="s">
        <v>233</v>
      </c>
      <c r="F343" s="291" t="s">
        <v>10</v>
      </c>
      <c r="G343" s="292" t="s">
        <v>608</v>
      </c>
      <c r="H343" s="2" t="s">
        <v>17</v>
      </c>
      <c r="I343" s="535"/>
    </row>
    <row r="344" spans="1:9" ht="31.5" x14ac:dyDescent="0.25">
      <c r="A344" s="3" t="s">
        <v>85</v>
      </c>
      <c r="B344" s="6" t="s">
        <v>56</v>
      </c>
      <c r="C344" s="34">
        <v>10</v>
      </c>
      <c r="D344" s="35" t="s">
        <v>73</v>
      </c>
      <c r="E344" s="290" t="s">
        <v>233</v>
      </c>
      <c r="F344" s="291" t="s">
        <v>10</v>
      </c>
      <c r="G344" s="292" t="s">
        <v>501</v>
      </c>
      <c r="H344" s="2"/>
      <c r="I344" s="533">
        <f>SUM(I345)</f>
        <v>332924</v>
      </c>
    </row>
    <row r="345" spans="1:9" ht="63" x14ac:dyDescent="0.25">
      <c r="A345" s="86" t="s">
        <v>86</v>
      </c>
      <c r="B345" s="6" t="s">
        <v>56</v>
      </c>
      <c r="C345" s="34">
        <v>10</v>
      </c>
      <c r="D345" s="35" t="s">
        <v>73</v>
      </c>
      <c r="E345" s="290" t="s">
        <v>233</v>
      </c>
      <c r="F345" s="291" t="s">
        <v>10</v>
      </c>
      <c r="G345" s="292" t="s">
        <v>501</v>
      </c>
      <c r="H345" s="2" t="s">
        <v>13</v>
      </c>
      <c r="I345" s="535">
        <v>332924</v>
      </c>
    </row>
    <row r="346" spans="1:9" s="37" customFormat="1" ht="63" x14ac:dyDescent="0.25">
      <c r="A346" s="62" t="s">
        <v>175</v>
      </c>
      <c r="B346" s="406" t="s">
        <v>56</v>
      </c>
      <c r="C346" s="35">
        <v>10</v>
      </c>
      <c r="D346" s="35" t="s">
        <v>73</v>
      </c>
      <c r="E346" s="290" t="s">
        <v>201</v>
      </c>
      <c r="F346" s="291" t="s">
        <v>496</v>
      </c>
      <c r="G346" s="292" t="s">
        <v>497</v>
      </c>
      <c r="H346" s="36"/>
      <c r="I346" s="536">
        <f>SUM(I347)</f>
        <v>2000</v>
      </c>
    </row>
    <row r="347" spans="1:9" s="37" customFormat="1" ht="47.25" x14ac:dyDescent="0.25">
      <c r="A347" s="303" t="s">
        <v>597</v>
      </c>
      <c r="B347" s="406" t="s">
        <v>56</v>
      </c>
      <c r="C347" s="35">
        <v>10</v>
      </c>
      <c r="D347" s="35" t="s">
        <v>73</v>
      </c>
      <c r="E347" s="290" t="s">
        <v>201</v>
      </c>
      <c r="F347" s="291" t="s">
        <v>10</v>
      </c>
      <c r="G347" s="292" t="s">
        <v>497</v>
      </c>
      <c r="H347" s="36"/>
      <c r="I347" s="536">
        <f>SUM(I348)</f>
        <v>2000</v>
      </c>
    </row>
    <row r="348" spans="1:9" s="37" customFormat="1" ht="31.5" x14ac:dyDescent="0.25">
      <c r="A348" s="78" t="s">
        <v>610</v>
      </c>
      <c r="B348" s="321" t="s">
        <v>56</v>
      </c>
      <c r="C348" s="35">
        <v>10</v>
      </c>
      <c r="D348" s="35" t="s">
        <v>73</v>
      </c>
      <c r="E348" s="290" t="s">
        <v>201</v>
      </c>
      <c r="F348" s="291" t="s">
        <v>10</v>
      </c>
      <c r="G348" s="292" t="s">
        <v>609</v>
      </c>
      <c r="H348" s="36"/>
      <c r="I348" s="536">
        <f>SUM(I349)</f>
        <v>2000</v>
      </c>
    </row>
    <row r="349" spans="1:9" s="37" customFormat="1" ht="31.5" x14ac:dyDescent="0.25">
      <c r="A349" s="108" t="s">
        <v>682</v>
      </c>
      <c r="B349" s="321" t="s">
        <v>56</v>
      </c>
      <c r="C349" s="35">
        <v>10</v>
      </c>
      <c r="D349" s="35" t="s">
        <v>73</v>
      </c>
      <c r="E349" s="290" t="s">
        <v>201</v>
      </c>
      <c r="F349" s="291" t="s">
        <v>10</v>
      </c>
      <c r="G349" s="292" t="s">
        <v>609</v>
      </c>
      <c r="H349" s="36" t="s">
        <v>16</v>
      </c>
      <c r="I349" s="537">
        <v>2000</v>
      </c>
    </row>
    <row r="350" spans="1:9" ht="78.75" x14ac:dyDescent="0.25">
      <c r="A350" s="106" t="s">
        <v>125</v>
      </c>
      <c r="B350" s="54" t="s">
        <v>56</v>
      </c>
      <c r="C350" s="34">
        <v>10</v>
      </c>
      <c r="D350" s="35" t="s">
        <v>73</v>
      </c>
      <c r="E350" s="290" t="s">
        <v>232</v>
      </c>
      <c r="F350" s="291" t="s">
        <v>496</v>
      </c>
      <c r="G350" s="292" t="s">
        <v>497</v>
      </c>
      <c r="H350" s="2"/>
      <c r="I350" s="533">
        <f>SUM(I351)</f>
        <v>10000</v>
      </c>
    </row>
    <row r="351" spans="1:9" ht="47.25" x14ac:dyDescent="0.25">
      <c r="A351" s="300" t="s">
        <v>504</v>
      </c>
      <c r="B351" s="54" t="s">
        <v>56</v>
      </c>
      <c r="C351" s="34">
        <v>10</v>
      </c>
      <c r="D351" s="35" t="s">
        <v>73</v>
      </c>
      <c r="E351" s="290" t="s">
        <v>232</v>
      </c>
      <c r="F351" s="291" t="s">
        <v>10</v>
      </c>
      <c r="G351" s="292" t="s">
        <v>497</v>
      </c>
      <c r="H351" s="2"/>
      <c r="I351" s="533">
        <f>SUM(I352)</f>
        <v>10000</v>
      </c>
    </row>
    <row r="352" spans="1:9" ht="31.5" x14ac:dyDescent="0.25">
      <c r="A352" s="81" t="s">
        <v>114</v>
      </c>
      <c r="B352" s="54" t="s">
        <v>56</v>
      </c>
      <c r="C352" s="34">
        <v>10</v>
      </c>
      <c r="D352" s="35" t="s">
        <v>73</v>
      </c>
      <c r="E352" s="290" t="s">
        <v>232</v>
      </c>
      <c r="F352" s="291" t="s">
        <v>10</v>
      </c>
      <c r="G352" s="292" t="s">
        <v>506</v>
      </c>
      <c r="H352" s="2"/>
      <c r="I352" s="533">
        <f>SUM(I353)</f>
        <v>10000</v>
      </c>
    </row>
    <row r="353" spans="1:9" ht="31.5" x14ac:dyDescent="0.25">
      <c r="A353" s="114" t="s">
        <v>682</v>
      </c>
      <c r="B353" s="6" t="s">
        <v>56</v>
      </c>
      <c r="C353" s="34">
        <v>10</v>
      </c>
      <c r="D353" s="35" t="s">
        <v>73</v>
      </c>
      <c r="E353" s="290" t="s">
        <v>232</v>
      </c>
      <c r="F353" s="291" t="s">
        <v>10</v>
      </c>
      <c r="G353" s="292" t="s">
        <v>506</v>
      </c>
      <c r="H353" s="2" t="s">
        <v>16</v>
      </c>
      <c r="I353" s="534">
        <v>10000</v>
      </c>
    </row>
    <row r="354" spans="1:9" ht="47.25" hidden="1" x14ac:dyDescent="0.25">
      <c r="A354" s="76" t="s">
        <v>117</v>
      </c>
      <c r="B354" s="32" t="s">
        <v>56</v>
      </c>
      <c r="C354" s="68">
        <v>10</v>
      </c>
      <c r="D354" s="69" t="s">
        <v>73</v>
      </c>
      <c r="E354" s="245" t="s">
        <v>499</v>
      </c>
      <c r="F354" s="246" t="s">
        <v>496</v>
      </c>
      <c r="G354" s="247" t="s">
        <v>497</v>
      </c>
      <c r="H354" s="28"/>
      <c r="I354" s="532">
        <f>SUM(I355)</f>
        <v>0</v>
      </c>
    </row>
    <row r="355" spans="1:9" ht="63" hidden="1" x14ac:dyDescent="0.25">
      <c r="A355" s="77" t="s">
        <v>130</v>
      </c>
      <c r="B355" s="6" t="s">
        <v>56</v>
      </c>
      <c r="C355" s="34">
        <v>10</v>
      </c>
      <c r="D355" s="35" t="s">
        <v>73</v>
      </c>
      <c r="E355" s="248" t="s">
        <v>500</v>
      </c>
      <c r="F355" s="249" t="s">
        <v>496</v>
      </c>
      <c r="G355" s="250" t="s">
        <v>497</v>
      </c>
      <c r="H355" s="44"/>
      <c r="I355" s="533">
        <f>SUM(I356)</f>
        <v>0</v>
      </c>
    </row>
    <row r="356" spans="1:9" ht="47.25" hidden="1" x14ac:dyDescent="0.25">
      <c r="A356" s="77" t="s">
        <v>503</v>
      </c>
      <c r="B356" s="6" t="s">
        <v>56</v>
      </c>
      <c r="C356" s="34">
        <v>10</v>
      </c>
      <c r="D356" s="35" t="s">
        <v>73</v>
      </c>
      <c r="E356" s="248" t="s">
        <v>500</v>
      </c>
      <c r="F356" s="249" t="s">
        <v>10</v>
      </c>
      <c r="G356" s="250" t="s">
        <v>497</v>
      </c>
      <c r="H356" s="44"/>
      <c r="I356" s="533">
        <f>SUM(I357)</f>
        <v>0</v>
      </c>
    </row>
    <row r="357" spans="1:9" ht="15.75" hidden="1" x14ac:dyDescent="0.25">
      <c r="A357" s="77" t="s">
        <v>119</v>
      </c>
      <c r="B357" s="6" t="s">
        <v>56</v>
      </c>
      <c r="C357" s="34">
        <v>10</v>
      </c>
      <c r="D357" s="35" t="s">
        <v>73</v>
      </c>
      <c r="E357" s="248" t="s">
        <v>500</v>
      </c>
      <c r="F357" s="249" t="s">
        <v>10</v>
      </c>
      <c r="G357" s="250" t="s">
        <v>502</v>
      </c>
      <c r="H357" s="44"/>
      <c r="I357" s="533">
        <f>SUM(I358)</f>
        <v>0</v>
      </c>
    </row>
    <row r="358" spans="1:9" ht="31.5" hidden="1" x14ac:dyDescent="0.25">
      <c r="A358" s="91" t="s">
        <v>682</v>
      </c>
      <c r="B358" s="6" t="s">
        <v>56</v>
      </c>
      <c r="C358" s="34">
        <v>10</v>
      </c>
      <c r="D358" s="35" t="s">
        <v>73</v>
      </c>
      <c r="E358" s="248" t="s">
        <v>500</v>
      </c>
      <c r="F358" s="249" t="s">
        <v>10</v>
      </c>
      <c r="G358" s="250" t="s">
        <v>502</v>
      </c>
      <c r="H358" s="2" t="s">
        <v>16</v>
      </c>
      <c r="I358" s="535"/>
    </row>
    <row r="359" spans="1:9" ht="47.25" x14ac:dyDescent="0.25">
      <c r="A359" s="117" t="s">
        <v>46</v>
      </c>
      <c r="B359" s="19" t="s">
        <v>56</v>
      </c>
      <c r="C359" s="19">
        <v>14</v>
      </c>
      <c r="D359" s="19"/>
      <c r="E359" s="278"/>
      <c r="F359" s="279"/>
      <c r="G359" s="280"/>
      <c r="H359" s="15"/>
      <c r="I359" s="530">
        <f>SUM(I360+I366)</f>
        <v>4381178</v>
      </c>
    </row>
    <row r="360" spans="1:9" ht="31.5" x14ac:dyDescent="0.25">
      <c r="A360" s="113" t="s">
        <v>47</v>
      </c>
      <c r="B360" s="26" t="s">
        <v>56</v>
      </c>
      <c r="C360" s="26">
        <v>14</v>
      </c>
      <c r="D360" s="22" t="s">
        <v>10</v>
      </c>
      <c r="E360" s="242"/>
      <c r="F360" s="243"/>
      <c r="G360" s="244"/>
      <c r="H360" s="22"/>
      <c r="I360" s="531">
        <f>SUM(I361)</f>
        <v>4381178</v>
      </c>
    </row>
    <row r="361" spans="1:9" ht="47.25" x14ac:dyDescent="0.25">
      <c r="A361" s="105" t="s">
        <v>134</v>
      </c>
      <c r="B361" s="30" t="s">
        <v>56</v>
      </c>
      <c r="C361" s="30">
        <v>14</v>
      </c>
      <c r="D361" s="28" t="s">
        <v>10</v>
      </c>
      <c r="E361" s="245" t="s">
        <v>230</v>
      </c>
      <c r="F361" s="246" t="s">
        <v>496</v>
      </c>
      <c r="G361" s="247" t="s">
        <v>497</v>
      </c>
      <c r="H361" s="28"/>
      <c r="I361" s="532">
        <f>SUM(I362)</f>
        <v>4381178</v>
      </c>
    </row>
    <row r="362" spans="1:9" ht="63" x14ac:dyDescent="0.25">
      <c r="A362" s="104" t="s">
        <v>184</v>
      </c>
      <c r="B362" s="406" t="s">
        <v>56</v>
      </c>
      <c r="C362" s="406">
        <v>14</v>
      </c>
      <c r="D362" s="2" t="s">
        <v>10</v>
      </c>
      <c r="E362" s="248" t="s">
        <v>234</v>
      </c>
      <c r="F362" s="249" t="s">
        <v>496</v>
      </c>
      <c r="G362" s="250" t="s">
        <v>497</v>
      </c>
      <c r="H362" s="2"/>
      <c r="I362" s="533">
        <f>SUM(I363)</f>
        <v>4381178</v>
      </c>
    </row>
    <row r="363" spans="1:9" ht="34.5" customHeight="1" x14ac:dyDescent="0.25">
      <c r="A363" s="104" t="s">
        <v>613</v>
      </c>
      <c r="B363" s="406" t="s">
        <v>56</v>
      </c>
      <c r="C363" s="406">
        <v>14</v>
      </c>
      <c r="D363" s="2" t="s">
        <v>10</v>
      </c>
      <c r="E363" s="248" t="s">
        <v>234</v>
      </c>
      <c r="F363" s="249" t="s">
        <v>12</v>
      </c>
      <c r="G363" s="250" t="s">
        <v>497</v>
      </c>
      <c r="H363" s="2"/>
      <c r="I363" s="533">
        <f>SUM(I364)</f>
        <v>4381178</v>
      </c>
    </row>
    <row r="364" spans="1:9" ht="47.25" x14ac:dyDescent="0.25">
      <c r="A364" s="104" t="s">
        <v>615</v>
      </c>
      <c r="B364" s="406" t="s">
        <v>56</v>
      </c>
      <c r="C364" s="406">
        <v>14</v>
      </c>
      <c r="D364" s="2" t="s">
        <v>10</v>
      </c>
      <c r="E364" s="248" t="s">
        <v>234</v>
      </c>
      <c r="F364" s="249" t="s">
        <v>12</v>
      </c>
      <c r="G364" s="250" t="s">
        <v>614</v>
      </c>
      <c r="H364" s="2"/>
      <c r="I364" s="533">
        <f>SUM(I365)</f>
        <v>4381178</v>
      </c>
    </row>
    <row r="365" spans="1:9" ht="15.75" x14ac:dyDescent="0.25">
      <c r="A365" s="104" t="s">
        <v>21</v>
      </c>
      <c r="B365" s="406" t="s">
        <v>56</v>
      </c>
      <c r="C365" s="406">
        <v>14</v>
      </c>
      <c r="D365" s="2" t="s">
        <v>10</v>
      </c>
      <c r="E365" s="248" t="s">
        <v>234</v>
      </c>
      <c r="F365" s="249" t="s">
        <v>12</v>
      </c>
      <c r="G365" s="250" t="s">
        <v>614</v>
      </c>
      <c r="H365" s="2" t="s">
        <v>70</v>
      </c>
      <c r="I365" s="535">
        <v>4381178</v>
      </c>
    </row>
    <row r="366" spans="1:9" ht="15.75" hidden="1" x14ac:dyDescent="0.25">
      <c r="A366" s="113" t="s">
        <v>193</v>
      </c>
      <c r="B366" s="26" t="s">
        <v>56</v>
      </c>
      <c r="C366" s="26">
        <v>14</v>
      </c>
      <c r="D366" s="22" t="s">
        <v>15</v>
      </c>
      <c r="E366" s="242"/>
      <c r="F366" s="243"/>
      <c r="G366" s="244"/>
      <c r="H366" s="23"/>
      <c r="I366" s="531">
        <f>SUM(I367)</f>
        <v>0</v>
      </c>
    </row>
    <row r="367" spans="1:9" ht="47.25" hidden="1" x14ac:dyDescent="0.25">
      <c r="A367" s="105" t="s">
        <v>134</v>
      </c>
      <c r="B367" s="30" t="s">
        <v>56</v>
      </c>
      <c r="C367" s="30">
        <v>14</v>
      </c>
      <c r="D367" s="28" t="s">
        <v>15</v>
      </c>
      <c r="E367" s="245" t="s">
        <v>230</v>
      </c>
      <c r="F367" s="246" t="s">
        <v>496</v>
      </c>
      <c r="G367" s="247" t="s">
        <v>497</v>
      </c>
      <c r="H367" s="28"/>
      <c r="I367" s="532">
        <f>SUM(I368)</f>
        <v>0</v>
      </c>
    </row>
    <row r="368" spans="1:9" ht="63" hidden="1" x14ac:dyDescent="0.25">
      <c r="A368" s="104" t="s">
        <v>184</v>
      </c>
      <c r="B368" s="406" t="s">
        <v>56</v>
      </c>
      <c r="C368" s="406">
        <v>14</v>
      </c>
      <c r="D368" s="2" t="s">
        <v>15</v>
      </c>
      <c r="E368" s="248" t="s">
        <v>234</v>
      </c>
      <c r="F368" s="249" t="s">
        <v>496</v>
      </c>
      <c r="G368" s="250" t="s">
        <v>497</v>
      </c>
      <c r="H368" s="73"/>
      <c r="I368" s="533">
        <f>SUM(I369)</f>
        <v>0</v>
      </c>
    </row>
    <row r="369" spans="1:9" ht="34.5" hidden="1" customHeight="1" x14ac:dyDescent="0.25">
      <c r="A369" s="418" t="s">
        <v>668</v>
      </c>
      <c r="B369" s="321" t="s">
        <v>56</v>
      </c>
      <c r="C369" s="406">
        <v>14</v>
      </c>
      <c r="D369" s="2" t="s">
        <v>15</v>
      </c>
      <c r="E369" s="290" t="s">
        <v>234</v>
      </c>
      <c r="F369" s="291" t="s">
        <v>20</v>
      </c>
      <c r="G369" s="292" t="s">
        <v>497</v>
      </c>
      <c r="H369" s="419"/>
      <c r="I369" s="533">
        <f>SUM(I370)</f>
        <v>0</v>
      </c>
    </row>
    <row r="370" spans="1:9" ht="47.25" hidden="1" x14ac:dyDescent="0.25">
      <c r="A370" s="107" t="s">
        <v>670</v>
      </c>
      <c r="B370" s="321" t="s">
        <v>56</v>
      </c>
      <c r="C370" s="406">
        <v>14</v>
      </c>
      <c r="D370" s="2" t="s">
        <v>15</v>
      </c>
      <c r="E370" s="290" t="s">
        <v>234</v>
      </c>
      <c r="F370" s="291" t="s">
        <v>20</v>
      </c>
      <c r="G370" s="292" t="s">
        <v>669</v>
      </c>
      <c r="H370" s="419"/>
      <c r="I370" s="533">
        <f>SUM(I371)</f>
        <v>0</v>
      </c>
    </row>
    <row r="371" spans="1:9" ht="15.75" hidden="1" x14ac:dyDescent="0.25">
      <c r="A371" s="115" t="s">
        <v>21</v>
      </c>
      <c r="B371" s="50" t="s">
        <v>56</v>
      </c>
      <c r="C371" s="406">
        <v>14</v>
      </c>
      <c r="D371" s="2" t="s">
        <v>15</v>
      </c>
      <c r="E371" s="290" t="s">
        <v>234</v>
      </c>
      <c r="F371" s="291" t="s">
        <v>20</v>
      </c>
      <c r="G371" s="292" t="s">
        <v>669</v>
      </c>
      <c r="H371" s="36" t="s">
        <v>70</v>
      </c>
      <c r="I371" s="508"/>
    </row>
    <row r="372" spans="1:9" ht="18.75" customHeight="1" x14ac:dyDescent="0.25">
      <c r="A372" s="554" t="s">
        <v>53</v>
      </c>
      <c r="B372" s="555" t="s">
        <v>54</v>
      </c>
      <c r="C372" s="556"/>
      <c r="D372" s="557"/>
      <c r="E372" s="558"/>
      <c r="F372" s="559"/>
      <c r="G372" s="560"/>
      <c r="H372" s="561"/>
      <c r="I372" s="548">
        <f>SUM(I373)</f>
        <v>1014332</v>
      </c>
    </row>
    <row r="373" spans="1:9" ht="18.75" customHeight="1" x14ac:dyDescent="0.25">
      <c r="A373" s="314" t="s">
        <v>9</v>
      </c>
      <c r="B373" s="334" t="s">
        <v>54</v>
      </c>
      <c r="C373" s="15" t="s">
        <v>10</v>
      </c>
      <c r="D373" s="15"/>
      <c r="E373" s="328"/>
      <c r="F373" s="329"/>
      <c r="G373" s="330"/>
      <c r="H373" s="15"/>
      <c r="I373" s="530">
        <f>SUM(I374)</f>
        <v>1014332</v>
      </c>
    </row>
    <row r="374" spans="1:9" ht="47.25" x14ac:dyDescent="0.25">
      <c r="A374" s="21" t="s">
        <v>14</v>
      </c>
      <c r="B374" s="26" t="s">
        <v>54</v>
      </c>
      <c r="C374" s="22" t="s">
        <v>10</v>
      </c>
      <c r="D374" s="22" t="s">
        <v>15</v>
      </c>
      <c r="E374" s="242"/>
      <c r="F374" s="243"/>
      <c r="G374" s="244"/>
      <c r="H374" s="23"/>
      <c r="I374" s="531">
        <f>SUM(I375,I380,I384)</f>
        <v>1014332</v>
      </c>
    </row>
    <row r="375" spans="1:9" ht="47.25" x14ac:dyDescent="0.25">
      <c r="A375" s="76" t="s">
        <v>117</v>
      </c>
      <c r="B375" s="30" t="s">
        <v>54</v>
      </c>
      <c r="C375" s="28" t="s">
        <v>10</v>
      </c>
      <c r="D375" s="28" t="s">
        <v>15</v>
      </c>
      <c r="E375" s="257" t="s">
        <v>499</v>
      </c>
      <c r="F375" s="258" t="s">
        <v>496</v>
      </c>
      <c r="G375" s="259" t="s">
        <v>497</v>
      </c>
      <c r="H375" s="28"/>
      <c r="I375" s="532">
        <f>SUM(I376)</f>
        <v>60000</v>
      </c>
    </row>
    <row r="376" spans="1:9" ht="63" x14ac:dyDescent="0.25">
      <c r="A376" s="77" t="s">
        <v>118</v>
      </c>
      <c r="B376" s="54" t="s">
        <v>54</v>
      </c>
      <c r="C376" s="2" t="s">
        <v>10</v>
      </c>
      <c r="D376" s="2" t="s">
        <v>15</v>
      </c>
      <c r="E376" s="260" t="s">
        <v>500</v>
      </c>
      <c r="F376" s="261" t="s">
        <v>496</v>
      </c>
      <c r="G376" s="262" t="s">
        <v>497</v>
      </c>
      <c r="H376" s="44"/>
      <c r="I376" s="533">
        <f>SUM(I377)</f>
        <v>60000</v>
      </c>
    </row>
    <row r="377" spans="1:9" ht="47.25" x14ac:dyDescent="0.25">
      <c r="A377" s="77" t="s">
        <v>503</v>
      </c>
      <c r="B377" s="54" t="s">
        <v>54</v>
      </c>
      <c r="C377" s="2" t="s">
        <v>10</v>
      </c>
      <c r="D377" s="2" t="s">
        <v>15</v>
      </c>
      <c r="E377" s="260" t="s">
        <v>500</v>
      </c>
      <c r="F377" s="261" t="s">
        <v>10</v>
      </c>
      <c r="G377" s="262" t="s">
        <v>497</v>
      </c>
      <c r="H377" s="44"/>
      <c r="I377" s="533">
        <f>SUM(I378)</f>
        <v>60000</v>
      </c>
    </row>
    <row r="378" spans="1:9" ht="16.5" customHeight="1" x14ac:dyDescent="0.25">
      <c r="A378" s="77" t="s">
        <v>119</v>
      </c>
      <c r="B378" s="54" t="s">
        <v>54</v>
      </c>
      <c r="C378" s="2" t="s">
        <v>10</v>
      </c>
      <c r="D378" s="2" t="s">
        <v>15</v>
      </c>
      <c r="E378" s="260" t="s">
        <v>500</v>
      </c>
      <c r="F378" s="261" t="s">
        <v>10</v>
      </c>
      <c r="G378" s="262" t="s">
        <v>502</v>
      </c>
      <c r="H378" s="44"/>
      <c r="I378" s="533">
        <f>SUM(I379)</f>
        <v>60000</v>
      </c>
    </row>
    <row r="379" spans="1:9" ht="30.75" customHeight="1" x14ac:dyDescent="0.25">
      <c r="A379" s="87" t="s">
        <v>682</v>
      </c>
      <c r="B379" s="318" t="s">
        <v>54</v>
      </c>
      <c r="C379" s="2" t="s">
        <v>10</v>
      </c>
      <c r="D379" s="2" t="s">
        <v>15</v>
      </c>
      <c r="E379" s="260" t="s">
        <v>500</v>
      </c>
      <c r="F379" s="261" t="s">
        <v>10</v>
      </c>
      <c r="G379" s="262" t="s">
        <v>502</v>
      </c>
      <c r="H379" s="2" t="s">
        <v>16</v>
      </c>
      <c r="I379" s="535">
        <v>60000</v>
      </c>
    </row>
    <row r="380" spans="1:9" ht="31.5" x14ac:dyDescent="0.25">
      <c r="A380" s="27" t="s">
        <v>120</v>
      </c>
      <c r="B380" s="30" t="s">
        <v>54</v>
      </c>
      <c r="C380" s="28" t="s">
        <v>10</v>
      </c>
      <c r="D380" s="28" t="s">
        <v>15</v>
      </c>
      <c r="E380" s="245" t="s">
        <v>235</v>
      </c>
      <c r="F380" s="246" t="s">
        <v>496</v>
      </c>
      <c r="G380" s="247" t="s">
        <v>497</v>
      </c>
      <c r="H380" s="28"/>
      <c r="I380" s="532">
        <f>SUM(I381)</f>
        <v>456459</v>
      </c>
    </row>
    <row r="381" spans="1:9" ht="31.5" x14ac:dyDescent="0.25">
      <c r="A381" s="3" t="s">
        <v>121</v>
      </c>
      <c r="B381" s="406" t="s">
        <v>54</v>
      </c>
      <c r="C381" s="2" t="s">
        <v>10</v>
      </c>
      <c r="D381" s="2" t="s">
        <v>15</v>
      </c>
      <c r="E381" s="248" t="s">
        <v>236</v>
      </c>
      <c r="F381" s="249" t="s">
        <v>496</v>
      </c>
      <c r="G381" s="250" t="s">
        <v>497</v>
      </c>
      <c r="H381" s="2"/>
      <c r="I381" s="533">
        <f>SUM(I382)</f>
        <v>456459</v>
      </c>
    </row>
    <row r="382" spans="1:9" ht="31.5" x14ac:dyDescent="0.25">
      <c r="A382" s="3" t="s">
        <v>85</v>
      </c>
      <c r="B382" s="406" t="s">
        <v>54</v>
      </c>
      <c r="C382" s="2" t="s">
        <v>10</v>
      </c>
      <c r="D382" s="2" t="s">
        <v>15</v>
      </c>
      <c r="E382" s="248" t="s">
        <v>236</v>
      </c>
      <c r="F382" s="249" t="s">
        <v>496</v>
      </c>
      <c r="G382" s="250" t="s">
        <v>501</v>
      </c>
      <c r="H382" s="2"/>
      <c r="I382" s="533">
        <f>SUM(I383)</f>
        <v>456459</v>
      </c>
    </row>
    <row r="383" spans="1:9" ht="63" x14ac:dyDescent="0.25">
      <c r="A383" s="86" t="s">
        <v>86</v>
      </c>
      <c r="B383" s="406" t="s">
        <v>54</v>
      </c>
      <c r="C383" s="2" t="s">
        <v>10</v>
      </c>
      <c r="D383" s="2" t="s">
        <v>15</v>
      </c>
      <c r="E383" s="248" t="s">
        <v>236</v>
      </c>
      <c r="F383" s="249" t="s">
        <v>496</v>
      </c>
      <c r="G383" s="250" t="s">
        <v>501</v>
      </c>
      <c r="H383" s="2" t="s">
        <v>13</v>
      </c>
      <c r="I383" s="534">
        <v>456459</v>
      </c>
    </row>
    <row r="384" spans="1:9" ht="31.5" x14ac:dyDescent="0.25">
      <c r="A384" s="27" t="s">
        <v>122</v>
      </c>
      <c r="B384" s="30" t="s">
        <v>54</v>
      </c>
      <c r="C384" s="28" t="s">
        <v>10</v>
      </c>
      <c r="D384" s="28" t="s">
        <v>15</v>
      </c>
      <c r="E384" s="245" t="s">
        <v>237</v>
      </c>
      <c r="F384" s="246" t="s">
        <v>496</v>
      </c>
      <c r="G384" s="247" t="s">
        <v>497</v>
      </c>
      <c r="H384" s="28"/>
      <c r="I384" s="532">
        <f>SUM(I385)</f>
        <v>497873</v>
      </c>
    </row>
    <row r="385" spans="1:10" ht="15.75" x14ac:dyDescent="0.25">
      <c r="A385" s="3" t="s">
        <v>123</v>
      </c>
      <c r="B385" s="406" t="s">
        <v>54</v>
      </c>
      <c r="C385" s="2" t="s">
        <v>10</v>
      </c>
      <c r="D385" s="2" t="s">
        <v>15</v>
      </c>
      <c r="E385" s="248" t="s">
        <v>238</v>
      </c>
      <c r="F385" s="249" t="s">
        <v>496</v>
      </c>
      <c r="G385" s="250" t="s">
        <v>497</v>
      </c>
      <c r="H385" s="2"/>
      <c r="I385" s="533">
        <f>SUM(I386)</f>
        <v>497873</v>
      </c>
    </row>
    <row r="386" spans="1:10" ht="31.5" x14ac:dyDescent="0.25">
      <c r="A386" s="3" t="s">
        <v>85</v>
      </c>
      <c r="B386" s="406" t="s">
        <v>54</v>
      </c>
      <c r="C386" s="2" t="s">
        <v>10</v>
      </c>
      <c r="D386" s="2" t="s">
        <v>15</v>
      </c>
      <c r="E386" s="248" t="s">
        <v>238</v>
      </c>
      <c r="F386" s="249" t="s">
        <v>496</v>
      </c>
      <c r="G386" s="250" t="s">
        <v>501</v>
      </c>
      <c r="H386" s="2"/>
      <c r="I386" s="533">
        <f>SUM(I387:I388)</f>
        <v>497873</v>
      </c>
    </row>
    <row r="387" spans="1:10" ht="63" x14ac:dyDescent="0.25">
      <c r="A387" s="86" t="s">
        <v>86</v>
      </c>
      <c r="B387" s="406" t="s">
        <v>54</v>
      </c>
      <c r="C387" s="2" t="s">
        <v>10</v>
      </c>
      <c r="D387" s="2" t="s">
        <v>15</v>
      </c>
      <c r="E387" s="248" t="s">
        <v>238</v>
      </c>
      <c r="F387" s="249" t="s">
        <v>496</v>
      </c>
      <c r="G387" s="250" t="s">
        <v>501</v>
      </c>
      <c r="H387" s="2" t="s">
        <v>13</v>
      </c>
      <c r="I387" s="534">
        <v>497873</v>
      </c>
    </row>
    <row r="388" spans="1:10" ht="15.75" hidden="1" x14ac:dyDescent="0.25">
      <c r="A388" s="3" t="s">
        <v>18</v>
      </c>
      <c r="B388" s="406" t="s">
        <v>54</v>
      </c>
      <c r="C388" s="2" t="s">
        <v>10</v>
      </c>
      <c r="D388" s="2" t="s">
        <v>15</v>
      </c>
      <c r="E388" s="248" t="s">
        <v>238</v>
      </c>
      <c r="F388" s="249" t="s">
        <v>496</v>
      </c>
      <c r="G388" s="250" t="s">
        <v>501</v>
      </c>
      <c r="H388" s="2" t="s">
        <v>17</v>
      </c>
      <c r="I388" s="534"/>
    </row>
    <row r="389" spans="1:10" ht="30" customHeight="1" x14ac:dyDescent="0.25">
      <c r="A389" s="562" t="s">
        <v>51</v>
      </c>
      <c r="B389" s="563" t="s">
        <v>52</v>
      </c>
      <c r="C389" s="556"/>
      <c r="D389" s="564"/>
      <c r="E389" s="565"/>
      <c r="F389" s="566"/>
      <c r="G389" s="560"/>
      <c r="H389" s="561"/>
      <c r="I389" s="548">
        <f>SUM(I397+I540+I390)</f>
        <v>234262248</v>
      </c>
      <c r="J389" s="392"/>
    </row>
    <row r="390" spans="1:10" ht="16.5" customHeight="1" x14ac:dyDescent="0.25">
      <c r="A390" s="313" t="s">
        <v>25</v>
      </c>
      <c r="B390" s="19" t="s">
        <v>52</v>
      </c>
      <c r="C390" s="15" t="s">
        <v>20</v>
      </c>
      <c r="D390" s="19"/>
      <c r="E390" s="322"/>
      <c r="F390" s="323"/>
      <c r="G390" s="324"/>
      <c r="H390" s="15"/>
      <c r="I390" s="530">
        <f t="shared" ref="I390:I395" si="0">SUM(I391)</f>
        <v>48000</v>
      </c>
    </row>
    <row r="391" spans="1:10" ht="17.25" customHeight="1" x14ac:dyDescent="0.25">
      <c r="A391" s="100" t="s">
        <v>26</v>
      </c>
      <c r="B391" s="26" t="s">
        <v>52</v>
      </c>
      <c r="C391" s="22" t="s">
        <v>20</v>
      </c>
      <c r="D391" s="26">
        <v>12</v>
      </c>
      <c r="E391" s="101"/>
      <c r="F391" s="325"/>
      <c r="G391" s="326"/>
      <c r="H391" s="22"/>
      <c r="I391" s="531">
        <f t="shared" si="0"/>
        <v>48000</v>
      </c>
    </row>
    <row r="392" spans="1:10" ht="47.25" x14ac:dyDescent="0.25">
      <c r="A392" s="27" t="s">
        <v>151</v>
      </c>
      <c r="B392" s="30" t="s">
        <v>52</v>
      </c>
      <c r="C392" s="28" t="s">
        <v>20</v>
      </c>
      <c r="D392" s="30">
        <v>12</v>
      </c>
      <c r="E392" s="251" t="s">
        <v>544</v>
      </c>
      <c r="F392" s="252" t="s">
        <v>496</v>
      </c>
      <c r="G392" s="253" t="s">
        <v>497</v>
      </c>
      <c r="H392" s="28"/>
      <c r="I392" s="532">
        <f t="shared" si="0"/>
        <v>48000</v>
      </c>
    </row>
    <row r="393" spans="1:10" ht="63" x14ac:dyDescent="0.25">
      <c r="A393" s="302" t="s">
        <v>152</v>
      </c>
      <c r="B393" s="327" t="s">
        <v>52</v>
      </c>
      <c r="C393" s="5" t="s">
        <v>20</v>
      </c>
      <c r="D393" s="432">
        <v>12</v>
      </c>
      <c r="E393" s="266" t="s">
        <v>222</v>
      </c>
      <c r="F393" s="267" t="s">
        <v>496</v>
      </c>
      <c r="G393" s="268" t="s">
        <v>497</v>
      </c>
      <c r="H393" s="2"/>
      <c r="I393" s="533">
        <f t="shared" si="0"/>
        <v>48000</v>
      </c>
    </row>
    <row r="394" spans="1:10" ht="35.25" customHeight="1" x14ac:dyDescent="0.25">
      <c r="A394" s="92" t="s">
        <v>545</v>
      </c>
      <c r="B394" s="6" t="s">
        <v>52</v>
      </c>
      <c r="C394" s="5" t="s">
        <v>20</v>
      </c>
      <c r="D394" s="432">
        <v>12</v>
      </c>
      <c r="E394" s="266" t="s">
        <v>222</v>
      </c>
      <c r="F394" s="267" t="s">
        <v>10</v>
      </c>
      <c r="G394" s="268" t="s">
        <v>497</v>
      </c>
      <c r="H394" s="299"/>
      <c r="I394" s="533">
        <f t="shared" si="0"/>
        <v>48000</v>
      </c>
    </row>
    <row r="395" spans="1:10" ht="15.75" customHeight="1" x14ac:dyDescent="0.25">
      <c r="A395" s="62" t="s">
        <v>109</v>
      </c>
      <c r="B395" s="406" t="s">
        <v>52</v>
      </c>
      <c r="C395" s="5" t="s">
        <v>20</v>
      </c>
      <c r="D395" s="432">
        <v>12</v>
      </c>
      <c r="E395" s="266" t="s">
        <v>222</v>
      </c>
      <c r="F395" s="267" t="s">
        <v>10</v>
      </c>
      <c r="G395" s="268" t="s">
        <v>546</v>
      </c>
      <c r="H395" s="60"/>
      <c r="I395" s="533">
        <f t="shared" si="0"/>
        <v>48000</v>
      </c>
    </row>
    <row r="396" spans="1:10" ht="30" customHeight="1" x14ac:dyDescent="0.25">
      <c r="A396" s="114" t="s">
        <v>682</v>
      </c>
      <c r="B396" s="6" t="s">
        <v>52</v>
      </c>
      <c r="C396" s="5" t="s">
        <v>20</v>
      </c>
      <c r="D396" s="432">
        <v>12</v>
      </c>
      <c r="E396" s="266" t="s">
        <v>222</v>
      </c>
      <c r="F396" s="267" t="s">
        <v>10</v>
      </c>
      <c r="G396" s="268" t="s">
        <v>546</v>
      </c>
      <c r="H396" s="60" t="s">
        <v>16</v>
      </c>
      <c r="I396" s="535">
        <v>48000</v>
      </c>
    </row>
    <row r="397" spans="1:10" ht="15.75" x14ac:dyDescent="0.25">
      <c r="A397" s="313" t="s">
        <v>27</v>
      </c>
      <c r="B397" s="19" t="s">
        <v>52</v>
      </c>
      <c r="C397" s="15" t="s">
        <v>29</v>
      </c>
      <c r="D397" s="19"/>
      <c r="E397" s="322"/>
      <c r="F397" s="323"/>
      <c r="G397" s="324"/>
      <c r="H397" s="15"/>
      <c r="I397" s="530">
        <f>SUM(I398+I419+I488+I501+I511)</f>
        <v>223298102</v>
      </c>
    </row>
    <row r="398" spans="1:10" ht="15.75" x14ac:dyDescent="0.25">
      <c r="A398" s="100" t="s">
        <v>28</v>
      </c>
      <c r="B398" s="26" t="s">
        <v>52</v>
      </c>
      <c r="C398" s="22" t="s">
        <v>29</v>
      </c>
      <c r="D398" s="22" t="s">
        <v>10</v>
      </c>
      <c r="E398" s="296"/>
      <c r="F398" s="297"/>
      <c r="G398" s="298"/>
      <c r="H398" s="22"/>
      <c r="I398" s="531">
        <f>SUM(I399,I414)</f>
        <v>43248153</v>
      </c>
    </row>
    <row r="399" spans="1:10" ht="31.5" x14ac:dyDescent="0.25">
      <c r="A399" s="27" t="s">
        <v>155</v>
      </c>
      <c r="B399" s="33" t="s">
        <v>52</v>
      </c>
      <c r="C399" s="29" t="s">
        <v>29</v>
      </c>
      <c r="D399" s="29" t="s">
        <v>10</v>
      </c>
      <c r="E399" s="245" t="s">
        <v>561</v>
      </c>
      <c r="F399" s="246" t="s">
        <v>496</v>
      </c>
      <c r="G399" s="247" t="s">
        <v>497</v>
      </c>
      <c r="H399" s="31"/>
      <c r="I399" s="532">
        <f>SUM(I400)</f>
        <v>43110153</v>
      </c>
    </row>
    <row r="400" spans="1:10" ht="47.25" x14ac:dyDescent="0.25">
      <c r="A400" s="3" t="s">
        <v>156</v>
      </c>
      <c r="B400" s="432" t="s">
        <v>52</v>
      </c>
      <c r="C400" s="5" t="s">
        <v>29</v>
      </c>
      <c r="D400" s="5" t="s">
        <v>10</v>
      </c>
      <c r="E400" s="248" t="s">
        <v>239</v>
      </c>
      <c r="F400" s="249" t="s">
        <v>496</v>
      </c>
      <c r="G400" s="250" t="s">
        <v>497</v>
      </c>
      <c r="H400" s="60"/>
      <c r="I400" s="533">
        <f>SUM(I401+I411)</f>
        <v>43110153</v>
      </c>
    </row>
    <row r="401" spans="1:9" ht="15.75" x14ac:dyDescent="0.25">
      <c r="A401" s="3" t="s">
        <v>562</v>
      </c>
      <c r="B401" s="432" t="s">
        <v>52</v>
      </c>
      <c r="C401" s="5" t="s">
        <v>29</v>
      </c>
      <c r="D401" s="5" t="s">
        <v>10</v>
      </c>
      <c r="E401" s="248" t="s">
        <v>239</v>
      </c>
      <c r="F401" s="249" t="s">
        <v>10</v>
      </c>
      <c r="G401" s="250" t="s">
        <v>497</v>
      </c>
      <c r="H401" s="60"/>
      <c r="I401" s="533">
        <f>SUM(I402+I405+I407)</f>
        <v>23326654</v>
      </c>
    </row>
    <row r="402" spans="1:9" ht="94.5" x14ac:dyDescent="0.25">
      <c r="A402" s="3" t="s">
        <v>563</v>
      </c>
      <c r="B402" s="432" t="s">
        <v>52</v>
      </c>
      <c r="C402" s="5" t="s">
        <v>29</v>
      </c>
      <c r="D402" s="5" t="s">
        <v>10</v>
      </c>
      <c r="E402" s="248" t="s">
        <v>239</v>
      </c>
      <c r="F402" s="249" t="s">
        <v>10</v>
      </c>
      <c r="G402" s="250" t="s">
        <v>564</v>
      </c>
      <c r="H402" s="2"/>
      <c r="I402" s="533">
        <f>SUM(I403:I404)</f>
        <v>12762347</v>
      </c>
    </row>
    <row r="403" spans="1:9" ht="63" x14ac:dyDescent="0.25">
      <c r="A403" s="104" t="s">
        <v>86</v>
      </c>
      <c r="B403" s="406" t="s">
        <v>52</v>
      </c>
      <c r="C403" s="5" t="s">
        <v>29</v>
      </c>
      <c r="D403" s="5" t="s">
        <v>10</v>
      </c>
      <c r="E403" s="248" t="s">
        <v>239</v>
      </c>
      <c r="F403" s="249" t="s">
        <v>10</v>
      </c>
      <c r="G403" s="250" t="s">
        <v>564</v>
      </c>
      <c r="H403" s="299" t="s">
        <v>13</v>
      </c>
      <c r="I403" s="535">
        <v>12546391</v>
      </c>
    </row>
    <row r="404" spans="1:9" ht="31.5" x14ac:dyDescent="0.25">
      <c r="A404" s="114" t="s">
        <v>682</v>
      </c>
      <c r="B404" s="6" t="s">
        <v>52</v>
      </c>
      <c r="C404" s="5" t="s">
        <v>29</v>
      </c>
      <c r="D404" s="5" t="s">
        <v>10</v>
      </c>
      <c r="E404" s="248" t="s">
        <v>239</v>
      </c>
      <c r="F404" s="249" t="s">
        <v>10</v>
      </c>
      <c r="G404" s="250" t="s">
        <v>564</v>
      </c>
      <c r="H404" s="299" t="s">
        <v>16</v>
      </c>
      <c r="I404" s="535">
        <v>215956</v>
      </c>
    </row>
    <row r="405" spans="1:9" ht="31.5" hidden="1" x14ac:dyDescent="0.25">
      <c r="A405" s="420" t="s">
        <v>736</v>
      </c>
      <c r="B405" s="6" t="s">
        <v>52</v>
      </c>
      <c r="C405" s="5" t="s">
        <v>29</v>
      </c>
      <c r="D405" s="5" t="s">
        <v>10</v>
      </c>
      <c r="E405" s="248" t="s">
        <v>239</v>
      </c>
      <c r="F405" s="249" t="s">
        <v>10</v>
      </c>
      <c r="G405" s="250" t="s">
        <v>713</v>
      </c>
      <c r="H405" s="299"/>
      <c r="I405" s="533">
        <f>SUM(I406)</f>
        <v>0</v>
      </c>
    </row>
    <row r="406" spans="1:9" ht="31.5" hidden="1" x14ac:dyDescent="0.25">
      <c r="A406" s="114" t="s">
        <v>682</v>
      </c>
      <c r="B406" s="6" t="s">
        <v>52</v>
      </c>
      <c r="C406" s="5" t="s">
        <v>29</v>
      </c>
      <c r="D406" s="5" t="s">
        <v>10</v>
      </c>
      <c r="E406" s="248" t="s">
        <v>239</v>
      </c>
      <c r="F406" s="249" t="s">
        <v>10</v>
      </c>
      <c r="G406" s="250" t="s">
        <v>713</v>
      </c>
      <c r="H406" s="299" t="s">
        <v>16</v>
      </c>
      <c r="I406" s="535"/>
    </row>
    <row r="407" spans="1:9" ht="31.5" x14ac:dyDescent="0.25">
      <c r="A407" s="3" t="s">
        <v>96</v>
      </c>
      <c r="B407" s="432" t="s">
        <v>52</v>
      </c>
      <c r="C407" s="5" t="s">
        <v>29</v>
      </c>
      <c r="D407" s="5" t="s">
        <v>10</v>
      </c>
      <c r="E407" s="248" t="s">
        <v>239</v>
      </c>
      <c r="F407" s="249" t="s">
        <v>10</v>
      </c>
      <c r="G407" s="250" t="s">
        <v>529</v>
      </c>
      <c r="H407" s="60"/>
      <c r="I407" s="533">
        <f>SUM(I408:I410)</f>
        <v>10564307</v>
      </c>
    </row>
    <row r="408" spans="1:9" ht="63" x14ac:dyDescent="0.25">
      <c r="A408" s="104" t="s">
        <v>86</v>
      </c>
      <c r="B408" s="406" t="s">
        <v>52</v>
      </c>
      <c r="C408" s="5" t="s">
        <v>29</v>
      </c>
      <c r="D408" s="5" t="s">
        <v>10</v>
      </c>
      <c r="E408" s="248" t="s">
        <v>239</v>
      </c>
      <c r="F408" s="249" t="s">
        <v>10</v>
      </c>
      <c r="G408" s="250" t="s">
        <v>529</v>
      </c>
      <c r="H408" s="60" t="s">
        <v>13</v>
      </c>
      <c r="I408" s="535">
        <v>4554955</v>
      </c>
    </row>
    <row r="409" spans="1:9" ht="31.5" x14ac:dyDescent="0.25">
      <c r="A409" s="114" t="s">
        <v>682</v>
      </c>
      <c r="B409" s="6" t="s">
        <v>52</v>
      </c>
      <c r="C409" s="5" t="s">
        <v>29</v>
      </c>
      <c r="D409" s="5" t="s">
        <v>10</v>
      </c>
      <c r="E409" s="248" t="s">
        <v>239</v>
      </c>
      <c r="F409" s="249" t="s">
        <v>10</v>
      </c>
      <c r="G409" s="250" t="s">
        <v>529</v>
      </c>
      <c r="H409" s="60" t="s">
        <v>16</v>
      </c>
      <c r="I409" s="535">
        <v>5932978</v>
      </c>
    </row>
    <row r="410" spans="1:9" ht="15.75" x14ac:dyDescent="0.25">
      <c r="A410" s="3" t="s">
        <v>18</v>
      </c>
      <c r="B410" s="432" t="s">
        <v>52</v>
      </c>
      <c r="C410" s="5" t="s">
        <v>29</v>
      </c>
      <c r="D410" s="5" t="s">
        <v>10</v>
      </c>
      <c r="E410" s="248" t="s">
        <v>239</v>
      </c>
      <c r="F410" s="249" t="s">
        <v>10</v>
      </c>
      <c r="G410" s="250" t="s">
        <v>529</v>
      </c>
      <c r="H410" s="60" t="s">
        <v>17</v>
      </c>
      <c r="I410" s="535">
        <v>76374</v>
      </c>
    </row>
    <row r="411" spans="1:9" ht="31.5" x14ac:dyDescent="0.25">
      <c r="A411" s="3" t="s">
        <v>1116</v>
      </c>
      <c r="B411" s="432" t="s">
        <v>52</v>
      </c>
      <c r="C411" s="5" t="s">
        <v>29</v>
      </c>
      <c r="D411" s="5" t="s">
        <v>10</v>
      </c>
      <c r="E411" s="248" t="s">
        <v>239</v>
      </c>
      <c r="F411" s="249" t="s">
        <v>1115</v>
      </c>
      <c r="G411" s="250" t="s">
        <v>497</v>
      </c>
      <c r="H411" s="60"/>
      <c r="I411" s="533">
        <f>SUM(I412)</f>
        <v>19783499</v>
      </c>
    </row>
    <row r="412" spans="1:9" ht="63" x14ac:dyDescent="0.25">
      <c r="A412" s="420" t="s">
        <v>1118</v>
      </c>
      <c r="B412" s="6" t="s">
        <v>52</v>
      </c>
      <c r="C412" s="5" t="s">
        <v>29</v>
      </c>
      <c r="D412" s="5" t="s">
        <v>10</v>
      </c>
      <c r="E412" s="248" t="s">
        <v>239</v>
      </c>
      <c r="F412" s="249" t="s">
        <v>1115</v>
      </c>
      <c r="G412" s="250" t="s">
        <v>1117</v>
      </c>
      <c r="H412" s="299"/>
      <c r="I412" s="533">
        <f>SUM(I413)</f>
        <v>19783499</v>
      </c>
    </row>
    <row r="413" spans="1:9" ht="31.5" x14ac:dyDescent="0.25">
      <c r="A413" s="114" t="s">
        <v>190</v>
      </c>
      <c r="B413" s="6" t="s">
        <v>52</v>
      </c>
      <c r="C413" s="5" t="s">
        <v>29</v>
      </c>
      <c r="D413" s="5" t="s">
        <v>10</v>
      </c>
      <c r="E413" s="248" t="s">
        <v>239</v>
      </c>
      <c r="F413" s="249" t="s">
        <v>1115</v>
      </c>
      <c r="G413" s="250" t="s">
        <v>1117</v>
      </c>
      <c r="H413" s="299" t="s">
        <v>185</v>
      </c>
      <c r="I413" s="535">
        <v>19783499</v>
      </c>
    </row>
    <row r="414" spans="1:9" ht="63" x14ac:dyDescent="0.25">
      <c r="A414" s="76" t="s">
        <v>142</v>
      </c>
      <c r="B414" s="30" t="s">
        <v>52</v>
      </c>
      <c r="C414" s="28" t="s">
        <v>29</v>
      </c>
      <c r="D414" s="42" t="s">
        <v>10</v>
      </c>
      <c r="E414" s="257" t="s">
        <v>218</v>
      </c>
      <c r="F414" s="258" t="s">
        <v>496</v>
      </c>
      <c r="G414" s="259" t="s">
        <v>497</v>
      </c>
      <c r="H414" s="28"/>
      <c r="I414" s="532">
        <f>SUM(I415)</f>
        <v>138000</v>
      </c>
    </row>
    <row r="415" spans="1:9" ht="110.25" x14ac:dyDescent="0.25">
      <c r="A415" s="77" t="s">
        <v>158</v>
      </c>
      <c r="B415" s="54" t="s">
        <v>52</v>
      </c>
      <c r="C415" s="2" t="s">
        <v>29</v>
      </c>
      <c r="D415" s="8" t="s">
        <v>10</v>
      </c>
      <c r="E415" s="284" t="s">
        <v>220</v>
      </c>
      <c r="F415" s="285" t="s">
        <v>496</v>
      </c>
      <c r="G415" s="286" t="s">
        <v>497</v>
      </c>
      <c r="H415" s="2"/>
      <c r="I415" s="533">
        <f>SUM(I416)</f>
        <v>138000</v>
      </c>
    </row>
    <row r="416" spans="1:9" ht="47.25" x14ac:dyDescent="0.25">
      <c r="A416" s="77" t="s">
        <v>516</v>
      </c>
      <c r="B416" s="54" t="s">
        <v>52</v>
      </c>
      <c r="C416" s="2" t="s">
        <v>29</v>
      </c>
      <c r="D416" s="8" t="s">
        <v>10</v>
      </c>
      <c r="E416" s="284" t="s">
        <v>220</v>
      </c>
      <c r="F416" s="285" t="s">
        <v>10</v>
      </c>
      <c r="G416" s="286" t="s">
        <v>497</v>
      </c>
      <c r="H416" s="2"/>
      <c r="I416" s="533">
        <f>SUM(I417)</f>
        <v>138000</v>
      </c>
    </row>
    <row r="417" spans="1:9" ht="18" customHeight="1" x14ac:dyDescent="0.25">
      <c r="A417" s="3" t="s">
        <v>111</v>
      </c>
      <c r="B417" s="406" t="s">
        <v>52</v>
      </c>
      <c r="C417" s="2" t="s">
        <v>29</v>
      </c>
      <c r="D417" s="8" t="s">
        <v>10</v>
      </c>
      <c r="E417" s="284" t="s">
        <v>220</v>
      </c>
      <c r="F417" s="285" t="s">
        <v>10</v>
      </c>
      <c r="G417" s="286" t="s">
        <v>517</v>
      </c>
      <c r="H417" s="2"/>
      <c r="I417" s="533">
        <f>SUM(I418)</f>
        <v>138000</v>
      </c>
    </row>
    <row r="418" spans="1:9" ht="33.75" customHeight="1" x14ac:dyDescent="0.25">
      <c r="A418" s="91" t="s">
        <v>682</v>
      </c>
      <c r="B418" s="318" t="s">
        <v>52</v>
      </c>
      <c r="C418" s="2" t="s">
        <v>29</v>
      </c>
      <c r="D418" s="8" t="s">
        <v>10</v>
      </c>
      <c r="E418" s="284" t="s">
        <v>220</v>
      </c>
      <c r="F418" s="285" t="s">
        <v>10</v>
      </c>
      <c r="G418" s="286" t="s">
        <v>517</v>
      </c>
      <c r="H418" s="2" t="s">
        <v>16</v>
      </c>
      <c r="I418" s="534">
        <v>138000</v>
      </c>
    </row>
    <row r="419" spans="1:9" ht="15.75" x14ac:dyDescent="0.25">
      <c r="A419" s="100" t="s">
        <v>30</v>
      </c>
      <c r="B419" s="26" t="s">
        <v>52</v>
      </c>
      <c r="C419" s="22" t="s">
        <v>29</v>
      </c>
      <c r="D419" s="22" t="s">
        <v>12</v>
      </c>
      <c r="E419" s="296"/>
      <c r="F419" s="297"/>
      <c r="G419" s="298"/>
      <c r="H419" s="22"/>
      <c r="I419" s="531">
        <f>SUM(I420+I478+I483)</f>
        <v>162082300</v>
      </c>
    </row>
    <row r="420" spans="1:9" ht="31.5" x14ac:dyDescent="0.25">
      <c r="A420" s="27" t="s">
        <v>155</v>
      </c>
      <c r="B420" s="30" t="s">
        <v>52</v>
      </c>
      <c r="C420" s="28" t="s">
        <v>29</v>
      </c>
      <c r="D420" s="28" t="s">
        <v>12</v>
      </c>
      <c r="E420" s="245" t="s">
        <v>561</v>
      </c>
      <c r="F420" s="246" t="s">
        <v>496</v>
      </c>
      <c r="G420" s="247" t="s">
        <v>497</v>
      </c>
      <c r="H420" s="28"/>
      <c r="I420" s="532">
        <f>SUM(I421+I462)</f>
        <v>161251600</v>
      </c>
    </row>
    <row r="421" spans="1:9" ht="47.25" x14ac:dyDescent="0.25">
      <c r="A421" s="62" t="s">
        <v>156</v>
      </c>
      <c r="B421" s="406" t="s">
        <v>52</v>
      </c>
      <c r="C421" s="2" t="s">
        <v>29</v>
      </c>
      <c r="D421" s="2" t="s">
        <v>12</v>
      </c>
      <c r="E421" s="248" t="s">
        <v>239</v>
      </c>
      <c r="F421" s="249" t="s">
        <v>496</v>
      </c>
      <c r="G421" s="250" t="s">
        <v>497</v>
      </c>
      <c r="H421" s="2"/>
      <c r="I421" s="533">
        <f>SUM(I422)</f>
        <v>161051600</v>
      </c>
    </row>
    <row r="422" spans="1:9" ht="15.75" x14ac:dyDescent="0.25">
      <c r="A422" s="315" t="s">
        <v>573</v>
      </c>
      <c r="B422" s="406" t="s">
        <v>52</v>
      </c>
      <c r="C422" s="2" t="s">
        <v>29</v>
      </c>
      <c r="D422" s="2" t="s">
        <v>12</v>
      </c>
      <c r="E422" s="248" t="s">
        <v>239</v>
      </c>
      <c r="F422" s="249" t="s">
        <v>12</v>
      </c>
      <c r="G422" s="250" t="s">
        <v>497</v>
      </c>
      <c r="H422" s="2"/>
      <c r="I422" s="533">
        <f>SUM(I423+I426+I428+I441+I433+I443+I448+I435+I437+I439+I450+I454+I458+I456+I460+I431+I446)</f>
        <v>161051600</v>
      </c>
    </row>
    <row r="423" spans="1:9" ht="94.5" x14ac:dyDescent="0.25">
      <c r="A423" s="51" t="s">
        <v>159</v>
      </c>
      <c r="B423" s="406" t="s">
        <v>52</v>
      </c>
      <c r="C423" s="2" t="s">
        <v>29</v>
      </c>
      <c r="D423" s="2" t="s">
        <v>12</v>
      </c>
      <c r="E423" s="248" t="s">
        <v>239</v>
      </c>
      <c r="F423" s="249" t="s">
        <v>12</v>
      </c>
      <c r="G423" s="250" t="s">
        <v>565</v>
      </c>
      <c r="H423" s="2"/>
      <c r="I423" s="533">
        <f>SUM(I424:I425)</f>
        <v>133063369</v>
      </c>
    </row>
    <row r="424" spans="1:9" ht="63" x14ac:dyDescent="0.25">
      <c r="A424" s="104" t="s">
        <v>86</v>
      </c>
      <c r="B424" s="406" t="s">
        <v>52</v>
      </c>
      <c r="C424" s="2" t="s">
        <v>29</v>
      </c>
      <c r="D424" s="2" t="s">
        <v>12</v>
      </c>
      <c r="E424" s="248" t="s">
        <v>239</v>
      </c>
      <c r="F424" s="249" t="s">
        <v>12</v>
      </c>
      <c r="G424" s="250" t="s">
        <v>565</v>
      </c>
      <c r="H424" s="2" t="s">
        <v>13</v>
      </c>
      <c r="I424" s="535">
        <v>128064992</v>
      </c>
    </row>
    <row r="425" spans="1:9" ht="31.5" x14ac:dyDescent="0.25">
      <c r="A425" s="114" t="s">
        <v>682</v>
      </c>
      <c r="B425" s="6" t="s">
        <v>52</v>
      </c>
      <c r="C425" s="2" t="s">
        <v>29</v>
      </c>
      <c r="D425" s="2" t="s">
        <v>12</v>
      </c>
      <c r="E425" s="248" t="s">
        <v>239</v>
      </c>
      <c r="F425" s="249" t="s">
        <v>12</v>
      </c>
      <c r="G425" s="250" t="s">
        <v>565</v>
      </c>
      <c r="H425" s="2" t="s">
        <v>16</v>
      </c>
      <c r="I425" s="535">
        <v>4998377</v>
      </c>
    </row>
    <row r="426" spans="1:9" ht="31.5" hidden="1" x14ac:dyDescent="0.25">
      <c r="A426" s="420" t="s">
        <v>714</v>
      </c>
      <c r="B426" s="6" t="s">
        <v>52</v>
      </c>
      <c r="C426" s="2" t="s">
        <v>29</v>
      </c>
      <c r="D426" s="2" t="s">
        <v>12</v>
      </c>
      <c r="E426" s="248" t="s">
        <v>239</v>
      </c>
      <c r="F426" s="249" t="s">
        <v>12</v>
      </c>
      <c r="G426" s="250" t="s">
        <v>713</v>
      </c>
      <c r="H426" s="2"/>
      <c r="I426" s="533">
        <f>SUM(I427)</f>
        <v>0</v>
      </c>
    </row>
    <row r="427" spans="1:9" ht="31.5" hidden="1" x14ac:dyDescent="0.25">
      <c r="A427" s="114" t="s">
        <v>682</v>
      </c>
      <c r="B427" s="6" t="s">
        <v>52</v>
      </c>
      <c r="C427" s="2" t="s">
        <v>29</v>
      </c>
      <c r="D427" s="2" t="s">
        <v>12</v>
      </c>
      <c r="E427" s="248" t="s">
        <v>239</v>
      </c>
      <c r="F427" s="249" t="s">
        <v>12</v>
      </c>
      <c r="G427" s="250" t="s">
        <v>713</v>
      </c>
      <c r="H427" s="2" t="s">
        <v>16</v>
      </c>
      <c r="I427" s="535"/>
    </row>
    <row r="428" spans="1:9" ht="31.5" x14ac:dyDescent="0.25">
      <c r="A428" s="420" t="s">
        <v>706</v>
      </c>
      <c r="B428" s="6" t="s">
        <v>52</v>
      </c>
      <c r="C428" s="2" t="s">
        <v>29</v>
      </c>
      <c r="D428" s="2" t="s">
        <v>12</v>
      </c>
      <c r="E428" s="248" t="s">
        <v>239</v>
      </c>
      <c r="F428" s="249" t="s">
        <v>12</v>
      </c>
      <c r="G428" s="250" t="s">
        <v>705</v>
      </c>
      <c r="H428" s="2"/>
      <c r="I428" s="533">
        <f>SUM(I429:I430)</f>
        <v>68896</v>
      </c>
    </row>
    <row r="429" spans="1:9" ht="63" x14ac:dyDescent="0.25">
      <c r="A429" s="104" t="s">
        <v>86</v>
      </c>
      <c r="B429" s="6" t="s">
        <v>52</v>
      </c>
      <c r="C429" s="2" t="s">
        <v>29</v>
      </c>
      <c r="D429" s="2" t="s">
        <v>12</v>
      </c>
      <c r="E429" s="248" t="s">
        <v>239</v>
      </c>
      <c r="F429" s="249" t="s">
        <v>12</v>
      </c>
      <c r="G429" s="250" t="s">
        <v>705</v>
      </c>
      <c r="H429" s="2" t="s">
        <v>13</v>
      </c>
      <c r="I429" s="535">
        <v>53212</v>
      </c>
    </row>
    <row r="430" spans="1:9" ht="15.75" x14ac:dyDescent="0.25">
      <c r="A430" s="62" t="s">
        <v>40</v>
      </c>
      <c r="B430" s="6" t="s">
        <v>52</v>
      </c>
      <c r="C430" s="2" t="s">
        <v>29</v>
      </c>
      <c r="D430" s="2" t="s">
        <v>12</v>
      </c>
      <c r="E430" s="248" t="s">
        <v>239</v>
      </c>
      <c r="F430" s="249" t="s">
        <v>12</v>
      </c>
      <c r="G430" s="250" t="s">
        <v>705</v>
      </c>
      <c r="H430" s="2" t="s">
        <v>39</v>
      </c>
      <c r="I430" s="535">
        <v>15684</v>
      </c>
    </row>
    <row r="431" spans="1:9" ht="47.25" x14ac:dyDescent="0.25">
      <c r="A431" s="51" t="s">
        <v>1112</v>
      </c>
      <c r="B431" s="6" t="s">
        <v>52</v>
      </c>
      <c r="C431" s="2" t="s">
        <v>29</v>
      </c>
      <c r="D431" s="2" t="s">
        <v>12</v>
      </c>
      <c r="E431" s="248" t="s">
        <v>239</v>
      </c>
      <c r="F431" s="249" t="s">
        <v>12</v>
      </c>
      <c r="G431" s="250" t="s">
        <v>1111</v>
      </c>
      <c r="H431" s="2"/>
      <c r="I431" s="533">
        <f>SUM(I432)</f>
        <v>358174</v>
      </c>
    </row>
    <row r="432" spans="1:9" ht="31.5" x14ac:dyDescent="0.25">
      <c r="A432" s="114" t="s">
        <v>682</v>
      </c>
      <c r="B432" s="6" t="s">
        <v>52</v>
      </c>
      <c r="C432" s="2" t="s">
        <v>29</v>
      </c>
      <c r="D432" s="2" t="s">
        <v>12</v>
      </c>
      <c r="E432" s="248" t="s">
        <v>239</v>
      </c>
      <c r="F432" s="249" t="s">
        <v>12</v>
      </c>
      <c r="G432" s="250" t="s">
        <v>1111</v>
      </c>
      <c r="H432" s="2" t="s">
        <v>16</v>
      </c>
      <c r="I432" s="535">
        <v>358174</v>
      </c>
    </row>
    <row r="433" spans="1:9" ht="63" x14ac:dyDescent="0.25">
      <c r="A433" s="420" t="s">
        <v>979</v>
      </c>
      <c r="B433" s="6" t="s">
        <v>52</v>
      </c>
      <c r="C433" s="2" t="s">
        <v>29</v>
      </c>
      <c r="D433" s="2" t="s">
        <v>12</v>
      </c>
      <c r="E433" s="248" t="s">
        <v>239</v>
      </c>
      <c r="F433" s="249" t="s">
        <v>12</v>
      </c>
      <c r="G433" s="250" t="s">
        <v>704</v>
      </c>
      <c r="H433" s="2"/>
      <c r="I433" s="533">
        <f>SUM(I434)</f>
        <v>196530</v>
      </c>
    </row>
    <row r="434" spans="1:9" ht="31.5" x14ac:dyDescent="0.25">
      <c r="A434" s="114" t="s">
        <v>682</v>
      </c>
      <c r="B434" s="6" t="s">
        <v>52</v>
      </c>
      <c r="C434" s="2" t="s">
        <v>29</v>
      </c>
      <c r="D434" s="2" t="s">
        <v>12</v>
      </c>
      <c r="E434" s="248" t="s">
        <v>239</v>
      </c>
      <c r="F434" s="249" t="s">
        <v>12</v>
      </c>
      <c r="G434" s="250" t="s">
        <v>704</v>
      </c>
      <c r="H434" s="2" t="s">
        <v>16</v>
      </c>
      <c r="I434" s="535">
        <v>196530</v>
      </c>
    </row>
    <row r="435" spans="1:9" ht="15.75" hidden="1" x14ac:dyDescent="0.25">
      <c r="A435" s="93" t="s">
        <v>460</v>
      </c>
      <c r="B435" s="406" t="s">
        <v>52</v>
      </c>
      <c r="C435" s="5" t="s">
        <v>29</v>
      </c>
      <c r="D435" s="5" t="s">
        <v>12</v>
      </c>
      <c r="E435" s="248" t="s">
        <v>239</v>
      </c>
      <c r="F435" s="249" t="s">
        <v>12</v>
      </c>
      <c r="G435" s="250" t="s">
        <v>566</v>
      </c>
      <c r="H435" s="2"/>
      <c r="I435" s="533">
        <f>SUM(I436)</f>
        <v>0</v>
      </c>
    </row>
    <row r="436" spans="1:9" ht="63" hidden="1" x14ac:dyDescent="0.25">
      <c r="A436" s="104" t="s">
        <v>86</v>
      </c>
      <c r="B436" s="406" t="s">
        <v>52</v>
      </c>
      <c r="C436" s="5" t="s">
        <v>29</v>
      </c>
      <c r="D436" s="5" t="s">
        <v>12</v>
      </c>
      <c r="E436" s="248" t="s">
        <v>239</v>
      </c>
      <c r="F436" s="249" t="s">
        <v>12</v>
      </c>
      <c r="G436" s="250" t="s">
        <v>566</v>
      </c>
      <c r="H436" s="2" t="s">
        <v>13</v>
      </c>
      <c r="I436" s="535"/>
    </row>
    <row r="437" spans="1:9" ht="47.25" hidden="1" x14ac:dyDescent="0.25">
      <c r="A437" s="104" t="s">
        <v>914</v>
      </c>
      <c r="B437" s="406" t="s">
        <v>52</v>
      </c>
      <c r="C437" s="5" t="s">
        <v>29</v>
      </c>
      <c r="D437" s="5" t="s">
        <v>12</v>
      </c>
      <c r="E437" s="248" t="s">
        <v>239</v>
      </c>
      <c r="F437" s="249" t="s">
        <v>12</v>
      </c>
      <c r="G437" s="250" t="s">
        <v>915</v>
      </c>
      <c r="H437" s="2"/>
      <c r="I437" s="533">
        <f>SUM(I438)</f>
        <v>0</v>
      </c>
    </row>
    <row r="438" spans="1:9" ht="31.5" hidden="1" x14ac:dyDescent="0.25">
      <c r="A438" s="114" t="s">
        <v>682</v>
      </c>
      <c r="B438" s="406" t="s">
        <v>52</v>
      </c>
      <c r="C438" s="5" t="s">
        <v>29</v>
      </c>
      <c r="D438" s="5" t="s">
        <v>12</v>
      </c>
      <c r="E438" s="248" t="s">
        <v>239</v>
      </c>
      <c r="F438" s="249" t="s">
        <v>12</v>
      </c>
      <c r="G438" s="250" t="s">
        <v>915</v>
      </c>
      <c r="H438" s="2" t="s">
        <v>16</v>
      </c>
      <c r="I438" s="535"/>
    </row>
    <row r="439" spans="1:9" ht="47.25" hidden="1" x14ac:dyDescent="0.25">
      <c r="A439" s="104" t="s">
        <v>916</v>
      </c>
      <c r="B439" s="406" t="s">
        <v>52</v>
      </c>
      <c r="C439" s="5" t="s">
        <v>29</v>
      </c>
      <c r="D439" s="5" t="s">
        <v>12</v>
      </c>
      <c r="E439" s="248" t="s">
        <v>239</v>
      </c>
      <c r="F439" s="249" t="s">
        <v>12</v>
      </c>
      <c r="G439" s="250" t="s">
        <v>917</v>
      </c>
      <c r="H439" s="2"/>
      <c r="I439" s="533">
        <f>SUM(I440)</f>
        <v>0</v>
      </c>
    </row>
    <row r="440" spans="1:9" ht="31.5" hidden="1" x14ac:dyDescent="0.25">
      <c r="A440" s="104" t="s">
        <v>682</v>
      </c>
      <c r="B440" s="406" t="s">
        <v>52</v>
      </c>
      <c r="C440" s="5" t="s">
        <v>29</v>
      </c>
      <c r="D440" s="5" t="s">
        <v>12</v>
      </c>
      <c r="E440" s="248" t="s">
        <v>239</v>
      </c>
      <c r="F440" s="249" t="s">
        <v>12</v>
      </c>
      <c r="G440" s="250" t="s">
        <v>917</v>
      </c>
      <c r="H440" s="2" t="s">
        <v>16</v>
      </c>
      <c r="I440" s="535"/>
    </row>
    <row r="441" spans="1:9" ht="31.5" hidden="1" x14ac:dyDescent="0.25">
      <c r="A441" s="420" t="s">
        <v>679</v>
      </c>
      <c r="B441" s="6" t="s">
        <v>52</v>
      </c>
      <c r="C441" s="2" t="s">
        <v>29</v>
      </c>
      <c r="D441" s="2" t="s">
        <v>12</v>
      </c>
      <c r="E441" s="248" t="s">
        <v>239</v>
      </c>
      <c r="F441" s="249" t="s">
        <v>12</v>
      </c>
      <c r="G441" s="250" t="s">
        <v>678</v>
      </c>
      <c r="H441" s="2"/>
      <c r="I441" s="533">
        <f>SUM(I442)</f>
        <v>0</v>
      </c>
    </row>
    <row r="442" spans="1:9" ht="31.5" hidden="1" x14ac:dyDescent="0.25">
      <c r="A442" s="114" t="s">
        <v>682</v>
      </c>
      <c r="B442" s="6" t="s">
        <v>52</v>
      </c>
      <c r="C442" s="2" t="s">
        <v>29</v>
      </c>
      <c r="D442" s="2" t="s">
        <v>12</v>
      </c>
      <c r="E442" s="248" t="s">
        <v>239</v>
      </c>
      <c r="F442" s="249" t="s">
        <v>12</v>
      </c>
      <c r="G442" s="250" t="s">
        <v>678</v>
      </c>
      <c r="H442" s="2" t="s">
        <v>16</v>
      </c>
      <c r="I442" s="535"/>
    </row>
    <row r="443" spans="1:9" ht="31.5" x14ac:dyDescent="0.25">
      <c r="A443" s="305" t="s">
        <v>567</v>
      </c>
      <c r="B443" s="6" t="s">
        <v>52</v>
      </c>
      <c r="C443" s="2" t="s">
        <v>29</v>
      </c>
      <c r="D443" s="2" t="s">
        <v>12</v>
      </c>
      <c r="E443" s="248" t="s">
        <v>239</v>
      </c>
      <c r="F443" s="249" t="s">
        <v>12</v>
      </c>
      <c r="G443" s="250" t="s">
        <v>568</v>
      </c>
      <c r="H443" s="2"/>
      <c r="I443" s="533">
        <f>SUM(I444:I445)</f>
        <v>691630</v>
      </c>
    </row>
    <row r="444" spans="1:9" ht="63" x14ac:dyDescent="0.25">
      <c r="A444" s="104" t="s">
        <v>86</v>
      </c>
      <c r="B444" s="406" t="s">
        <v>52</v>
      </c>
      <c r="C444" s="2" t="s">
        <v>29</v>
      </c>
      <c r="D444" s="2" t="s">
        <v>12</v>
      </c>
      <c r="E444" s="248" t="s">
        <v>239</v>
      </c>
      <c r="F444" s="249" t="s">
        <v>12</v>
      </c>
      <c r="G444" s="250" t="s">
        <v>568</v>
      </c>
      <c r="H444" s="2" t="s">
        <v>13</v>
      </c>
      <c r="I444" s="535">
        <v>562294</v>
      </c>
    </row>
    <row r="445" spans="1:9" ht="15.75" x14ac:dyDescent="0.25">
      <c r="A445" s="62" t="s">
        <v>40</v>
      </c>
      <c r="B445" s="406" t="s">
        <v>52</v>
      </c>
      <c r="C445" s="2" t="s">
        <v>29</v>
      </c>
      <c r="D445" s="2" t="s">
        <v>12</v>
      </c>
      <c r="E445" s="248" t="s">
        <v>239</v>
      </c>
      <c r="F445" s="249" t="s">
        <v>12</v>
      </c>
      <c r="G445" s="250" t="s">
        <v>568</v>
      </c>
      <c r="H445" s="299" t="s">
        <v>39</v>
      </c>
      <c r="I445" s="535">
        <v>129336</v>
      </c>
    </row>
    <row r="446" spans="1:9" ht="47.25" x14ac:dyDescent="0.25">
      <c r="A446" s="51" t="s">
        <v>1114</v>
      </c>
      <c r="B446" s="6" t="s">
        <v>52</v>
      </c>
      <c r="C446" s="44" t="s">
        <v>29</v>
      </c>
      <c r="D446" s="44" t="s">
        <v>12</v>
      </c>
      <c r="E446" s="287" t="s">
        <v>239</v>
      </c>
      <c r="F446" s="288" t="s">
        <v>12</v>
      </c>
      <c r="G446" s="289" t="s">
        <v>1113</v>
      </c>
      <c r="H446" s="44"/>
      <c r="I446" s="533">
        <f>SUM(I447)</f>
        <v>551291</v>
      </c>
    </row>
    <row r="447" spans="1:9" ht="31.5" x14ac:dyDescent="0.25">
      <c r="A447" s="316" t="s">
        <v>682</v>
      </c>
      <c r="B447" s="6" t="s">
        <v>52</v>
      </c>
      <c r="C447" s="60" t="s">
        <v>29</v>
      </c>
      <c r="D447" s="44" t="s">
        <v>12</v>
      </c>
      <c r="E447" s="287" t="s">
        <v>239</v>
      </c>
      <c r="F447" s="288" t="s">
        <v>12</v>
      </c>
      <c r="G447" s="289" t="s">
        <v>1113</v>
      </c>
      <c r="H447" s="44" t="s">
        <v>16</v>
      </c>
      <c r="I447" s="535">
        <v>551291</v>
      </c>
    </row>
    <row r="448" spans="1:9" ht="63" x14ac:dyDescent="0.25">
      <c r="A448" s="305" t="s">
        <v>959</v>
      </c>
      <c r="B448" s="6" t="s">
        <v>52</v>
      </c>
      <c r="C448" s="44" t="s">
        <v>29</v>
      </c>
      <c r="D448" s="44" t="s">
        <v>12</v>
      </c>
      <c r="E448" s="287" t="s">
        <v>239</v>
      </c>
      <c r="F448" s="288" t="s">
        <v>12</v>
      </c>
      <c r="G448" s="289" t="s">
        <v>569</v>
      </c>
      <c r="H448" s="44"/>
      <c r="I448" s="533">
        <f>SUM(I449)</f>
        <v>1835000</v>
      </c>
    </row>
    <row r="449" spans="1:9" ht="31.5" x14ac:dyDescent="0.25">
      <c r="A449" s="316" t="s">
        <v>682</v>
      </c>
      <c r="B449" s="6" t="s">
        <v>52</v>
      </c>
      <c r="C449" s="60" t="s">
        <v>29</v>
      </c>
      <c r="D449" s="44" t="s">
        <v>12</v>
      </c>
      <c r="E449" s="287" t="s">
        <v>239</v>
      </c>
      <c r="F449" s="288" t="s">
        <v>12</v>
      </c>
      <c r="G449" s="289" t="s">
        <v>569</v>
      </c>
      <c r="H449" s="44" t="s">
        <v>16</v>
      </c>
      <c r="I449" s="535">
        <v>1835000</v>
      </c>
    </row>
    <row r="450" spans="1:9" ht="31.5" x14ac:dyDescent="0.25">
      <c r="A450" s="62" t="s">
        <v>96</v>
      </c>
      <c r="B450" s="406" t="s">
        <v>52</v>
      </c>
      <c r="C450" s="5" t="s">
        <v>29</v>
      </c>
      <c r="D450" s="5" t="s">
        <v>12</v>
      </c>
      <c r="E450" s="248" t="s">
        <v>239</v>
      </c>
      <c r="F450" s="249" t="s">
        <v>12</v>
      </c>
      <c r="G450" s="250" t="s">
        <v>529</v>
      </c>
      <c r="H450" s="2"/>
      <c r="I450" s="533">
        <f>SUM(I451:I453)</f>
        <v>21573771</v>
      </c>
    </row>
    <row r="451" spans="1:9" ht="63" x14ac:dyDescent="0.25">
      <c r="A451" s="104" t="s">
        <v>86</v>
      </c>
      <c r="B451" s="406" t="s">
        <v>52</v>
      </c>
      <c r="C451" s="5" t="s">
        <v>29</v>
      </c>
      <c r="D451" s="5" t="s">
        <v>12</v>
      </c>
      <c r="E451" s="248" t="s">
        <v>239</v>
      </c>
      <c r="F451" s="249" t="s">
        <v>12</v>
      </c>
      <c r="G451" s="250" t="s">
        <v>529</v>
      </c>
      <c r="H451" s="2" t="s">
        <v>13</v>
      </c>
      <c r="I451" s="534">
        <v>1684242</v>
      </c>
    </row>
    <row r="452" spans="1:9" ht="31.5" x14ac:dyDescent="0.25">
      <c r="A452" s="114" t="s">
        <v>682</v>
      </c>
      <c r="B452" s="6" t="s">
        <v>52</v>
      </c>
      <c r="C452" s="5" t="s">
        <v>29</v>
      </c>
      <c r="D452" s="5" t="s">
        <v>12</v>
      </c>
      <c r="E452" s="248" t="s">
        <v>239</v>
      </c>
      <c r="F452" s="249" t="s">
        <v>12</v>
      </c>
      <c r="G452" s="250" t="s">
        <v>529</v>
      </c>
      <c r="H452" s="2" t="s">
        <v>16</v>
      </c>
      <c r="I452" s="534">
        <v>16877533</v>
      </c>
    </row>
    <row r="453" spans="1:9" ht="15.75" x14ac:dyDescent="0.25">
      <c r="A453" s="62" t="s">
        <v>18</v>
      </c>
      <c r="B453" s="406" t="s">
        <v>52</v>
      </c>
      <c r="C453" s="44" t="s">
        <v>29</v>
      </c>
      <c r="D453" s="44" t="s">
        <v>12</v>
      </c>
      <c r="E453" s="287" t="s">
        <v>239</v>
      </c>
      <c r="F453" s="288" t="s">
        <v>12</v>
      </c>
      <c r="G453" s="289" t="s">
        <v>529</v>
      </c>
      <c r="H453" s="44" t="s">
        <v>17</v>
      </c>
      <c r="I453" s="534">
        <v>3011996</v>
      </c>
    </row>
    <row r="454" spans="1:9" ht="15.75" hidden="1" x14ac:dyDescent="0.25">
      <c r="A454" s="3" t="s">
        <v>112</v>
      </c>
      <c r="B454" s="406" t="s">
        <v>52</v>
      </c>
      <c r="C454" s="44" t="s">
        <v>29</v>
      </c>
      <c r="D454" s="44" t="s">
        <v>12</v>
      </c>
      <c r="E454" s="287" t="s">
        <v>239</v>
      </c>
      <c r="F454" s="288" t="s">
        <v>12</v>
      </c>
      <c r="G454" s="289" t="s">
        <v>519</v>
      </c>
      <c r="H454" s="44"/>
      <c r="I454" s="533">
        <f>SUM(I455)</f>
        <v>0</v>
      </c>
    </row>
    <row r="455" spans="1:9" ht="31.5" hidden="1" x14ac:dyDescent="0.25">
      <c r="A455" s="114" t="s">
        <v>682</v>
      </c>
      <c r="B455" s="406" t="s">
        <v>52</v>
      </c>
      <c r="C455" s="44" t="s">
        <v>29</v>
      </c>
      <c r="D455" s="44" t="s">
        <v>12</v>
      </c>
      <c r="E455" s="287" t="s">
        <v>239</v>
      </c>
      <c r="F455" s="288" t="s">
        <v>12</v>
      </c>
      <c r="G455" s="289" t="s">
        <v>519</v>
      </c>
      <c r="H455" s="44" t="s">
        <v>16</v>
      </c>
      <c r="I455" s="534"/>
    </row>
    <row r="456" spans="1:9" ht="31.5" hidden="1" x14ac:dyDescent="0.25">
      <c r="A456" s="497" t="s">
        <v>972</v>
      </c>
      <c r="B456" s="406" t="s">
        <v>52</v>
      </c>
      <c r="C456" s="44" t="s">
        <v>29</v>
      </c>
      <c r="D456" s="44" t="s">
        <v>12</v>
      </c>
      <c r="E456" s="287" t="s">
        <v>239</v>
      </c>
      <c r="F456" s="288" t="s">
        <v>12</v>
      </c>
      <c r="G456" s="289" t="s">
        <v>971</v>
      </c>
      <c r="H456" s="44"/>
      <c r="I456" s="533">
        <f>SUM(I457)</f>
        <v>0</v>
      </c>
    </row>
    <row r="457" spans="1:9" ht="63" hidden="1" x14ac:dyDescent="0.25">
      <c r="A457" s="104" t="s">
        <v>86</v>
      </c>
      <c r="B457" s="406" t="s">
        <v>52</v>
      </c>
      <c r="C457" s="44" t="s">
        <v>29</v>
      </c>
      <c r="D457" s="44" t="s">
        <v>12</v>
      </c>
      <c r="E457" s="287" t="s">
        <v>239</v>
      </c>
      <c r="F457" s="288" t="s">
        <v>12</v>
      </c>
      <c r="G457" s="289" t="s">
        <v>971</v>
      </c>
      <c r="H457" s="44" t="s">
        <v>13</v>
      </c>
      <c r="I457" s="534"/>
    </row>
    <row r="458" spans="1:9" ht="15.75" x14ac:dyDescent="0.25">
      <c r="A458" s="62" t="s">
        <v>681</v>
      </c>
      <c r="B458" s="406" t="s">
        <v>52</v>
      </c>
      <c r="C458" s="2" t="s">
        <v>29</v>
      </c>
      <c r="D458" s="2" t="s">
        <v>12</v>
      </c>
      <c r="E458" s="248" t="s">
        <v>239</v>
      </c>
      <c r="F458" s="249" t="s">
        <v>12</v>
      </c>
      <c r="G458" s="289" t="s">
        <v>680</v>
      </c>
      <c r="H458" s="2"/>
      <c r="I458" s="533">
        <f>SUM(I459)</f>
        <v>135000</v>
      </c>
    </row>
    <row r="459" spans="1:9" ht="31.5" x14ac:dyDescent="0.25">
      <c r="A459" s="316" t="s">
        <v>682</v>
      </c>
      <c r="B459" s="6" t="s">
        <v>52</v>
      </c>
      <c r="C459" s="60" t="s">
        <v>29</v>
      </c>
      <c r="D459" s="44" t="s">
        <v>12</v>
      </c>
      <c r="E459" s="287" t="s">
        <v>239</v>
      </c>
      <c r="F459" s="288" t="s">
        <v>12</v>
      </c>
      <c r="G459" s="289" t="s">
        <v>680</v>
      </c>
      <c r="H459" s="44" t="s">
        <v>16</v>
      </c>
      <c r="I459" s="535">
        <v>135000</v>
      </c>
    </row>
    <row r="460" spans="1:9" ht="31.5" x14ac:dyDescent="0.25">
      <c r="A460" s="599" t="s">
        <v>1081</v>
      </c>
      <c r="B460" s="6" t="s">
        <v>52</v>
      </c>
      <c r="C460" s="60" t="s">
        <v>29</v>
      </c>
      <c r="D460" s="44" t="s">
        <v>12</v>
      </c>
      <c r="E460" s="287" t="s">
        <v>239</v>
      </c>
      <c r="F460" s="288" t="s">
        <v>12</v>
      </c>
      <c r="G460" s="289" t="s">
        <v>1080</v>
      </c>
      <c r="H460" s="44"/>
      <c r="I460" s="533">
        <f>SUM(I461)</f>
        <v>2577939</v>
      </c>
    </row>
    <row r="461" spans="1:9" ht="31.5" x14ac:dyDescent="0.25">
      <c r="A461" s="599" t="s">
        <v>682</v>
      </c>
      <c r="B461" s="6" t="s">
        <v>52</v>
      </c>
      <c r="C461" s="60" t="s">
        <v>29</v>
      </c>
      <c r="D461" s="44" t="s">
        <v>12</v>
      </c>
      <c r="E461" s="287" t="s">
        <v>239</v>
      </c>
      <c r="F461" s="288" t="s">
        <v>12</v>
      </c>
      <c r="G461" s="289" t="s">
        <v>1080</v>
      </c>
      <c r="H461" s="44" t="s">
        <v>16</v>
      </c>
      <c r="I461" s="535">
        <v>2577939</v>
      </c>
    </row>
    <row r="462" spans="1:9" ht="63" x14ac:dyDescent="0.25">
      <c r="A462" s="106" t="s">
        <v>161</v>
      </c>
      <c r="B462" s="54" t="s">
        <v>52</v>
      </c>
      <c r="C462" s="44" t="s">
        <v>29</v>
      </c>
      <c r="D462" s="44" t="s">
        <v>12</v>
      </c>
      <c r="E462" s="287" t="s">
        <v>241</v>
      </c>
      <c r="F462" s="288" t="s">
        <v>496</v>
      </c>
      <c r="G462" s="289" t="s">
        <v>497</v>
      </c>
      <c r="H462" s="44"/>
      <c r="I462" s="533">
        <f>SUM(I463)</f>
        <v>200000</v>
      </c>
    </row>
    <row r="463" spans="1:9" ht="31.5" x14ac:dyDescent="0.25">
      <c r="A463" s="300" t="s">
        <v>570</v>
      </c>
      <c r="B463" s="54" t="s">
        <v>52</v>
      </c>
      <c r="C463" s="44" t="s">
        <v>29</v>
      </c>
      <c r="D463" s="44" t="s">
        <v>12</v>
      </c>
      <c r="E463" s="287" t="s">
        <v>241</v>
      </c>
      <c r="F463" s="288" t="s">
        <v>10</v>
      </c>
      <c r="G463" s="289" t="s">
        <v>497</v>
      </c>
      <c r="H463" s="44"/>
      <c r="I463" s="533">
        <f>SUM(I464)</f>
        <v>200000</v>
      </c>
    </row>
    <row r="464" spans="1:9" ht="15.75" x14ac:dyDescent="0.25">
      <c r="A464" s="81" t="s">
        <v>571</v>
      </c>
      <c r="B464" s="54" t="s">
        <v>52</v>
      </c>
      <c r="C464" s="44" t="s">
        <v>29</v>
      </c>
      <c r="D464" s="44" t="s">
        <v>12</v>
      </c>
      <c r="E464" s="287" t="s">
        <v>241</v>
      </c>
      <c r="F464" s="288" t="s">
        <v>10</v>
      </c>
      <c r="G464" s="289" t="s">
        <v>572</v>
      </c>
      <c r="H464" s="44"/>
      <c r="I464" s="533">
        <f>SUM(I465)</f>
        <v>200000</v>
      </c>
    </row>
    <row r="465" spans="1:9" ht="31.5" x14ac:dyDescent="0.25">
      <c r="A465" s="114" t="s">
        <v>682</v>
      </c>
      <c r="B465" s="6" t="s">
        <v>52</v>
      </c>
      <c r="C465" s="2" t="s">
        <v>29</v>
      </c>
      <c r="D465" s="2" t="s">
        <v>12</v>
      </c>
      <c r="E465" s="248" t="s">
        <v>241</v>
      </c>
      <c r="F465" s="249" t="s">
        <v>10</v>
      </c>
      <c r="G465" s="250" t="s">
        <v>572</v>
      </c>
      <c r="H465" s="2" t="s">
        <v>16</v>
      </c>
      <c r="I465" s="535">
        <v>200000</v>
      </c>
    </row>
    <row r="466" spans="1:9" s="65" customFormat="1" ht="47.25" hidden="1" x14ac:dyDescent="0.25">
      <c r="A466" s="105" t="s">
        <v>126</v>
      </c>
      <c r="B466" s="30" t="s">
        <v>52</v>
      </c>
      <c r="C466" s="28" t="s">
        <v>29</v>
      </c>
      <c r="D466" s="28" t="s">
        <v>12</v>
      </c>
      <c r="E466" s="245" t="s">
        <v>511</v>
      </c>
      <c r="F466" s="246" t="s">
        <v>496</v>
      </c>
      <c r="G466" s="247" t="s">
        <v>497</v>
      </c>
      <c r="H466" s="28"/>
      <c r="I466" s="532">
        <f>SUM(I467)</f>
        <v>0</v>
      </c>
    </row>
    <row r="467" spans="1:9" s="65" customFormat="1" ht="63" hidden="1" x14ac:dyDescent="0.25">
      <c r="A467" s="106" t="s">
        <v>162</v>
      </c>
      <c r="B467" s="54" t="s">
        <v>52</v>
      </c>
      <c r="C467" s="35" t="s">
        <v>29</v>
      </c>
      <c r="D467" s="35" t="s">
        <v>12</v>
      </c>
      <c r="E467" s="290" t="s">
        <v>242</v>
      </c>
      <c r="F467" s="291" t="s">
        <v>496</v>
      </c>
      <c r="G467" s="292" t="s">
        <v>497</v>
      </c>
      <c r="H467" s="72"/>
      <c r="I467" s="536">
        <f>SUM(I468)</f>
        <v>0</v>
      </c>
    </row>
    <row r="468" spans="1:9" s="65" customFormat="1" ht="31.5" hidden="1" x14ac:dyDescent="0.25">
      <c r="A468" s="106" t="s">
        <v>574</v>
      </c>
      <c r="B468" s="54" t="s">
        <v>52</v>
      </c>
      <c r="C468" s="35" t="s">
        <v>29</v>
      </c>
      <c r="D468" s="35" t="s">
        <v>12</v>
      </c>
      <c r="E468" s="290" t="s">
        <v>242</v>
      </c>
      <c r="F468" s="291" t="s">
        <v>10</v>
      </c>
      <c r="G468" s="292" t="s">
        <v>497</v>
      </c>
      <c r="H468" s="72"/>
      <c r="I468" s="536">
        <f>SUM(I469)</f>
        <v>0</v>
      </c>
    </row>
    <row r="469" spans="1:9" s="37" customFormat="1" ht="31.5" hidden="1" x14ac:dyDescent="0.25">
      <c r="A469" s="107" t="s">
        <v>163</v>
      </c>
      <c r="B469" s="321" t="s">
        <v>52</v>
      </c>
      <c r="C469" s="35" t="s">
        <v>29</v>
      </c>
      <c r="D469" s="35" t="s">
        <v>12</v>
      </c>
      <c r="E469" s="290" t="s">
        <v>242</v>
      </c>
      <c r="F469" s="291" t="s">
        <v>10</v>
      </c>
      <c r="G469" s="292" t="s">
        <v>575</v>
      </c>
      <c r="H469" s="72"/>
      <c r="I469" s="536">
        <f>SUM(I470)</f>
        <v>0</v>
      </c>
    </row>
    <row r="470" spans="1:9" s="37" customFormat="1" ht="31.5" hidden="1" x14ac:dyDescent="0.25">
      <c r="A470" s="108" t="s">
        <v>682</v>
      </c>
      <c r="B470" s="321" t="s">
        <v>52</v>
      </c>
      <c r="C470" s="35" t="s">
        <v>29</v>
      </c>
      <c r="D470" s="35" t="s">
        <v>12</v>
      </c>
      <c r="E470" s="290" t="s">
        <v>242</v>
      </c>
      <c r="F470" s="291" t="s">
        <v>10</v>
      </c>
      <c r="G470" s="292" t="s">
        <v>575</v>
      </c>
      <c r="H470" s="72" t="s">
        <v>16</v>
      </c>
      <c r="I470" s="537"/>
    </row>
    <row r="471" spans="1:9" ht="47.25" hidden="1" customHeight="1" x14ac:dyDescent="0.25">
      <c r="A471" s="27" t="s">
        <v>197</v>
      </c>
      <c r="B471" s="30" t="s">
        <v>52</v>
      </c>
      <c r="C471" s="28" t="s">
        <v>29</v>
      </c>
      <c r="D471" s="42" t="s">
        <v>12</v>
      </c>
      <c r="E471" s="251" t="s">
        <v>550</v>
      </c>
      <c r="F471" s="252" t="s">
        <v>496</v>
      </c>
      <c r="G471" s="253" t="s">
        <v>497</v>
      </c>
      <c r="H471" s="28"/>
      <c r="I471" s="532">
        <f>SUM(I472)</f>
        <v>0</v>
      </c>
    </row>
    <row r="472" spans="1:9" ht="78" hidden="1" customHeight="1" x14ac:dyDescent="0.25">
      <c r="A472" s="302" t="s">
        <v>198</v>
      </c>
      <c r="B472" s="327" t="s">
        <v>52</v>
      </c>
      <c r="C472" s="5" t="s">
        <v>29</v>
      </c>
      <c r="D472" s="408" t="s">
        <v>12</v>
      </c>
      <c r="E472" s="266" t="s">
        <v>228</v>
      </c>
      <c r="F472" s="267" t="s">
        <v>496</v>
      </c>
      <c r="G472" s="268" t="s">
        <v>497</v>
      </c>
      <c r="H472" s="2"/>
      <c r="I472" s="533">
        <f>SUM(I473)</f>
        <v>0</v>
      </c>
    </row>
    <row r="473" spans="1:9" ht="33" hidden="1" customHeight="1" x14ac:dyDescent="0.25">
      <c r="A473" s="302" t="s">
        <v>560</v>
      </c>
      <c r="B473" s="6" t="s">
        <v>52</v>
      </c>
      <c r="C473" s="5" t="s">
        <v>29</v>
      </c>
      <c r="D473" s="408" t="s">
        <v>12</v>
      </c>
      <c r="E473" s="266" t="s">
        <v>228</v>
      </c>
      <c r="F473" s="267" t="s">
        <v>10</v>
      </c>
      <c r="G473" s="268" t="s">
        <v>497</v>
      </c>
      <c r="H473" s="299"/>
      <c r="I473" s="533">
        <f>SUM(I474+I476)</f>
        <v>0</v>
      </c>
    </row>
    <row r="474" spans="1:9" ht="33" hidden="1" customHeight="1" x14ac:dyDescent="0.25">
      <c r="A474" s="92" t="s">
        <v>737</v>
      </c>
      <c r="B474" s="406" t="s">
        <v>52</v>
      </c>
      <c r="C474" s="5" t="s">
        <v>29</v>
      </c>
      <c r="D474" s="408" t="s">
        <v>12</v>
      </c>
      <c r="E474" s="266" t="s">
        <v>228</v>
      </c>
      <c r="F474" s="267" t="s">
        <v>10</v>
      </c>
      <c r="G474" s="421">
        <v>11500</v>
      </c>
      <c r="H474" s="60"/>
      <c r="I474" s="533">
        <f>SUM(I475)</f>
        <v>0</v>
      </c>
    </row>
    <row r="475" spans="1:9" ht="33" hidden="1" customHeight="1" x14ac:dyDescent="0.25">
      <c r="A475" s="114" t="s">
        <v>190</v>
      </c>
      <c r="B475" s="6" t="s">
        <v>52</v>
      </c>
      <c r="C475" s="5" t="s">
        <v>29</v>
      </c>
      <c r="D475" s="408" t="s">
        <v>12</v>
      </c>
      <c r="E475" s="266" t="s">
        <v>228</v>
      </c>
      <c r="F475" s="267" t="s">
        <v>10</v>
      </c>
      <c r="G475" s="421">
        <v>11500</v>
      </c>
      <c r="H475" s="60" t="s">
        <v>185</v>
      </c>
      <c r="I475" s="535"/>
    </row>
    <row r="476" spans="1:9" ht="31.5" hidden="1" customHeight="1" x14ac:dyDescent="0.25">
      <c r="A476" s="114" t="s">
        <v>660</v>
      </c>
      <c r="B476" s="406" t="s">
        <v>52</v>
      </c>
      <c r="C476" s="5" t="s">
        <v>29</v>
      </c>
      <c r="D476" s="408" t="s">
        <v>12</v>
      </c>
      <c r="E476" s="266" t="s">
        <v>228</v>
      </c>
      <c r="F476" s="267" t="s">
        <v>10</v>
      </c>
      <c r="G476" s="268" t="s">
        <v>659</v>
      </c>
      <c r="H476" s="60"/>
      <c r="I476" s="533">
        <f>SUM(I477)</f>
        <v>0</v>
      </c>
    </row>
    <row r="477" spans="1:9" ht="33" hidden="1" customHeight="1" x14ac:dyDescent="0.25">
      <c r="A477" s="114" t="s">
        <v>190</v>
      </c>
      <c r="B477" s="6" t="s">
        <v>52</v>
      </c>
      <c r="C477" s="5" t="s">
        <v>29</v>
      </c>
      <c r="D477" s="408" t="s">
        <v>12</v>
      </c>
      <c r="E477" s="266" t="s">
        <v>228</v>
      </c>
      <c r="F477" s="267" t="s">
        <v>10</v>
      </c>
      <c r="G477" s="268" t="s">
        <v>659</v>
      </c>
      <c r="H477" s="60" t="s">
        <v>185</v>
      </c>
      <c r="I477" s="535"/>
    </row>
    <row r="478" spans="1:9" ht="63" hidden="1" x14ac:dyDescent="0.25">
      <c r="A478" s="27" t="s">
        <v>146</v>
      </c>
      <c r="B478" s="33" t="s">
        <v>52</v>
      </c>
      <c r="C478" s="29" t="s">
        <v>29</v>
      </c>
      <c r="D478" s="29" t="s">
        <v>12</v>
      </c>
      <c r="E478" s="245" t="s">
        <v>913</v>
      </c>
      <c r="F478" s="246" t="s">
        <v>496</v>
      </c>
      <c r="G478" s="247" t="s">
        <v>497</v>
      </c>
      <c r="H478" s="31"/>
      <c r="I478" s="532">
        <f>SUM(I479)</f>
        <v>0</v>
      </c>
    </row>
    <row r="479" spans="1:9" ht="78.75" hidden="1" x14ac:dyDescent="0.25">
      <c r="A479" s="3" t="s">
        <v>264</v>
      </c>
      <c r="B479" s="432" t="s">
        <v>52</v>
      </c>
      <c r="C479" s="5" t="s">
        <v>29</v>
      </c>
      <c r="D479" s="5" t="s">
        <v>12</v>
      </c>
      <c r="E479" s="248" t="s">
        <v>262</v>
      </c>
      <c r="F479" s="249" t="s">
        <v>496</v>
      </c>
      <c r="G479" s="250" t="s">
        <v>497</v>
      </c>
      <c r="H479" s="60"/>
      <c r="I479" s="533">
        <f>SUM(I480)</f>
        <v>0</v>
      </c>
    </row>
    <row r="480" spans="1:9" ht="47.25" hidden="1" x14ac:dyDescent="0.25">
      <c r="A480" s="3" t="s">
        <v>542</v>
      </c>
      <c r="B480" s="432" t="s">
        <v>52</v>
      </c>
      <c r="C480" s="5" t="s">
        <v>29</v>
      </c>
      <c r="D480" s="5" t="s">
        <v>12</v>
      </c>
      <c r="E480" s="248" t="s">
        <v>262</v>
      </c>
      <c r="F480" s="249" t="s">
        <v>10</v>
      </c>
      <c r="G480" s="250" t="s">
        <v>497</v>
      </c>
      <c r="H480" s="60"/>
      <c r="I480" s="533">
        <f>SUM(I481)</f>
        <v>0</v>
      </c>
    </row>
    <row r="481" spans="1:9" ht="31.5" hidden="1" x14ac:dyDescent="0.25">
      <c r="A481" s="3" t="s">
        <v>263</v>
      </c>
      <c r="B481" s="432" t="s">
        <v>52</v>
      </c>
      <c r="C481" s="5" t="s">
        <v>29</v>
      </c>
      <c r="D481" s="5" t="s">
        <v>12</v>
      </c>
      <c r="E481" s="248" t="s">
        <v>262</v>
      </c>
      <c r="F481" s="249" t="s">
        <v>10</v>
      </c>
      <c r="G481" s="250" t="s">
        <v>543</v>
      </c>
      <c r="H481" s="60"/>
      <c r="I481" s="533">
        <f>SUM(I482)</f>
        <v>0</v>
      </c>
    </row>
    <row r="482" spans="1:9" ht="31.5" hidden="1" x14ac:dyDescent="0.25">
      <c r="A482" s="114" t="s">
        <v>682</v>
      </c>
      <c r="B482" s="432" t="s">
        <v>52</v>
      </c>
      <c r="C482" s="5" t="s">
        <v>29</v>
      </c>
      <c r="D482" s="5" t="s">
        <v>12</v>
      </c>
      <c r="E482" s="248" t="s">
        <v>262</v>
      </c>
      <c r="F482" s="249" t="s">
        <v>10</v>
      </c>
      <c r="G482" s="250" t="s">
        <v>543</v>
      </c>
      <c r="H482" s="60" t="s">
        <v>16</v>
      </c>
      <c r="I482" s="535"/>
    </row>
    <row r="483" spans="1:9" s="37" customFormat="1" ht="63" x14ac:dyDescent="0.25">
      <c r="A483" s="105" t="s">
        <v>142</v>
      </c>
      <c r="B483" s="30" t="s">
        <v>52</v>
      </c>
      <c r="C483" s="28" t="s">
        <v>29</v>
      </c>
      <c r="D483" s="42" t="s">
        <v>12</v>
      </c>
      <c r="E483" s="257" t="s">
        <v>218</v>
      </c>
      <c r="F483" s="258" t="s">
        <v>496</v>
      </c>
      <c r="G483" s="259" t="s">
        <v>497</v>
      </c>
      <c r="H483" s="28"/>
      <c r="I483" s="532">
        <f>SUM(I484)</f>
        <v>830700</v>
      </c>
    </row>
    <row r="484" spans="1:9" s="37" customFormat="1" ht="110.25" x14ac:dyDescent="0.25">
      <c r="A484" s="106" t="s">
        <v>158</v>
      </c>
      <c r="B484" s="54" t="s">
        <v>52</v>
      </c>
      <c r="C484" s="2" t="s">
        <v>29</v>
      </c>
      <c r="D484" s="35" t="s">
        <v>12</v>
      </c>
      <c r="E484" s="290" t="s">
        <v>220</v>
      </c>
      <c r="F484" s="291" t="s">
        <v>496</v>
      </c>
      <c r="G484" s="292" t="s">
        <v>497</v>
      </c>
      <c r="H484" s="2"/>
      <c r="I484" s="533">
        <f>SUM(I485)</f>
        <v>830700</v>
      </c>
    </row>
    <row r="485" spans="1:9" s="37" customFormat="1" ht="47.25" x14ac:dyDescent="0.25">
      <c r="A485" s="106" t="s">
        <v>516</v>
      </c>
      <c r="B485" s="54" t="s">
        <v>52</v>
      </c>
      <c r="C485" s="2" t="s">
        <v>29</v>
      </c>
      <c r="D485" s="35" t="s">
        <v>12</v>
      </c>
      <c r="E485" s="290" t="s">
        <v>220</v>
      </c>
      <c r="F485" s="291" t="s">
        <v>10</v>
      </c>
      <c r="G485" s="292" t="s">
        <v>497</v>
      </c>
      <c r="H485" s="2"/>
      <c r="I485" s="533">
        <f>SUM(I486)</f>
        <v>830700</v>
      </c>
    </row>
    <row r="486" spans="1:9" s="37" customFormat="1" ht="31.5" x14ac:dyDescent="0.25">
      <c r="A486" s="62" t="s">
        <v>111</v>
      </c>
      <c r="B486" s="406" t="s">
        <v>52</v>
      </c>
      <c r="C486" s="2" t="s">
        <v>29</v>
      </c>
      <c r="D486" s="35" t="s">
        <v>12</v>
      </c>
      <c r="E486" s="290" t="s">
        <v>220</v>
      </c>
      <c r="F486" s="291" t="s">
        <v>10</v>
      </c>
      <c r="G486" s="292" t="s">
        <v>517</v>
      </c>
      <c r="H486" s="2"/>
      <c r="I486" s="533">
        <f>SUM(I487)</f>
        <v>830700</v>
      </c>
    </row>
    <row r="487" spans="1:9" s="37" customFormat="1" ht="31.5" x14ac:dyDescent="0.25">
      <c r="A487" s="114" t="s">
        <v>682</v>
      </c>
      <c r="B487" s="6" t="s">
        <v>52</v>
      </c>
      <c r="C487" s="2" t="s">
        <v>29</v>
      </c>
      <c r="D487" s="35" t="s">
        <v>12</v>
      </c>
      <c r="E487" s="290" t="s">
        <v>220</v>
      </c>
      <c r="F487" s="291" t="s">
        <v>10</v>
      </c>
      <c r="G487" s="292" t="s">
        <v>517</v>
      </c>
      <c r="H487" s="2" t="s">
        <v>16</v>
      </c>
      <c r="I487" s="534">
        <v>830700</v>
      </c>
    </row>
    <row r="488" spans="1:9" s="37" customFormat="1" ht="15.75" x14ac:dyDescent="0.25">
      <c r="A488" s="113" t="s">
        <v>886</v>
      </c>
      <c r="B488" s="26" t="s">
        <v>52</v>
      </c>
      <c r="C488" s="22" t="s">
        <v>29</v>
      </c>
      <c r="D488" s="22" t="s">
        <v>15</v>
      </c>
      <c r="E488" s="296"/>
      <c r="F488" s="297"/>
      <c r="G488" s="298"/>
      <c r="H488" s="22"/>
      <c r="I488" s="531">
        <f>SUM(I489+I496)</f>
        <v>8598651</v>
      </c>
    </row>
    <row r="489" spans="1:9" s="37" customFormat="1" ht="31.5" x14ac:dyDescent="0.25">
      <c r="A489" s="27" t="s">
        <v>155</v>
      </c>
      <c r="B489" s="30" t="s">
        <v>52</v>
      </c>
      <c r="C489" s="28" t="s">
        <v>29</v>
      </c>
      <c r="D489" s="28" t="s">
        <v>15</v>
      </c>
      <c r="E489" s="245" t="s">
        <v>561</v>
      </c>
      <c r="F489" s="246" t="s">
        <v>496</v>
      </c>
      <c r="G489" s="247" t="s">
        <v>497</v>
      </c>
      <c r="H489" s="28"/>
      <c r="I489" s="532">
        <f>SUM(I490)</f>
        <v>8510151</v>
      </c>
    </row>
    <row r="490" spans="1:9" s="37" customFormat="1" ht="48.75" customHeight="1" x14ac:dyDescent="0.25">
      <c r="A490" s="62" t="s">
        <v>160</v>
      </c>
      <c r="B490" s="406" t="s">
        <v>52</v>
      </c>
      <c r="C490" s="44" t="s">
        <v>29</v>
      </c>
      <c r="D490" s="44" t="s">
        <v>15</v>
      </c>
      <c r="E490" s="287" t="s">
        <v>240</v>
      </c>
      <c r="F490" s="288" t="s">
        <v>496</v>
      </c>
      <c r="G490" s="289" t="s">
        <v>497</v>
      </c>
      <c r="H490" s="44"/>
      <c r="I490" s="533">
        <f>SUM(I491)</f>
        <v>8510151</v>
      </c>
    </row>
    <row r="491" spans="1:9" s="37" customFormat="1" ht="31.5" x14ac:dyDescent="0.25">
      <c r="A491" s="62" t="s">
        <v>577</v>
      </c>
      <c r="B491" s="406" t="s">
        <v>52</v>
      </c>
      <c r="C491" s="44" t="s">
        <v>29</v>
      </c>
      <c r="D491" s="44" t="s">
        <v>15</v>
      </c>
      <c r="E491" s="287" t="s">
        <v>240</v>
      </c>
      <c r="F491" s="288" t="s">
        <v>10</v>
      </c>
      <c r="G491" s="289" t="s">
        <v>497</v>
      </c>
      <c r="H491" s="44"/>
      <c r="I491" s="533">
        <f>SUM(I492)</f>
        <v>8510151</v>
      </c>
    </row>
    <row r="492" spans="1:9" s="37" customFormat="1" ht="31.5" x14ac:dyDescent="0.25">
      <c r="A492" s="62" t="s">
        <v>96</v>
      </c>
      <c r="B492" s="406" t="s">
        <v>52</v>
      </c>
      <c r="C492" s="44" t="s">
        <v>29</v>
      </c>
      <c r="D492" s="44" t="s">
        <v>15</v>
      </c>
      <c r="E492" s="287" t="s">
        <v>240</v>
      </c>
      <c r="F492" s="288" t="s">
        <v>10</v>
      </c>
      <c r="G492" s="289" t="s">
        <v>529</v>
      </c>
      <c r="H492" s="44"/>
      <c r="I492" s="533">
        <f>SUM(I493:I495)</f>
        <v>8510151</v>
      </c>
    </row>
    <row r="493" spans="1:9" s="37" customFormat="1" ht="63" x14ac:dyDescent="0.25">
      <c r="A493" s="104" t="s">
        <v>86</v>
      </c>
      <c r="B493" s="406" t="s">
        <v>52</v>
      </c>
      <c r="C493" s="44" t="s">
        <v>29</v>
      </c>
      <c r="D493" s="44" t="s">
        <v>15</v>
      </c>
      <c r="E493" s="287" t="s">
        <v>240</v>
      </c>
      <c r="F493" s="288" t="s">
        <v>10</v>
      </c>
      <c r="G493" s="289" t="s">
        <v>529</v>
      </c>
      <c r="H493" s="44" t="s">
        <v>13</v>
      </c>
      <c r="I493" s="535">
        <v>5426148</v>
      </c>
    </row>
    <row r="494" spans="1:9" s="37" customFormat="1" ht="31.5" x14ac:dyDescent="0.25">
      <c r="A494" s="114" t="s">
        <v>682</v>
      </c>
      <c r="B494" s="6" t="s">
        <v>52</v>
      </c>
      <c r="C494" s="44" t="s">
        <v>29</v>
      </c>
      <c r="D494" s="44" t="s">
        <v>15</v>
      </c>
      <c r="E494" s="290" t="s">
        <v>240</v>
      </c>
      <c r="F494" s="291" t="s">
        <v>10</v>
      </c>
      <c r="G494" s="292" t="s">
        <v>529</v>
      </c>
      <c r="H494" s="2" t="s">
        <v>16</v>
      </c>
      <c r="I494" s="534">
        <v>1784951</v>
      </c>
    </row>
    <row r="495" spans="1:9" s="37" customFormat="1" ht="15.75" x14ac:dyDescent="0.25">
      <c r="A495" s="62" t="s">
        <v>18</v>
      </c>
      <c r="B495" s="406" t="s">
        <v>52</v>
      </c>
      <c r="C495" s="44" t="s">
        <v>29</v>
      </c>
      <c r="D495" s="44" t="s">
        <v>15</v>
      </c>
      <c r="E495" s="290" t="s">
        <v>240</v>
      </c>
      <c r="F495" s="291" t="s">
        <v>10</v>
      </c>
      <c r="G495" s="292" t="s">
        <v>529</v>
      </c>
      <c r="H495" s="2" t="s">
        <v>17</v>
      </c>
      <c r="I495" s="534">
        <v>1299052</v>
      </c>
    </row>
    <row r="496" spans="1:9" s="37" customFormat="1" ht="63" x14ac:dyDescent="0.25">
      <c r="A496" s="105" t="s">
        <v>142</v>
      </c>
      <c r="B496" s="30" t="s">
        <v>52</v>
      </c>
      <c r="C496" s="28" t="s">
        <v>29</v>
      </c>
      <c r="D496" s="42" t="s">
        <v>15</v>
      </c>
      <c r="E496" s="257" t="s">
        <v>218</v>
      </c>
      <c r="F496" s="258" t="s">
        <v>496</v>
      </c>
      <c r="G496" s="259" t="s">
        <v>497</v>
      </c>
      <c r="H496" s="28"/>
      <c r="I496" s="532">
        <f>SUM(I497)</f>
        <v>88500</v>
      </c>
    </row>
    <row r="497" spans="1:9" s="37" customFormat="1" ht="110.25" x14ac:dyDescent="0.25">
      <c r="A497" s="106" t="s">
        <v>158</v>
      </c>
      <c r="B497" s="54" t="s">
        <v>52</v>
      </c>
      <c r="C497" s="2" t="s">
        <v>29</v>
      </c>
      <c r="D497" s="35" t="s">
        <v>15</v>
      </c>
      <c r="E497" s="290" t="s">
        <v>220</v>
      </c>
      <c r="F497" s="291" t="s">
        <v>496</v>
      </c>
      <c r="G497" s="292" t="s">
        <v>497</v>
      </c>
      <c r="H497" s="2"/>
      <c r="I497" s="533">
        <f>SUM(I498)</f>
        <v>88500</v>
      </c>
    </row>
    <row r="498" spans="1:9" s="37" customFormat="1" ht="47.25" x14ac:dyDescent="0.25">
      <c r="A498" s="106" t="s">
        <v>516</v>
      </c>
      <c r="B498" s="54" t="s">
        <v>52</v>
      </c>
      <c r="C498" s="2" t="s">
        <v>29</v>
      </c>
      <c r="D498" s="35" t="s">
        <v>15</v>
      </c>
      <c r="E498" s="290" t="s">
        <v>220</v>
      </c>
      <c r="F498" s="291" t="s">
        <v>10</v>
      </c>
      <c r="G498" s="292" t="s">
        <v>497</v>
      </c>
      <c r="H498" s="2"/>
      <c r="I498" s="533">
        <f>SUM(I499)</f>
        <v>88500</v>
      </c>
    </row>
    <row r="499" spans="1:9" s="37" customFormat="1" ht="31.5" x14ac:dyDescent="0.25">
      <c r="A499" s="62" t="s">
        <v>111</v>
      </c>
      <c r="B499" s="406" t="s">
        <v>52</v>
      </c>
      <c r="C499" s="2" t="s">
        <v>29</v>
      </c>
      <c r="D499" s="35" t="s">
        <v>15</v>
      </c>
      <c r="E499" s="290" t="s">
        <v>220</v>
      </c>
      <c r="F499" s="291" t="s">
        <v>10</v>
      </c>
      <c r="G499" s="292" t="s">
        <v>517</v>
      </c>
      <c r="H499" s="2"/>
      <c r="I499" s="533">
        <f>SUM(I500)</f>
        <v>88500</v>
      </c>
    </row>
    <row r="500" spans="1:9" ht="31.5" x14ac:dyDescent="0.25">
      <c r="A500" s="114" t="s">
        <v>682</v>
      </c>
      <c r="B500" s="6" t="s">
        <v>52</v>
      </c>
      <c r="C500" s="2" t="s">
        <v>29</v>
      </c>
      <c r="D500" s="35" t="s">
        <v>15</v>
      </c>
      <c r="E500" s="290" t="s">
        <v>220</v>
      </c>
      <c r="F500" s="291" t="s">
        <v>10</v>
      </c>
      <c r="G500" s="292" t="s">
        <v>517</v>
      </c>
      <c r="H500" s="2" t="s">
        <v>16</v>
      </c>
      <c r="I500" s="534">
        <v>88500</v>
      </c>
    </row>
    <row r="501" spans="1:9" ht="15.75" x14ac:dyDescent="0.25">
      <c r="A501" s="113" t="s">
        <v>918</v>
      </c>
      <c r="B501" s="26" t="s">
        <v>52</v>
      </c>
      <c r="C501" s="22" t="s">
        <v>29</v>
      </c>
      <c r="D501" s="22" t="s">
        <v>29</v>
      </c>
      <c r="E501" s="296"/>
      <c r="F501" s="297"/>
      <c r="G501" s="298"/>
      <c r="H501" s="22"/>
      <c r="I501" s="531">
        <f>SUM(I502)</f>
        <v>598721</v>
      </c>
    </row>
    <row r="502" spans="1:9" ht="63" x14ac:dyDescent="0.25">
      <c r="A502" s="105" t="s">
        <v>166</v>
      </c>
      <c r="B502" s="30" t="s">
        <v>52</v>
      </c>
      <c r="C502" s="28" t="s">
        <v>29</v>
      </c>
      <c r="D502" s="28" t="s">
        <v>29</v>
      </c>
      <c r="E502" s="245" t="s">
        <v>578</v>
      </c>
      <c r="F502" s="246" t="s">
        <v>496</v>
      </c>
      <c r="G502" s="247" t="s">
        <v>497</v>
      </c>
      <c r="H502" s="28"/>
      <c r="I502" s="532">
        <f>SUM(I503)</f>
        <v>598721</v>
      </c>
    </row>
    <row r="503" spans="1:9" ht="78.75" x14ac:dyDescent="0.25">
      <c r="A503" s="106" t="s">
        <v>168</v>
      </c>
      <c r="B503" s="54" t="s">
        <v>52</v>
      </c>
      <c r="C503" s="44" t="s">
        <v>29</v>
      </c>
      <c r="D503" s="44" t="s">
        <v>29</v>
      </c>
      <c r="E503" s="287" t="s">
        <v>243</v>
      </c>
      <c r="F503" s="288" t="s">
        <v>496</v>
      </c>
      <c r="G503" s="289" t="s">
        <v>497</v>
      </c>
      <c r="H503" s="44"/>
      <c r="I503" s="533">
        <f>SUM(I504)</f>
        <v>598721</v>
      </c>
    </row>
    <row r="504" spans="1:9" ht="31.5" x14ac:dyDescent="0.25">
      <c r="A504" s="106" t="s">
        <v>581</v>
      </c>
      <c r="B504" s="54" t="s">
        <v>52</v>
      </c>
      <c r="C504" s="44" t="s">
        <v>29</v>
      </c>
      <c r="D504" s="44" t="s">
        <v>29</v>
      </c>
      <c r="E504" s="287" t="s">
        <v>243</v>
      </c>
      <c r="F504" s="288" t="s">
        <v>10</v>
      </c>
      <c r="G504" s="289" t="s">
        <v>497</v>
      </c>
      <c r="H504" s="44"/>
      <c r="I504" s="533">
        <f>SUM(I505+I507+I509)</f>
        <v>598721</v>
      </c>
    </row>
    <row r="505" spans="1:9" ht="15.75" x14ac:dyDescent="0.25">
      <c r="A505" s="106" t="s">
        <v>711</v>
      </c>
      <c r="B505" s="54" t="s">
        <v>52</v>
      </c>
      <c r="C505" s="44" t="s">
        <v>29</v>
      </c>
      <c r="D505" s="44" t="s">
        <v>29</v>
      </c>
      <c r="E505" s="287" t="s">
        <v>243</v>
      </c>
      <c r="F505" s="288" t="s">
        <v>10</v>
      </c>
      <c r="G505" s="289" t="s">
        <v>710</v>
      </c>
      <c r="H505" s="44"/>
      <c r="I505" s="533">
        <f>SUM(I506)</f>
        <v>9041</v>
      </c>
    </row>
    <row r="506" spans="1:9" ht="31.5" x14ac:dyDescent="0.25">
      <c r="A506" s="114" t="s">
        <v>682</v>
      </c>
      <c r="B506" s="54" t="s">
        <v>52</v>
      </c>
      <c r="C506" s="44" t="s">
        <v>29</v>
      </c>
      <c r="D506" s="44" t="s">
        <v>29</v>
      </c>
      <c r="E506" s="287" t="s">
        <v>243</v>
      </c>
      <c r="F506" s="288" t="s">
        <v>10</v>
      </c>
      <c r="G506" s="289" t="s">
        <v>710</v>
      </c>
      <c r="H506" s="44" t="s">
        <v>16</v>
      </c>
      <c r="I506" s="535">
        <v>9041</v>
      </c>
    </row>
    <row r="507" spans="1:9" ht="31.5" x14ac:dyDescent="0.25">
      <c r="A507" s="104" t="s">
        <v>582</v>
      </c>
      <c r="B507" s="406" t="s">
        <v>52</v>
      </c>
      <c r="C507" s="2" t="s">
        <v>29</v>
      </c>
      <c r="D507" s="2" t="s">
        <v>29</v>
      </c>
      <c r="E507" s="287" t="s">
        <v>243</v>
      </c>
      <c r="F507" s="249" t="s">
        <v>10</v>
      </c>
      <c r="G507" s="250" t="s">
        <v>583</v>
      </c>
      <c r="H507" s="2"/>
      <c r="I507" s="533">
        <f>SUM(I508)</f>
        <v>451620</v>
      </c>
    </row>
    <row r="508" spans="1:9" ht="31.5" x14ac:dyDescent="0.25">
      <c r="A508" s="114" t="s">
        <v>682</v>
      </c>
      <c r="B508" s="6" t="s">
        <v>52</v>
      </c>
      <c r="C508" s="2" t="s">
        <v>29</v>
      </c>
      <c r="D508" s="2" t="s">
        <v>29</v>
      </c>
      <c r="E508" s="287" t="s">
        <v>243</v>
      </c>
      <c r="F508" s="249" t="s">
        <v>10</v>
      </c>
      <c r="G508" s="250" t="s">
        <v>583</v>
      </c>
      <c r="H508" s="2" t="s">
        <v>16</v>
      </c>
      <c r="I508" s="535">
        <v>451620</v>
      </c>
    </row>
    <row r="509" spans="1:9" ht="15.75" x14ac:dyDescent="0.25">
      <c r="A509" s="92" t="s">
        <v>709</v>
      </c>
      <c r="B509" s="6" t="s">
        <v>52</v>
      </c>
      <c r="C509" s="2" t="s">
        <v>29</v>
      </c>
      <c r="D509" s="2" t="s">
        <v>29</v>
      </c>
      <c r="E509" s="287" t="s">
        <v>243</v>
      </c>
      <c r="F509" s="249" t="s">
        <v>10</v>
      </c>
      <c r="G509" s="250" t="s">
        <v>708</v>
      </c>
      <c r="H509" s="2"/>
      <c r="I509" s="533">
        <f>SUM(I510)</f>
        <v>138060</v>
      </c>
    </row>
    <row r="510" spans="1:9" ht="31.5" x14ac:dyDescent="0.25">
      <c r="A510" s="114" t="s">
        <v>682</v>
      </c>
      <c r="B510" s="6" t="s">
        <v>52</v>
      </c>
      <c r="C510" s="2" t="s">
        <v>29</v>
      </c>
      <c r="D510" s="2" t="s">
        <v>29</v>
      </c>
      <c r="E510" s="287" t="s">
        <v>243</v>
      </c>
      <c r="F510" s="249" t="s">
        <v>10</v>
      </c>
      <c r="G510" s="250" t="s">
        <v>708</v>
      </c>
      <c r="H510" s="2" t="s">
        <v>16</v>
      </c>
      <c r="I510" s="535">
        <v>138060</v>
      </c>
    </row>
    <row r="511" spans="1:9" ht="15.75" x14ac:dyDescent="0.25">
      <c r="A511" s="113" t="s">
        <v>31</v>
      </c>
      <c r="B511" s="26" t="s">
        <v>52</v>
      </c>
      <c r="C511" s="22" t="s">
        <v>29</v>
      </c>
      <c r="D511" s="22" t="s">
        <v>32</v>
      </c>
      <c r="E511" s="296"/>
      <c r="F511" s="297"/>
      <c r="G511" s="298"/>
      <c r="H511" s="22"/>
      <c r="I511" s="531">
        <f>SUM(I517,I512,I530,I535)</f>
        <v>8770277</v>
      </c>
    </row>
    <row r="512" spans="1:9" s="65" customFormat="1" ht="47.25" x14ac:dyDescent="0.25">
      <c r="A512" s="105" t="s">
        <v>124</v>
      </c>
      <c r="B512" s="30" t="s">
        <v>52</v>
      </c>
      <c r="C512" s="28" t="s">
        <v>29</v>
      </c>
      <c r="D512" s="28" t="s">
        <v>32</v>
      </c>
      <c r="E512" s="245" t="s">
        <v>199</v>
      </c>
      <c r="F512" s="246" t="s">
        <v>496</v>
      </c>
      <c r="G512" s="247" t="s">
        <v>497</v>
      </c>
      <c r="H512" s="28"/>
      <c r="I512" s="532">
        <f>SUM(I513)</f>
        <v>3000</v>
      </c>
    </row>
    <row r="513" spans="1:9" s="37" customFormat="1" ht="78.75" x14ac:dyDescent="0.25">
      <c r="A513" s="107" t="s">
        <v>125</v>
      </c>
      <c r="B513" s="321" t="s">
        <v>52</v>
      </c>
      <c r="C513" s="71" t="s">
        <v>29</v>
      </c>
      <c r="D513" s="35" t="s">
        <v>32</v>
      </c>
      <c r="E513" s="290" t="s">
        <v>232</v>
      </c>
      <c r="F513" s="291" t="s">
        <v>496</v>
      </c>
      <c r="G513" s="292" t="s">
        <v>497</v>
      </c>
      <c r="H513" s="72"/>
      <c r="I513" s="536">
        <f>SUM(I514)</f>
        <v>3000</v>
      </c>
    </row>
    <row r="514" spans="1:9" s="37" customFormat="1" ht="47.25" x14ac:dyDescent="0.25">
      <c r="A514" s="317" t="s">
        <v>504</v>
      </c>
      <c r="B514" s="321" t="s">
        <v>52</v>
      </c>
      <c r="C514" s="71" t="s">
        <v>29</v>
      </c>
      <c r="D514" s="35" t="s">
        <v>32</v>
      </c>
      <c r="E514" s="290" t="s">
        <v>232</v>
      </c>
      <c r="F514" s="291" t="s">
        <v>10</v>
      </c>
      <c r="G514" s="292" t="s">
        <v>497</v>
      </c>
      <c r="H514" s="72"/>
      <c r="I514" s="536">
        <f>SUM(I515)</f>
        <v>3000</v>
      </c>
    </row>
    <row r="515" spans="1:9" s="37" customFormat="1" ht="31.5" x14ac:dyDescent="0.25">
      <c r="A515" s="81" t="s">
        <v>114</v>
      </c>
      <c r="B515" s="54" t="s">
        <v>52</v>
      </c>
      <c r="C515" s="71" t="s">
        <v>29</v>
      </c>
      <c r="D515" s="35" t="s">
        <v>32</v>
      </c>
      <c r="E515" s="290" t="s">
        <v>232</v>
      </c>
      <c r="F515" s="291" t="s">
        <v>10</v>
      </c>
      <c r="G515" s="292" t="s">
        <v>506</v>
      </c>
      <c r="H515" s="2"/>
      <c r="I515" s="533">
        <f>SUM(I516)</f>
        <v>3000</v>
      </c>
    </row>
    <row r="516" spans="1:9" s="37" customFormat="1" ht="31.5" x14ac:dyDescent="0.25">
      <c r="A516" s="108" t="s">
        <v>682</v>
      </c>
      <c r="B516" s="321" t="s">
        <v>52</v>
      </c>
      <c r="C516" s="71" t="s">
        <v>29</v>
      </c>
      <c r="D516" s="35" t="s">
        <v>32</v>
      </c>
      <c r="E516" s="290" t="s">
        <v>232</v>
      </c>
      <c r="F516" s="291" t="s">
        <v>10</v>
      </c>
      <c r="G516" s="292" t="s">
        <v>506</v>
      </c>
      <c r="H516" s="72" t="s">
        <v>16</v>
      </c>
      <c r="I516" s="537">
        <v>3000</v>
      </c>
    </row>
    <row r="517" spans="1:9" ht="31.5" x14ac:dyDescent="0.25">
      <c r="A517" s="102" t="s">
        <v>155</v>
      </c>
      <c r="B517" s="30" t="s">
        <v>52</v>
      </c>
      <c r="C517" s="28" t="s">
        <v>29</v>
      </c>
      <c r="D517" s="28" t="s">
        <v>32</v>
      </c>
      <c r="E517" s="245" t="s">
        <v>561</v>
      </c>
      <c r="F517" s="246" t="s">
        <v>496</v>
      </c>
      <c r="G517" s="247" t="s">
        <v>497</v>
      </c>
      <c r="H517" s="28"/>
      <c r="I517" s="532">
        <f>SUM(I518)</f>
        <v>8739577</v>
      </c>
    </row>
    <row r="518" spans="1:9" ht="63" x14ac:dyDescent="0.25">
      <c r="A518" s="62" t="s">
        <v>169</v>
      </c>
      <c r="B518" s="406" t="s">
        <v>52</v>
      </c>
      <c r="C518" s="2" t="s">
        <v>29</v>
      </c>
      <c r="D518" s="2" t="s">
        <v>32</v>
      </c>
      <c r="E518" s="248" t="s">
        <v>244</v>
      </c>
      <c r="F518" s="249" t="s">
        <v>496</v>
      </c>
      <c r="G518" s="250" t="s">
        <v>497</v>
      </c>
      <c r="H518" s="2"/>
      <c r="I518" s="533">
        <f>SUM(I519+I526)</f>
        <v>8739577</v>
      </c>
    </row>
    <row r="519" spans="1:9" ht="47.25" x14ac:dyDescent="0.25">
      <c r="A519" s="62" t="s">
        <v>584</v>
      </c>
      <c r="B519" s="406" t="s">
        <v>52</v>
      </c>
      <c r="C519" s="2" t="s">
        <v>29</v>
      </c>
      <c r="D519" s="2" t="s">
        <v>32</v>
      </c>
      <c r="E519" s="248" t="s">
        <v>244</v>
      </c>
      <c r="F519" s="249" t="s">
        <v>10</v>
      </c>
      <c r="G519" s="250" t="s">
        <v>497</v>
      </c>
      <c r="H519" s="2"/>
      <c r="I519" s="533">
        <f>SUM(I520+I522)</f>
        <v>7263472</v>
      </c>
    </row>
    <row r="520" spans="1:9" ht="35.25" customHeight="1" x14ac:dyDescent="0.25">
      <c r="A520" s="62" t="s">
        <v>170</v>
      </c>
      <c r="B520" s="406" t="s">
        <v>52</v>
      </c>
      <c r="C520" s="2" t="s">
        <v>29</v>
      </c>
      <c r="D520" s="2" t="s">
        <v>32</v>
      </c>
      <c r="E520" s="248" t="s">
        <v>244</v>
      </c>
      <c r="F520" s="249" t="s">
        <v>10</v>
      </c>
      <c r="G520" s="250" t="s">
        <v>585</v>
      </c>
      <c r="H520" s="2"/>
      <c r="I520" s="533">
        <f>SUM(I521)</f>
        <v>87569</v>
      </c>
    </row>
    <row r="521" spans="1:9" ht="63" x14ac:dyDescent="0.25">
      <c r="A521" s="104" t="s">
        <v>86</v>
      </c>
      <c r="B521" s="406" t="s">
        <v>52</v>
      </c>
      <c r="C521" s="2" t="s">
        <v>29</v>
      </c>
      <c r="D521" s="2" t="s">
        <v>32</v>
      </c>
      <c r="E521" s="248" t="s">
        <v>244</v>
      </c>
      <c r="F521" s="249" t="s">
        <v>10</v>
      </c>
      <c r="G521" s="250" t="s">
        <v>585</v>
      </c>
      <c r="H521" s="2" t="s">
        <v>13</v>
      </c>
      <c r="I521" s="535">
        <v>87569</v>
      </c>
    </row>
    <row r="522" spans="1:9" ht="31.5" x14ac:dyDescent="0.25">
      <c r="A522" s="62" t="s">
        <v>96</v>
      </c>
      <c r="B522" s="406" t="s">
        <v>52</v>
      </c>
      <c r="C522" s="44" t="s">
        <v>29</v>
      </c>
      <c r="D522" s="44" t="s">
        <v>32</v>
      </c>
      <c r="E522" s="287" t="s">
        <v>244</v>
      </c>
      <c r="F522" s="288" t="s">
        <v>10</v>
      </c>
      <c r="G522" s="289" t="s">
        <v>529</v>
      </c>
      <c r="H522" s="44"/>
      <c r="I522" s="533">
        <f>SUM(I523:I525)</f>
        <v>7175903</v>
      </c>
    </row>
    <row r="523" spans="1:9" ht="63" x14ac:dyDescent="0.25">
      <c r="A523" s="104" t="s">
        <v>86</v>
      </c>
      <c r="B523" s="406" t="s">
        <v>52</v>
      </c>
      <c r="C523" s="2" t="s">
        <v>29</v>
      </c>
      <c r="D523" s="2" t="s">
        <v>32</v>
      </c>
      <c r="E523" s="248" t="s">
        <v>244</v>
      </c>
      <c r="F523" s="249" t="s">
        <v>10</v>
      </c>
      <c r="G523" s="250" t="s">
        <v>529</v>
      </c>
      <c r="H523" s="2" t="s">
        <v>13</v>
      </c>
      <c r="I523" s="535">
        <v>6416632</v>
      </c>
    </row>
    <row r="524" spans="1:9" ht="31.5" x14ac:dyDescent="0.25">
      <c r="A524" s="114" t="s">
        <v>682</v>
      </c>
      <c r="B524" s="6" t="s">
        <v>52</v>
      </c>
      <c r="C524" s="2" t="s">
        <v>29</v>
      </c>
      <c r="D524" s="2" t="s">
        <v>32</v>
      </c>
      <c r="E524" s="248" t="s">
        <v>244</v>
      </c>
      <c r="F524" s="249" t="s">
        <v>10</v>
      </c>
      <c r="G524" s="250" t="s">
        <v>529</v>
      </c>
      <c r="H524" s="2" t="s">
        <v>16</v>
      </c>
      <c r="I524" s="535">
        <v>755841</v>
      </c>
    </row>
    <row r="525" spans="1:9" ht="15.75" x14ac:dyDescent="0.25">
      <c r="A525" s="62" t="s">
        <v>18</v>
      </c>
      <c r="B525" s="406" t="s">
        <v>52</v>
      </c>
      <c r="C525" s="2" t="s">
        <v>29</v>
      </c>
      <c r="D525" s="2" t="s">
        <v>32</v>
      </c>
      <c r="E525" s="248" t="s">
        <v>244</v>
      </c>
      <c r="F525" s="249" t="s">
        <v>10</v>
      </c>
      <c r="G525" s="250" t="s">
        <v>529</v>
      </c>
      <c r="H525" s="2" t="s">
        <v>17</v>
      </c>
      <c r="I525" s="535">
        <v>3430</v>
      </c>
    </row>
    <row r="526" spans="1:9" ht="68.25" customHeight="1" x14ac:dyDescent="0.25">
      <c r="A526" s="62" t="s">
        <v>1106</v>
      </c>
      <c r="B526" s="406" t="s">
        <v>52</v>
      </c>
      <c r="C526" s="2" t="s">
        <v>29</v>
      </c>
      <c r="D526" s="2" t="s">
        <v>32</v>
      </c>
      <c r="E526" s="248" t="s">
        <v>244</v>
      </c>
      <c r="F526" s="249" t="s">
        <v>12</v>
      </c>
      <c r="G526" s="250" t="s">
        <v>497</v>
      </c>
      <c r="H526" s="2"/>
      <c r="I526" s="533">
        <f>SUM(I527)</f>
        <v>1476105</v>
      </c>
    </row>
    <row r="527" spans="1:9" ht="31.5" x14ac:dyDescent="0.25">
      <c r="A527" s="62" t="s">
        <v>85</v>
      </c>
      <c r="B527" s="406" t="s">
        <v>52</v>
      </c>
      <c r="C527" s="2" t="s">
        <v>29</v>
      </c>
      <c r="D527" s="2" t="s">
        <v>32</v>
      </c>
      <c r="E527" s="248" t="s">
        <v>244</v>
      </c>
      <c r="F527" s="249" t="s">
        <v>12</v>
      </c>
      <c r="G527" s="250" t="s">
        <v>501</v>
      </c>
      <c r="H527" s="2"/>
      <c r="I527" s="533">
        <f>SUM(I528:I529)</f>
        <v>1476105</v>
      </c>
    </row>
    <row r="528" spans="1:9" ht="63" x14ac:dyDescent="0.25">
      <c r="A528" s="104" t="s">
        <v>86</v>
      </c>
      <c r="B528" s="406" t="s">
        <v>52</v>
      </c>
      <c r="C528" s="2" t="s">
        <v>29</v>
      </c>
      <c r="D528" s="2" t="s">
        <v>32</v>
      </c>
      <c r="E528" s="248" t="s">
        <v>244</v>
      </c>
      <c r="F528" s="249" t="s">
        <v>12</v>
      </c>
      <c r="G528" s="250" t="s">
        <v>501</v>
      </c>
      <c r="H528" s="2" t="s">
        <v>13</v>
      </c>
      <c r="I528" s="534">
        <v>1476105</v>
      </c>
    </row>
    <row r="529" spans="1:9" ht="31.5" hidden="1" x14ac:dyDescent="0.25">
      <c r="A529" s="108" t="s">
        <v>682</v>
      </c>
      <c r="B529" s="406" t="s">
        <v>52</v>
      </c>
      <c r="C529" s="2" t="s">
        <v>29</v>
      </c>
      <c r="D529" s="2" t="s">
        <v>32</v>
      </c>
      <c r="E529" s="248" t="s">
        <v>244</v>
      </c>
      <c r="F529" s="249" t="s">
        <v>12</v>
      </c>
      <c r="G529" s="250" t="s">
        <v>501</v>
      </c>
      <c r="H529" s="2" t="s">
        <v>16</v>
      </c>
      <c r="I529" s="534"/>
    </row>
    <row r="530" spans="1:9" ht="47.25" hidden="1" x14ac:dyDescent="0.25">
      <c r="A530" s="105" t="s">
        <v>126</v>
      </c>
      <c r="B530" s="30" t="s">
        <v>52</v>
      </c>
      <c r="C530" s="28" t="s">
        <v>29</v>
      </c>
      <c r="D530" s="28" t="s">
        <v>32</v>
      </c>
      <c r="E530" s="245" t="s">
        <v>511</v>
      </c>
      <c r="F530" s="246" t="s">
        <v>496</v>
      </c>
      <c r="G530" s="247" t="s">
        <v>497</v>
      </c>
      <c r="H530" s="28"/>
      <c r="I530" s="532">
        <f>SUM(I531)</f>
        <v>0</v>
      </c>
    </row>
    <row r="531" spans="1:9" ht="63" hidden="1" x14ac:dyDescent="0.25">
      <c r="A531" s="106" t="s">
        <v>162</v>
      </c>
      <c r="B531" s="54" t="s">
        <v>52</v>
      </c>
      <c r="C531" s="35" t="s">
        <v>29</v>
      </c>
      <c r="D531" s="44" t="s">
        <v>32</v>
      </c>
      <c r="E531" s="287" t="s">
        <v>242</v>
      </c>
      <c r="F531" s="288" t="s">
        <v>496</v>
      </c>
      <c r="G531" s="289" t="s">
        <v>497</v>
      </c>
      <c r="H531" s="72"/>
      <c r="I531" s="536">
        <f>SUM(I532)</f>
        <v>0</v>
      </c>
    </row>
    <row r="532" spans="1:9" ht="31.5" hidden="1" x14ac:dyDescent="0.25">
      <c r="A532" s="106" t="s">
        <v>574</v>
      </c>
      <c r="B532" s="54" t="s">
        <v>52</v>
      </c>
      <c r="C532" s="35" t="s">
        <v>29</v>
      </c>
      <c r="D532" s="44" t="s">
        <v>32</v>
      </c>
      <c r="E532" s="287" t="s">
        <v>242</v>
      </c>
      <c r="F532" s="288" t="s">
        <v>10</v>
      </c>
      <c r="G532" s="289" t="s">
        <v>497</v>
      </c>
      <c r="H532" s="72"/>
      <c r="I532" s="536">
        <f>SUM(I533)</f>
        <v>0</v>
      </c>
    </row>
    <row r="533" spans="1:9" ht="31.5" hidden="1" x14ac:dyDescent="0.25">
      <c r="A533" s="107" t="s">
        <v>163</v>
      </c>
      <c r="B533" s="321" t="s">
        <v>52</v>
      </c>
      <c r="C533" s="35" t="s">
        <v>29</v>
      </c>
      <c r="D533" s="44" t="s">
        <v>32</v>
      </c>
      <c r="E533" s="287" t="s">
        <v>242</v>
      </c>
      <c r="F533" s="288" t="s">
        <v>10</v>
      </c>
      <c r="G533" s="289" t="s">
        <v>575</v>
      </c>
      <c r="H533" s="72"/>
      <c r="I533" s="536">
        <f>SUM(I534)</f>
        <v>0</v>
      </c>
    </row>
    <row r="534" spans="1:9" ht="31.5" hidden="1" x14ac:dyDescent="0.25">
      <c r="A534" s="108" t="s">
        <v>682</v>
      </c>
      <c r="B534" s="321" t="s">
        <v>52</v>
      </c>
      <c r="C534" s="44" t="s">
        <v>29</v>
      </c>
      <c r="D534" s="44" t="s">
        <v>32</v>
      </c>
      <c r="E534" s="287" t="s">
        <v>242</v>
      </c>
      <c r="F534" s="288" t="s">
        <v>10</v>
      </c>
      <c r="G534" s="289" t="s">
        <v>575</v>
      </c>
      <c r="H534" s="72" t="s">
        <v>16</v>
      </c>
      <c r="I534" s="537"/>
    </row>
    <row r="535" spans="1:9" s="37" customFormat="1" ht="63" x14ac:dyDescent="0.25">
      <c r="A535" s="105" t="s">
        <v>142</v>
      </c>
      <c r="B535" s="30" t="s">
        <v>52</v>
      </c>
      <c r="C535" s="28" t="s">
        <v>29</v>
      </c>
      <c r="D535" s="42" t="s">
        <v>32</v>
      </c>
      <c r="E535" s="257" t="s">
        <v>218</v>
      </c>
      <c r="F535" s="258" t="s">
        <v>496</v>
      </c>
      <c r="G535" s="259" t="s">
        <v>497</v>
      </c>
      <c r="H535" s="28"/>
      <c r="I535" s="532">
        <f>SUM(I536)</f>
        <v>27700</v>
      </c>
    </row>
    <row r="536" spans="1:9" s="37" customFormat="1" ht="110.25" x14ac:dyDescent="0.25">
      <c r="A536" s="106" t="s">
        <v>158</v>
      </c>
      <c r="B536" s="54" t="s">
        <v>52</v>
      </c>
      <c r="C536" s="2" t="s">
        <v>29</v>
      </c>
      <c r="D536" s="35" t="s">
        <v>32</v>
      </c>
      <c r="E536" s="290" t="s">
        <v>220</v>
      </c>
      <c r="F536" s="291" t="s">
        <v>496</v>
      </c>
      <c r="G536" s="292" t="s">
        <v>497</v>
      </c>
      <c r="H536" s="2"/>
      <c r="I536" s="533">
        <f>SUM(I537)</f>
        <v>27700</v>
      </c>
    </row>
    <row r="537" spans="1:9" s="37" customFormat="1" ht="47.25" x14ac:dyDescent="0.25">
      <c r="A537" s="106" t="s">
        <v>516</v>
      </c>
      <c r="B537" s="54" t="s">
        <v>52</v>
      </c>
      <c r="C537" s="2" t="s">
        <v>29</v>
      </c>
      <c r="D537" s="35" t="s">
        <v>32</v>
      </c>
      <c r="E537" s="290" t="s">
        <v>220</v>
      </c>
      <c r="F537" s="291" t="s">
        <v>10</v>
      </c>
      <c r="G537" s="292" t="s">
        <v>497</v>
      </c>
      <c r="H537" s="2"/>
      <c r="I537" s="533">
        <f>SUM(I538)</f>
        <v>27700</v>
      </c>
    </row>
    <row r="538" spans="1:9" s="37" customFormat="1" ht="31.5" x14ac:dyDescent="0.25">
      <c r="A538" s="62" t="s">
        <v>111</v>
      </c>
      <c r="B538" s="406" t="s">
        <v>52</v>
      </c>
      <c r="C538" s="2" t="s">
        <v>29</v>
      </c>
      <c r="D538" s="35" t="s">
        <v>32</v>
      </c>
      <c r="E538" s="290" t="s">
        <v>220</v>
      </c>
      <c r="F538" s="291" t="s">
        <v>10</v>
      </c>
      <c r="G538" s="292" t="s">
        <v>517</v>
      </c>
      <c r="H538" s="2"/>
      <c r="I538" s="533">
        <f>SUM(I539)</f>
        <v>27700</v>
      </c>
    </row>
    <row r="539" spans="1:9" s="37" customFormat="1" ht="31.5" x14ac:dyDescent="0.25">
      <c r="A539" s="114" t="s">
        <v>682</v>
      </c>
      <c r="B539" s="6" t="s">
        <v>52</v>
      </c>
      <c r="C539" s="2" t="s">
        <v>29</v>
      </c>
      <c r="D539" s="35" t="s">
        <v>32</v>
      </c>
      <c r="E539" s="290" t="s">
        <v>220</v>
      </c>
      <c r="F539" s="291" t="s">
        <v>10</v>
      </c>
      <c r="G539" s="292" t="s">
        <v>517</v>
      </c>
      <c r="H539" s="2" t="s">
        <v>16</v>
      </c>
      <c r="I539" s="534">
        <v>27700</v>
      </c>
    </row>
    <row r="540" spans="1:9" s="37" customFormat="1" ht="15.75" x14ac:dyDescent="0.25">
      <c r="A540" s="117" t="s">
        <v>37</v>
      </c>
      <c r="B540" s="19" t="s">
        <v>52</v>
      </c>
      <c r="C540" s="19">
        <v>10</v>
      </c>
      <c r="D540" s="19"/>
      <c r="E540" s="322"/>
      <c r="F540" s="323"/>
      <c r="G540" s="324"/>
      <c r="H540" s="15"/>
      <c r="I540" s="530">
        <f>SUM(I541+I571)</f>
        <v>10916146</v>
      </c>
    </row>
    <row r="541" spans="1:9" s="37" customFormat="1" ht="15.75" x14ac:dyDescent="0.25">
      <c r="A541" s="113" t="s">
        <v>41</v>
      </c>
      <c r="B541" s="26" t="s">
        <v>52</v>
      </c>
      <c r="C541" s="26">
        <v>10</v>
      </c>
      <c r="D541" s="22" t="s">
        <v>15</v>
      </c>
      <c r="E541" s="296"/>
      <c r="F541" s="297"/>
      <c r="G541" s="298"/>
      <c r="H541" s="22"/>
      <c r="I541" s="531">
        <f>SUM(I542)</f>
        <v>9504309</v>
      </c>
    </row>
    <row r="542" spans="1:9" ht="31.5" x14ac:dyDescent="0.25">
      <c r="A542" s="105" t="s">
        <v>155</v>
      </c>
      <c r="B542" s="30" t="s">
        <v>52</v>
      </c>
      <c r="C542" s="30">
        <v>10</v>
      </c>
      <c r="D542" s="28" t="s">
        <v>15</v>
      </c>
      <c r="E542" s="245" t="s">
        <v>561</v>
      </c>
      <c r="F542" s="246" t="s">
        <v>496</v>
      </c>
      <c r="G542" s="247" t="s">
        <v>497</v>
      </c>
      <c r="H542" s="28"/>
      <c r="I542" s="532">
        <f>SUM(I543,I562)</f>
        <v>9504309</v>
      </c>
    </row>
    <row r="543" spans="1:9" ht="47.25" x14ac:dyDescent="0.25">
      <c r="A543" s="104" t="s">
        <v>156</v>
      </c>
      <c r="B543" s="406" t="s">
        <v>52</v>
      </c>
      <c r="C543" s="406">
        <v>10</v>
      </c>
      <c r="D543" s="2" t="s">
        <v>15</v>
      </c>
      <c r="E543" s="248" t="s">
        <v>239</v>
      </c>
      <c r="F543" s="249" t="s">
        <v>496</v>
      </c>
      <c r="G543" s="250" t="s">
        <v>497</v>
      </c>
      <c r="H543" s="2"/>
      <c r="I543" s="533">
        <f>SUM(I544+I552)</f>
        <v>9352885</v>
      </c>
    </row>
    <row r="544" spans="1:9" ht="15.75" x14ac:dyDescent="0.25">
      <c r="A544" s="104" t="s">
        <v>562</v>
      </c>
      <c r="B544" s="406" t="s">
        <v>52</v>
      </c>
      <c r="C544" s="406">
        <v>10</v>
      </c>
      <c r="D544" s="2" t="s">
        <v>15</v>
      </c>
      <c r="E544" s="248" t="s">
        <v>239</v>
      </c>
      <c r="F544" s="249" t="s">
        <v>10</v>
      </c>
      <c r="G544" s="250" t="s">
        <v>497</v>
      </c>
      <c r="H544" s="2"/>
      <c r="I544" s="533">
        <f>SUM(I545+I547+I550)</f>
        <v>1101145</v>
      </c>
    </row>
    <row r="545" spans="1:9" ht="31.5" x14ac:dyDescent="0.25">
      <c r="A545" s="104" t="s">
        <v>706</v>
      </c>
      <c r="B545" s="406" t="s">
        <v>52</v>
      </c>
      <c r="C545" s="406">
        <v>10</v>
      </c>
      <c r="D545" s="2" t="s">
        <v>15</v>
      </c>
      <c r="E545" s="248" t="s">
        <v>239</v>
      </c>
      <c r="F545" s="249" t="s">
        <v>10</v>
      </c>
      <c r="G545" s="250" t="s">
        <v>705</v>
      </c>
      <c r="H545" s="2"/>
      <c r="I545" s="533">
        <f>SUM(I546)</f>
        <v>11411</v>
      </c>
    </row>
    <row r="546" spans="1:9" ht="15.75" x14ac:dyDescent="0.25">
      <c r="A546" s="62" t="s">
        <v>40</v>
      </c>
      <c r="B546" s="406" t="s">
        <v>52</v>
      </c>
      <c r="C546" s="406">
        <v>10</v>
      </c>
      <c r="D546" s="2" t="s">
        <v>15</v>
      </c>
      <c r="E546" s="248" t="s">
        <v>239</v>
      </c>
      <c r="F546" s="249" t="s">
        <v>10</v>
      </c>
      <c r="G546" s="250" t="s">
        <v>705</v>
      </c>
      <c r="H546" s="2" t="s">
        <v>39</v>
      </c>
      <c r="I546" s="535">
        <v>11411</v>
      </c>
    </row>
    <row r="547" spans="1:9" ht="63.75" customHeight="1" x14ac:dyDescent="0.25">
      <c r="A547" s="62" t="s">
        <v>108</v>
      </c>
      <c r="B547" s="406" t="s">
        <v>52</v>
      </c>
      <c r="C547" s="406">
        <v>10</v>
      </c>
      <c r="D547" s="2" t="s">
        <v>15</v>
      </c>
      <c r="E547" s="248" t="s">
        <v>239</v>
      </c>
      <c r="F547" s="249" t="s">
        <v>10</v>
      </c>
      <c r="G547" s="250" t="s">
        <v>599</v>
      </c>
      <c r="H547" s="2"/>
      <c r="I547" s="533">
        <f>SUM(I548:I549)</f>
        <v>1020000</v>
      </c>
    </row>
    <row r="548" spans="1:9" ht="31.5" x14ac:dyDescent="0.25">
      <c r="A548" s="114" t="s">
        <v>682</v>
      </c>
      <c r="B548" s="6" t="s">
        <v>52</v>
      </c>
      <c r="C548" s="406">
        <v>10</v>
      </c>
      <c r="D548" s="2" t="s">
        <v>15</v>
      </c>
      <c r="E548" s="248" t="s">
        <v>239</v>
      </c>
      <c r="F548" s="249" t="s">
        <v>10</v>
      </c>
      <c r="G548" s="250" t="s">
        <v>599</v>
      </c>
      <c r="H548" s="2" t="s">
        <v>16</v>
      </c>
      <c r="I548" s="535">
        <v>4787</v>
      </c>
    </row>
    <row r="549" spans="1:9" ht="15.75" x14ac:dyDescent="0.25">
      <c r="A549" s="62" t="s">
        <v>40</v>
      </c>
      <c r="B549" s="406" t="s">
        <v>52</v>
      </c>
      <c r="C549" s="406">
        <v>10</v>
      </c>
      <c r="D549" s="2" t="s">
        <v>15</v>
      </c>
      <c r="E549" s="248" t="s">
        <v>239</v>
      </c>
      <c r="F549" s="249" t="s">
        <v>10</v>
      </c>
      <c r="G549" s="250" t="s">
        <v>599</v>
      </c>
      <c r="H549" s="2" t="s">
        <v>39</v>
      </c>
      <c r="I549" s="535">
        <v>1015213</v>
      </c>
    </row>
    <row r="550" spans="1:9" ht="31.5" x14ac:dyDescent="0.25">
      <c r="A550" s="62" t="s">
        <v>567</v>
      </c>
      <c r="B550" s="406" t="s">
        <v>52</v>
      </c>
      <c r="C550" s="406">
        <v>10</v>
      </c>
      <c r="D550" s="2" t="s">
        <v>15</v>
      </c>
      <c r="E550" s="248" t="s">
        <v>239</v>
      </c>
      <c r="F550" s="249" t="s">
        <v>10</v>
      </c>
      <c r="G550" s="250" t="s">
        <v>568</v>
      </c>
      <c r="H550" s="2"/>
      <c r="I550" s="533">
        <f>SUM(I551)</f>
        <v>69734</v>
      </c>
    </row>
    <row r="551" spans="1:9" ht="15.75" x14ac:dyDescent="0.25">
      <c r="A551" s="62" t="s">
        <v>40</v>
      </c>
      <c r="B551" s="406" t="s">
        <v>52</v>
      </c>
      <c r="C551" s="406">
        <v>10</v>
      </c>
      <c r="D551" s="2" t="s">
        <v>15</v>
      </c>
      <c r="E551" s="248" t="s">
        <v>239</v>
      </c>
      <c r="F551" s="249" t="s">
        <v>10</v>
      </c>
      <c r="G551" s="250" t="s">
        <v>568</v>
      </c>
      <c r="H551" s="2" t="s">
        <v>39</v>
      </c>
      <c r="I551" s="535">
        <v>69734</v>
      </c>
    </row>
    <row r="552" spans="1:9" ht="15.75" x14ac:dyDescent="0.25">
      <c r="A552" s="62" t="s">
        <v>573</v>
      </c>
      <c r="B552" s="406" t="s">
        <v>52</v>
      </c>
      <c r="C552" s="406">
        <v>10</v>
      </c>
      <c r="D552" s="2" t="s">
        <v>15</v>
      </c>
      <c r="E552" s="248" t="s">
        <v>239</v>
      </c>
      <c r="F552" s="249" t="s">
        <v>12</v>
      </c>
      <c r="G552" s="250" t="s">
        <v>497</v>
      </c>
      <c r="H552" s="2"/>
      <c r="I552" s="533">
        <f>SUM(I553+I555+I558+I560)</f>
        <v>8251740</v>
      </c>
    </row>
    <row r="553" spans="1:9" ht="31.5" x14ac:dyDescent="0.25">
      <c r="A553" s="104" t="s">
        <v>706</v>
      </c>
      <c r="B553" s="406" t="s">
        <v>52</v>
      </c>
      <c r="C553" s="406">
        <v>10</v>
      </c>
      <c r="D553" s="2" t="s">
        <v>15</v>
      </c>
      <c r="E553" s="248" t="s">
        <v>239</v>
      </c>
      <c r="F553" s="249" t="s">
        <v>12</v>
      </c>
      <c r="G553" s="250" t="s">
        <v>705</v>
      </c>
      <c r="H553" s="2"/>
      <c r="I553" s="533">
        <f>SUM(I554)</f>
        <v>12089</v>
      </c>
    </row>
    <row r="554" spans="1:9" ht="15.75" x14ac:dyDescent="0.25">
      <c r="A554" s="62" t="s">
        <v>40</v>
      </c>
      <c r="B554" s="406" t="s">
        <v>52</v>
      </c>
      <c r="C554" s="406">
        <v>10</v>
      </c>
      <c r="D554" s="2" t="s">
        <v>15</v>
      </c>
      <c r="E554" s="248" t="s">
        <v>239</v>
      </c>
      <c r="F554" s="249" t="s">
        <v>12</v>
      </c>
      <c r="G554" s="250" t="s">
        <v>705</v>
      </c>
      <c r="H554" s="2" t="s">
        <v>39</v>
      </c>
      <c r="I554" s="535">
        <v>12089</v>
      </c>
    </row>
    <row r="555" spans="1:9" ht="63" customHeight="1" x14ac:dyDescent="0.25">
      <c r="A555" s="62" t="s">
        <v>108</v>
      </c>
      <c r="B555" s="406" t="s">
        <v>52</v>
      </c>
      <c r="C555" s="406">
        <v>10</v>
      </c>
      <c r="D555" s="2" t="s">
        <v>15</v>
      </c>
      <c r="E555" s="248" t="s">
        <v>239</v>
      </c>
      <c r="F555" s="249" t="s">
        <v>12</v>
      </c>
      <c r="G555" s="250" t="s">
        <v>599</v>
      </c>
      <c r="H555" s="2"/>
      <c r="I555" s="533">
        <f>SUM(I556:I557)</f>
        <v>8160090</v>
      </c>
    </row>
    <row r="556" spans="1:9" ht="31.5" x14ac:dyDescent="0.25">
      <c r="A556" s="114" t="s">
        <v>682</v>
      </c>
      <c r="B556" s="6" t="s">
        <v>52</v>
      </c>
      <c r="C556" s="406">
        <v>10</v>
      </c>
      <c r="D556" s="2" t="s">
        <v>15</v>
      </c>
      <c r="E556" s="248" t="s">
        <v>239</v>
      </c>
      <c r="F556" s="249" t="s">
        <v>12</v>
      </c>
      <c r="G556" s="250" t="s">
        <v>599</v>
      </c>
      <c r="H556" s="2" t="s">
        <v>16</v>
      </c>
      <c r="I556" s="535">
        <v>31737</v>
      </c>
    </row>
    <row r="557" spans="1:9" ht="15.75" x14ac:dyDescent="0.25">
      <c r="A557" s="62" t="s">
        <v>40</v>
      </c>
      <c r="B557" s="406" t="s">
        <v>52</v>
      </c>
      <c r="C557" s="406">
        <v>10</v>
      </c>
      <c r="D557" s="2" t="s">
        <v>15</v>
      </c>
      <c r="E557" s="248" t="s">
        <v>239</v>
      </c>
      <c r="F557" s="249" t="s">
        <v>12</v>
      </c>
      <c r="G557" s="250" t="s">
        <v>599</v>
      </c>
      <c r="H557" s="2" t="s">
        <v>39</v>
      </c>
      <c r="I557" s="535">
        <v>8128353</v>
      </c>
    </row>
    <row r="558" spans="1:9" ht="31.5" x14ac:dyDescent="0.25">
      <c r="A558" s="62" t="s">
        <v>567</v>
      </c>
      <c r="B558" s="406" t="s">
        <v>52</v>
      </c>
      <c r="C558" s="406">
        <v>10</v>
      </c>
      <c r="D558" s="2" t="s">
        <v>15</v>
      </c>
      <c r="E558" s="248" t="s">
        <v>239</v>
      </c>
      <c r="F558" s="249" t="s">
        <v>12</v>
      </c>
      <c r="G558" s="250" t="s">
        <v>568</v>
      </c>
      <c r="H558" s="2"/>
      <c r="I558" s="533">
        <f>SUM(I559)</f>
        <v>79561</v>
      </c>
    </row>
    <row r="559" spans="1:9" ht="15.75" x14ac:dyDescent="0.25">
      <c r="A559" s="62" t="s">
        <v>40</v>
      </c>
      <c r="B559" s="406" t="s">
        <v>52</v>
      </c>
      <c r="C559" s="406">
        <v>10</v>
      </c>
      <c r="D559" s="2" t="s">
        <v>15</v>
      </c>
      <c r="E559" s="248" t="s">
        <v>239</v>
      </c>
      <c r="F559" s="249" t="s">
        <v>12</v>
      </c>
      <c r="G559" s="250" t="s">
        <v>568</v>
      </c>
      <c r="H559" s="2" t="s">
        <v>39</v>
      </c>
      <c r="I559" s="535">
        <v>79561</v>
      </c>
    </row>
    <row r="560" spans="1:9" ht="31.5" hidden="1" x14ac:dyDescent="0.25">
      <c r="A560" s="497" t="s">
        <v>972</v>
      </c>
      <c r="B560" s="406" t="s">
        <v>52</v>
      </c>
      <c r="C560" s="406">
        <v>10</v>
      </c>
      <c r="D560" s="2" t="s">
        <v>15</v>
      </c>
      <c r="E560" s="248" t="s">
        <v>239</v>
      </c>
      <c r="F560" s="249" t="s">
        <v>12</v>
      </c>
      <c r="G560" s="289" t="s">
        <v>971</v>
      </c>
      <c r="H560" s="2"/>
      <c r="I560" s="533">
        <f>SUM(I561)</f>
        <v>0</v>
      </c>
    </row>
    <row r="561" spans="1:9" ht="15.75" hidden="1" x14ac:dyDescent="0.25">
      <c r="A561" s="62" t="s">
        <v>40</v>
      </c>
      <c r="B561" s="406" t="s">
        <v>52</v>
      </c>
      <c r="C561" s="406">
        <v>10</v>
      </c>
      <c r="D561" s="2" t="s">
        <v>15</v>
      </c>
      <c r="E561" s="248" t="s">
        <v>239</v>
      </c>
      <c r="F561" s="249" t="s">
        <v>12</v>
      </c>
      <c r="G561" s="289" t="s">
        <v>971</v>
      </c>
      <c r="H561" s="2" t="s">
        <v>39</v>
      </c>
      <c r="I561" s="535"/>
    </row>
    <row r="562" spans="1:9" ht="49.5" customHeight="1" x14ac:dyDescent="0.25">
      <c r="A562" s="62" t="s">
        <v>160</v>
      </c>
      <c r="B562" s="406" t="s">
        <v>52</v>
      </c>
      <c r="C562" s="406">
        <v>10</v>
      </c>
      <c r="D562" s="2" t="s">
        <v>15</v>
      </c>
      <c r="E562" s="248" t="s">
        <v>240</v>
      </c>
      <c r="F562" s="249" t="s">
        <v>496</v>
      </c>
      <c r="G562" s="250" t="s">
        <v>497</v>
      </c>
      <c r="H562" s="2"/>
      <c r="I562" s="533">
        <f>SUM(I563)</f>
        <v>151424</v>
      </c>
    </row>
    <row r="563" spans="1:9" ht="31.5" x14ac:dyDescent="0.25">
      <c r="A563" s="62" t="s">
        <v>577</v>
      </c>
      <c r="B563" s="406" t="s">
        <v>52</v>
      </c>
      <c r="C563" s="406">
        <v>10</v>
      </c>
      <c r="D563" s="2" t="s">
        <v>15</v>
      </c>
      <c r="E563" s="248" t="s">
        <v>240</v>
      </c>
      <c r="F563" s="249" t="s">
        <v>10</v>
      </c>
      <c r="G563" s="250" t="s">
        <v>497</v>
      </c>
      <c r="H563" s="2"/>
      <c r="I563" s="533">
        <f>SUM(I564+I566+I569)</f>
        <v>151424</v>
      </c>
    </row>
    <row r="564" spans="1:9" ht="31.5" x14ac:dyDescent="0.25">
      <c r="A564" s="104" t="s">
        <v>706</v>
      </c>
      <c r="B564" s="406" t="s">
        <v>52</v>
      </c>
      <c r="C564" s="406">
        <v>10</v>
      </c>
      <c r="D564" s="2" t="s">
        <v>15</v>
      </c>
      <c r="E564" s="248" t="s">
        <v>240</v>
      </c>
      <c r="F564" s="249" t="s">
        <v>10</v>
      </c>
      <c r="G564" s="250" t="s">
        <v>705</v>
      </c>
      <c r="H564" s="2"/>
      <c r="I564" s="533">
        <f>SUM(I565)</f>
        <v>3700</v>
      </c>
    </row>
    <row r="565" spans="1:9" ht="15.75" x14ac:dyDescent="0.25">
      <c r="A565" s="62" t="s">
        <v>40</v>
      </c>
      <c r="B565" s="406" t="s">
        <v>52</v>
      </c>
      <c r="C565" s="406">
        <v>10</v>
      </c>
      <c r="D565" s="2" t="s">
        <v>15</v>
      </c>
      <c r="E565" s="248" t="s">
        <v>240</v>
      </c>
      <c r="F565" s="249" t="s">
        <v>10</v>
      </c>
      <c r="G565" s="250" t="s">
        <v>705</v>
      </c>
      <c r="H565" s="2" t="s">
        <v>39</v>
      </c>
      <c r="I565" s="535">
        <v>3700</v>
      </c>
    </row>
    <row r="566" spans="1:9" ht="65.25" customHeight="1" x14ac:dyDescent="0.25">
      <c r="A566" s="62" t="s">
        <v>108</v>
      </c>
      <c r="B566" s="406" t="s">
        <v>52</v>
      </c>
      <c r="C566" s="406">
        <v>10</v>
      </c>
      <c r="D566" s="2" t="s">
        <v>15</v>
      </c>
      <c r="E566" s="248" t="s">
        <v>240</v>
      </c>
      <c r="F566" s="339" t="s">
        <v>10</v>
      </c>
      <c r="G566" s="250" t="s">
        <v>599</v>
      </c>
      <c r="H566" s="2"/>
      <c r="I566" s="533">
        <f>SUM(I567:I568)</f>
        <v>125300</v>
      </c>
    </row>
    <row r="567" spans="1:9" ht="18" hidden="1" customHeight="1" x14ac:dyDescent="0.25">
      <c r="A567" s="114" t="s">
        <v>682</v>
      </c>
      <c r="B567" s="6" t="s">
        <v>52</v>
      </c>
      <c r="C567" s="406">
        <v>10</v>
      </c>
      <c r="D567" s="2" t="s">
        <v>15</v>
      </c>
      <c r="E567" s="120" t="s">
        <v>240</v>
      </c>
      <c r="F567" s="341" t="s">
        <v>10</v>
      </c>
      <c r="G567" s="338" t="s">
        <v>599</v>
      </c>
      <c r="H567" s="2" t="s">
        <v>16</v>
      </c>
      <c r="I567" s="535"/>
    </row>
    <row r="568" spans="1:9" ht="15.75" x14ac:dyDescent="0.25">
      <c r="A568" s="62" t="s">
        <v>40</v>
      </c>
      <c r="B568" s="406" t="s">
        <v>52</v>
      </c>
      <c r="C568" s="406">
        <v>10</v>
      </c>
      <c r="D568" s="2" t="s">
        <v>15</v>
      </c>
      <c r="E568" s="248" t="s">
        <v>240</v>
      </c>
      <c r="F568" s="340" t="s">
        <v>10</v>
      </c>
      <c r="G568" s="250" t="s">
        <v>599</v>
      </c>
      <c r="H568" s="2" t="s">
        <v>39</v>
      </c>
      <c r="I568" s="535">
        <v>125300</v>
      </c>
    </row>
    <row r="569" spans="1:9" ht="31.5" x14ac:dyDescent="0.25">
      <c r="A569" s="62" t="s">
        <v>567</v>
      </c>
      <c r="B569" s="406" t="s">
        <v>52</v>
      </c>
      <c r="C569" s="406">
        <v>10</v>
      </c>
      <c r="D569" s="2" t="s">
        <v>15</v>
      </c>
      <c r="E569" s="248" t="s">
        <v>240</v>
      </c>
      <c r="F569" s="249" t="s">
        <v>10</v>
      </c>
      <c r="G569" s="250" t="s">
        <v>568</v>
      </c>
      <c r="H569" s="2"/>
      <c r="I569" s="533">
        <f>SUM(I570)</f>
        <v>22424</v>
      </c>
    </row>
    <row r="570" spans="1:9" ht="15.75" x14ac:dyDescent="0.25">
      <c r="A570" s="62" t="s">
        <v>40</v>
      </c>
      <c r="B570" s="406" t="s">
        <v>52</v>
      </c>
      <c r="C570" s="406">
        <v>10</v>
      </c>
      <c r="D570" s="2" t="s">
        <v>15</v>
      </c>
      <c r="E570" s="248" t="s">
        <v>240</v>
      </c>
      <c r="F570" s="249" t="s">
        <v>10</v>
      </c>
      <c r="G570" s="250" t="s">
        <v>568</v>
      </c>
      <c r="H570" s="2" t="s">
        <v>39</v>
      </c>
      <c r="I570" s="535">
        <v>22424</v>
      </c>
    </row>
    <row r="571" spans="1:9" ht="15.75" x14ac:dyDescent="0.25">
      <c r="A571" s="113" t="s">
        <v>42</v>
      </c>
      <c r="B571" s="26" t="s">
        <v>52</v>
      </c>
      <c r="C571" s="26">
        <v>10</v>
      </c>
      <c r="D571" s="22" t="s">
        <v>20</v>
      </c>
      <c r="E571" s="296"/>
      <c r="F571" s="297"/>
      <c r="G571" s="298"/>
      <c r="H571" s="22"/>
      <c r="I571" s="531">
        <f>SUM(I572)</f>
        <v>1411837</v>
      </c>
    </row>
    <row r="572" spans="1:9" ht="31.5" x14ac:dyDescent="0.25">
      <c r="A572" s="105" t="s">
        <v>178</v>
      </c>
      <c r="B572" s="30" t="s">
        <v>52</v>
      </c>
      <c r="C572" s="30">
        <v>10</v>
      </c>
      <c r="D572" s="28" t="s">
        <v>20</v>
      </c>
      <c r="E572" s="245" t="s">
        <v>561</v>
      </c>
      <c r="F572" s="246" t="s">
        <v>496</v>
      </c>
      <c r="G572" s="247" t="s">
        <v>497</v>
      </c>
      <c r="H572" s="28"/>
      <c r="I572" s="532">
        <f>SUM(I573)</f>
        <v>1411837</v>
      </c>
    </row>
    <row r="573" spans="1:9" ht="47.25" x14ac:dyDescent="0.25">
      <c r="A573" s="62" t="s">
        <v>179</v>
      </c>
      <c r="B573" s="406" t="s">
        <v>52</v>
      </c>
      <c r="C573" s="406">
        <v>10</v>
      </c>
      <c r="D573" s="2" t="s">
        <v>20</v>
      </c>
      <c r="E573" s="248" t="s">
        <v>239</v>
      </c>
      <c r="F573" s="249" t="s">
        <v>496</v>
      </c>
      <c r="G573" s="250" t="s">
        <v>497</v>
      </c>
      <c r="H573" s="2"/>
      <c r="I573" s="533">
        <f>SUM(I574)</f>
        <v>1411837</v>
      </c>
    </row>
    <row r="574" spans="1:9" ht="15.75" x14ac:dyDescent="0.25">
      <c r="A574" s="62" t="s">
        <v>562</v>
      </c>
      <c r="B574" s="406" t="s">
        <v>52</v>
      </c>
      <c r="C574" s="6">
        <v>10</v>
      </c>
      <c r="D574" s="2" t="s">
        <v>20</v>
      </c>
      <c r="E574" s="248" t="s">
        <v>239</v>
      </c>
      <c r="F574" s="249" t="s">
        <v>10</v>
      </c>
      <c r="G574" s="250" t="s">
        <v>497</v>
      </c>
      <c r="H574" s="2"/>
      <c r="I574" s="533">
        <f>SUM(I575)</f>
        <v>1411837</v>
      </c>
    </row>
    <row r="575" spans="1:9" ht="15.75" x14ac:dyDescent="0.25">
      <c r="A575" s="104" t="s">
        <v>180</v>
      </c>
      <c r="B575" s="406" t="s">
        <v>52</v>
      </c>
      <c r="C575" s="406">
        <v>10</v>
      </c>
      <c r="D575" s="2" t="s">
        <v>20</v>
      </c>
      <c r="E575" s="248" t="s">
        <v>239</v>
      </c>
      <c r="F575" s="249" t="s">
        <v>10</v>
      </c>
      <c r="G575" s="250" t="s">
        <v>607</v>
      </c>
      <c r="H575" s="2"/>
      <c r="I575" s="533">
        <f>SUM(I576:I577)</f>
        <v>1411837</v>
      </c>
    </row>
    <row r="576" spans="1:9" ht="31.5" hidden="1" x14ac:dyDescent="0.25">
      <c r="A576" s="114" t="s">
        <v>682</v>
      </c>
      <c r="B576" s="6" t="s">
        <v>52</v>
      </c>
      <c r="C576" s="406">
        <v>10</v>
      </c>
      <c r="D576" s="2" t="s">
        <v>20</v>
      </c>
      <c r="E576" s="248" t="s">
        <v>239</v>
      </c>
      <c r="F576" s="249" t="s">
        <v>10</v>
      </c>
      <c r="G576" s="250" t="s">
        <v>607</v>
      </c>
      <c r="H576" s="2" t="s">
        <v>16</v>
      </c>
      <c r="I576" s="535"/>
    </row>
    <row r="577" spans="1:10" ht="15.75" x14ac:dyDescent="0.25">
      <c r="A577" s="62" t="s">
        <v>40</v>
      </c>
      <c r="B577" s="406" t="s">
        <v>52</v>
      </c>
      <c r="C577" s="406">
        <v>10</v>
      </c>
      <c r="D577" s="2" t="s">
        <v>20</v>
      </c>
      <c r="E577" s="248" t="s">
        <v>239</v>
      </c>
      <c r="F577" s="249" t="s">
        <v>10</v>
      </c>
      <c r="G577" s="250" t="s">
        <v>607</v>
      </c>
      <c r="H577" s="2" t="s">
        <v>39</v>
      </c>
      <c r="I577" s="535">
        <v>1411837</v>
      </c>
    </row>
    <row r="578" spans="1:10" s="37" customFormat="1" ht="31.5" x14ac:dyDescent="0.25">
      <c r="A578" s="562" t="s">
        <v>58</v>
      </c>
      <c r="B578" s="563" t="s">
        <v>59</v>
      </c>
      <c r="C578" s="556"/>
      <c r="D578" s="557"/>
      <c r="E578" s="558"/>
      <c r="F578" s="559"/>
      <c r="G578" s="560"/>
      <c r="H578" s="561"/>
      <c r="I578" s="548">
        <f>SUM(I579+I586+I619+I677+I695)</f>
        <v>35299599</v>
      </c>
    </row>
    <row r="579" spans="1:10" s="37" customFormat="1" ht="15.75" x14ac:dyDescent="0.25">
      <c r="A579" s="314" t="s">
        <v>9</v>
      </c>
      <c r="B579" s="334" t="s">
        <v>59</v>
      </c>
      <c r="C579" s="15" t="s">
        <v>10</v>
      </c>
      <c r="D579" s="15"/>
      <c r="E579" s="328"/>
      <c r="F579" s="329"/>
      <c r="G579" s="330"/>
      <c r="H579" s="15"/>
      <c r="I579" s="530">
        <f t="shared" ref="I579:I584" si="1">SUM(I580)</f>
        <v>51136</v>
      </c>
    </row>
    <row r="580" spans="1:10" s="37" customFormat="1" ht="15.75" x14ac:dyDescent="0.25">
      <c r="A580" s="100" t="s">
        <v>23</v>
      </c>
      <c r="B580" s="26" t="s">
        <v>59</v>
      </c>
      <c r="C580" s="22" t="s">
        <v>10</v>
      </c>
      <c r="D580" s="26">
        <v>13</v>
      </c>
      <c r="E580" s="101"/>
      <c r="F580" s="325"/>
      <c r="G580" s="326"/>
      <c r="H580" s="22"/>
      <c r="I580" s="531">
        <f t="shared" si="1"/>
        <v>51136</v>
      </c>
    </row>
    <row r="581" spans="1:10" ht="31.5" x14ac:dyDescent="0.25">
      <c r="A581" s="27" t="s">
        <v>164</v>
      </c>
      <c r="B581" s="30" t="s">
        <v>59</v>
      </c>
      <c r="C581" s="28" t="s">
        <v>10</v>
      </c>
      <c r="D581" s="30">
        <v>13</v>
      </c>
      <c r="E581" s="245" t="s">
        <v>245</v>
      </c>
      <c r="F581" s="246" t="s">
        <v>496</v>
      </c>
      <c r="G581" s="247" t="s">
        <v>497</v>
      </c>
      <c r="H581" s="31"/>
      <c r="I581" s="532">
        <f t="shared" si="1"/>
        <v>51136</v>
      </c>
    </row>
    <row r="582" spans="1:10" ht="32.25" customHeight="1" x14ac:dyDescent="0.25">
      <c r="A582" s="3" t="s">
        <v>172</v>
      </c>
      <c r="B582" s="406" t="s">
        <v>59</v>
      </c>
      <c r="C582" s="2" t="s">
        <v>10</v>
      </c>
      <c r="D582" s="2">
        <v>13</v>
      </c>
      <c r="E582" s="248" t="s">
        <v>587</v>
      </c>
      <c r="F582" s="249" t="s">
        <v>496</v>
      </c>
      <c r="G582" s="250" t="s">
        <v>497</v>
      </c>
      <c r="H582" s="2"/>
      <c r="I582" s="533">
        <f t="shared" si="1"/>
        <v>51136</v>
      </c>
    </row>
    <row r="583" spans="1:10" ht="15.75" x14ac:dyDescent="0.25">
      <c r="A583" s="70" t="s">
        <v>884</v>
      </c>
      <c r="B583" s="321" t="s">
        <v>59</v>
      </c>
      <c r="C583" s="2" t="s">
        <v>10</v>
      </c>
      <c r="D583" s="2">
        <v>13</v>
      </c>
      <c r="E583" s="248" t="s">
        <v>249</v>
      </c>
      <c r="F583" s="249" t="s">
        <v>12</v>
      </c>
      <c r="G583" s="250" t="s">
        <v>497</v>
      </c>
      <c r="H583" s="2"/>
      <c r="I583" s="533">
        <f t="shared" si="1"/>
        <v>51136</v>
      </c>
      <c r="J583" s="307"/>
    </row>
    <row r="584" spans="1:10" ht="31.5" x14ac:dyDescent="0.25">
      <c r="A584" s="114" t="s">
        <v>559</v>
      </c>
      <c r="B584" s="6" t="s">
        <v>59</v>
      </c>
      <c r="C584" s="2" t="s">
        <v>10</v>
      </c>
      <c r="D584" s="2">
        <v>13</v>
      </c>
      <c r="E584" s="248" t="s">
        <v>249</v>
      </c>
      <c r="F584" s="249" t="s">
        <v>12</v>
      </c>
      <c r="G584" s="268" t="s">
        <v>558</v>
      </c>
      <c r="H584" s="2"/>
      <c r="I584" s="533">
        <f t="shared" si="1"/>
        <v>51136</v>
      </c>
    </row>
    <row r="585" spans="1:10" ht="16.5" customHeight="1" x14ac:dyDescent="0.25">
      <c r="A585" s="92" t="s">
        <v>21</v>
      </c>
      <c r="B585" s="6" t="s">
        <v>59</v>
      </c>
      <c r="C585" s="2" t="s">
        <v>10</v>
      </c>
      <c r="D585" s="2">
        <v>13</v>
      </c>
      <c r="E585" s="248" t="s">
        <v>249</v>
      </c>
      <c r="F585" s="249" t="s">
        <v>12</v>
      </c>
      <c r="G585" s="268" t="s">
        <v>558</v>
      </c>
      <c r="H585" s="2" t="s">
        <v>70</v>
      </c>
      <c r="I585" s="535">
        <v>51136</v>
      </c>
    </row>
    <row r="586" spans="1:10" s="37" customFormat="1" ht="15.75" x14ac:dyDescent="0.25">
      <c r="A586" s="313" t="s">
        <v>27</v>
      </c>
      <c r="B586" s="19" t="s">
        <v>59</v>
      </c>
      <c r="C586" s="15" t="s">
        <v>29</v>
      </c>
      <c r="D586" s="19"/>
      <c r="E586" s="278"/>
      <c r="F586" s="279"/>
      <c r="G586" s="280"/>
      <c r="H586" s="15"/>
      <c r="I586" s="530">
        <f>SUM(I587+I600)</f>
        <v>7274770</v>
      </c>
    </row>
    <row r="587" spans="1:10" s="37" customFormat="1" ht="15.75" x14ac:dyDescent="0.25">
      <c r="A587" s="100" t="s">
        <v>886</v>
      </c>
      <c r="B587" s="26" t="s">
        <v>59</v>
      </c>
      <c r="C587" s="22" t="s">
        <v>29</v>
      </c>
      <c r="D587" s="22" t="s">
        <v>15</v>
      </c>
      <c r="E587" s="242"/>
      <c r="F587" s="243"/>
      <c r="G587" s="244"/>
      <c r="H587" s="22"/>
      <c r="I587" s="531">
        <f>SUM(I588+I595)</f>
        <v>6499531</v>
      </c>
    </row>
    <row r="588" spans="1:10" s="37" customFormat="1" ht="31.5" x14ac:dyDescent="0.25">
      <c r="A588" s="102" t="s">
        <v>164</v>
      </c>
      <c r="B588" s="123" t="s">
        <v>59</v>
      </c>
      <c r="C588" s="28" t="s">
        <v>29</v>
      </c>
      <c r="D588" s="28" t="s">
        <v>15</v>
      </c>
      <c r="E588" s="245" t="s">
        <v>245</v>
      </c>
      <c r="F588" s="246" t="s">
        <v>496</v>
      </c>
      <c r="G588" s="247" t="s">
        <v>497</v>
      </c>
      <c r="H588" s="28"/>
      <c r="I588" s="532">
        <f>SUM(I589)</f>
        <v>6463531</v>
      </c>
    </row>
    <row r="589" spans="1:10" s="37" customFormat="1" ht="51.75" customHeight="1" x14ac:dyDescent="0.25">
      <c r="A589" s="62" t="s">
        <v>165</v>
      </c>
      <c r="B589" s="131" t="s">
        <v>59</v>
      </c>
      <c r="C589" s="44" t="s">
        <v>29</v>
      </c>
      <c r="D589" s="44" t="s">
        <v>15</v>
      </c>
      <c r="E589" s="287" t="s">
        <v>246</v>
      </c>
      <c r="F589" s="288" t="s">
        <v>496</v>
      </c>
      <c r="G589" s="289" t="s">
        <v>497</v>
      </c>
      <c r="H589" s="44"/>
      <c r="I589" s="533">
        <f>SUM(I590)</f>
        <v>6463531</v>
      </c>
    </row>
    <row r="590" spans="1:10" s="37" customFormat="1" ht="47.25" x14ac:dyDescent="0.25">
      <c r="A590" s="62" t="s">
        <v>576</v>
      </c>
      <c r="B590" s="131" t="s">
        <v>59</v>
      </c>
      <c r="C590" s="44" t="s">
        <v>29</v>
      </c>
      <c r="D590" s="44" t="s">
        <v>15</v>
      </c>
      <c r="E590" s="287" t="s">
        <v>246</v>
      </c>
      <c r="F590" s="288" t="s">
        <v>10</v>
      </c>
      <c r="G590" s="289" t="s">
        <v>497</v>
      </c>
      <c r="H590" s="44"/>
      <c r="I590" s="533">
        <f>SUM(I591)</f>
        <v>6463531</v>
      </c>
    </row>
    <row r="591" spans="1:10" s="37" customFormat="1" ht="31.5" x14ac:dyDescent="0.25">
      <c r="A591" s="62" t="s">
        <v>96</v>
      </c>
      <c r="B591" s="131" t="s">
        <v>59</v>
      </c>
      <c r="C591" s="44" t="s">
        <v>29</v>
      </c>
      <c r="D591" s="44" t="s">
        <v>15</v>
      </c>
      <c r="E591" s="287" t="s">
        <v>246</v>
      </c>
      <c r="F591" s="288" t="s">
        <v>10</v>
      </c>
      <c r="G591" s="289" t="s">
        <v>529</v>
      </c>
      <c r="H591" s="44"/>
      <c r="I591" s="533">
        <f>SUM(I592:I594)</f>
        <v>6463531</v>
      </c>
    </row>
    <row r="592" spans="1:10" s="37" customFormat="1" ht="63" x14ac:dyDescent="0.25">
      <c r="A592" s="104" t="s">
        <v>86</v>
      </c>
      <c r="B592" s="131" t="s">
        <v>59</v>
      </c>
      <c r="C592" s="44" t="s">
        <v>29</v>
      </c>
      <c r="D592" s="44" t="s">
        <v>15</v>
      </c>
      <c r="E592" s="287" t="s">
        <v>246</v>
      </c>
      <c r="F592" s="288" t="s">
        <v>10</v>
      </c>
      <c r="G592" s="289" t="s">
        <v>529</v>
      </c>
      <c r="H592" s="44" t="s">
        <v>13</v>
      </c>
      <c r="I592" s="535">
        <v>6054240</v>
      </c>
    </row>
    <row r="593" spans="1:9" s="37" customFormat="1" ht="31.5" x14ac:dyDescent="0.25">
      <c r="A593" s="114" t="s">
        <v>682</v>
      </c>
      <c r="B593" s="6" t="s">
        <v>59</v>
      </c>
      <c r="C593" s="44" t="s">
        <v>29</v>
      </c>
      <c r="D593" s="44" t="s">
        <v>15</v>
      </c>
      <c r="E593" s="290" t="s">
        <v>246</v>
      </c>
      <c r="F593" s="291" t="s">
        <v>10</v>
      </c>
      <c r="G593" s="292" t="s">
        <v>529</v>
      </c>
      <c r="H593" s="2" t="s">
        <v>16</v>
      </c>
      <c r="I593" s="534">
        <v>402400</v>
      </c>
    </row>
    <row r="594" spans="1:9" s="37" customFormat="1" ht="15.75" x14ac:dyDescent="0.25">
      <c r="A594" s="62" t="s">
        <v>18</v>
      </c>
      <c r="B594" s="131" t="s">
        <v>59</v>
      </c>
      <c r="C594" s="44" t="s">
        <v>29</v>
      </c>
      <c r="D594" s="44" t="s">
        <v>15</v>
      </c>
      <c r="E594" s="290" t="s">
        <v>246</v>
      </c>
      <c r="F594" s="291" t="s">
        <v>10</v>
      </c>
      <c r="G594" s="292" t="s">
        <v>529</v>
      </c>
      <c r="H594" s="2" t="s">
        <v>17</v>
      </c>
      <c r="I594" s="534">
        <v>6891</v>
      </c>
    </row>
    <row r="595" spans="1:9" s="37" customFormat="1" ht="63" x14ac:dyDescent="0.25">
      <c r="A595" s="105" t="s">
        <v>142</v>
      </c>
      <c r="B595" s="30" t="s">
        <v>59</v>
      </c>
      <c r="C595" s="28" t="s">
        <v>29</v>
      </c>
      <c r="D595" s="42" t="s">
        <v>15</v>
      </c>
      <c r="E595" s="257" t="s">
        <v>218</v>
      </c>
      <c r="F595" s="258" t="s">
        <v>496</v>
      </c>
      <c r="G595" s="259" t="s">
        <v>497</v>
      </c>
      <c r="H595" s="28"/>
      <c r="I595" s="532">
        <f>SUM(I596)</f>
        <v>36000</v>
      </c>
    </row>
    <row r="596" spans="1:9" s="37" customFormat="1" ht="110.25" x14ac:dyDescent="0.25">
      <c r="A596" s="106" t="s">
        <v>158</v>
      </c>
      <c r="B596" s="54" t="s">
        <v>59</v>
      </c>
      <c r="C596" s="2" t="s">
        <v>29</v>
      </c>
      <c r="D596" s="35" t="s">
        <v>15</v>
      </c>
      <c r="E596" s="290" t="s">
        <v>220</v>
      </c>
      <c r="F596" s="291" t="s">
        <v>496</v>
      </c>
      <c r="G596" s="292" t="s">
        <v>497</v>
      </c>
      <c r="H596" s="2"/>
      <c r="I596" s="533">
        <f>SUM(I597)</f>
        <v>36000</v>
      </c>
    </row>
    <row r="597" spans="1:9" s="37" customFormat="1" ht="47.25" x14ac:dyDescent="0.25">
      <c r="A597" s="106" t="s">
        <v>516</v>
      </c>
      <c r="B597" s="54" t="s">
        <v>59</v>
      </c>
      <c r="C597" s="2" t="s">
        <v>29</v>
      </c>
      <c r="D597" s="35" t="s">
        <v>15</v>
      </c>
      <c r="E597" s="290" t="s">
        <v>220</v>
      </c>
      <c r="F597" s="291" t="s">
        <v>10</v>
      </c>
      <c r="G597" s="292" t="s">
        <v>497</v>
      </c>
      <c r="H597" s="2"/>
      <c r="I597" s="533">
        <f>SUM(I598)</f>
        <v>36000</v>
      </c>
    </row>
    <row r="598" spans="1:9" s="37" customFormat="1" ht="31.5" x14ac:dyDescent="0.25">
      <c r="A598" s="62" t="s">
        <v>111</v>
      </c>
      <c r="B598" s="406" t="s">
        <v>59</v>
      </c>
      <c r="C598" s="2" t="s">
        <v>29</v>
      </c>
      <c r="D598" s="35" t="s">
        <v>15</v>
      </c>
      <c r="E598" s="290" t="s">
        <v>220</v>
      </c>
      <c r="F598" s="291" t="s">
        <v>10</v>
      </c>
      <c r="G598" s="292" t="s">
        <v>517</v>
      </c>
      <c r="H598" s="2"/>
      <c r="I598" s="533">
        <f>SUM(I599)</f>
        <v>36000</v>
      </c>
    </row>
    <row r="599" spans="1:9" s="37" customFormat="1" ht="31.5" x14ac:dyDescent="0.25">
      <c r="A599" s="114" t="s">
        <v>682</v>
      </c>
      <c r="B599" s="6" t="s">
        <v>59</v>
      </c>
      <c r="C599" s="2" t="s">
        <v>29</v>
      </c>
      <c r="D599" s="35" t="s">
        <v>15</v>
      </c>
      <c r="E599" s="290" t="s">
        <v>220</v>
      </c>
      <c r="F599" s="291" t="s">
        <v>10</v>
      </c>
      <c r="G599" s="292" t="s">
        <v>517</v>
      </c>
      <c r="H599" s="2" t="s">
        <v>16</v>
      </c>
      <c r="I599" s="534">
        <v>36000</v>
      </c>
    </row>
    <row r="600" spans="1:9" s="37" customFormat="1" ht="15.75" x14ac:dyDescent="0.25">
      <c r="A600" s="113" t="s">
        <v>918</v>
      </c>
      <c r="B600" s="26" t="s">
        <v>59</v>
      </c>
      <c r="C600" s="22" t="s">
        <v>29</v>
      </c>
      <c r="D600" s="22" t="s">
        <v>29</v>
      </c>
      <c r="E600" s="242"/>
      <c r="F600" s="243"/>
      <c r="G600" s="244"/>
      <c r="H600" s="22"/>
      <c r="I600" s="539">
        <f>SUM(I601+I614)</f>
        <v>775239</v>
      </c>
    </row>
    <row r="601" spans="1:9" ht="63" x14ac:dyDescent="0.25">
      <c r="A601" s="105" t="s">
        <v>166</v>
      </c>
      <c r="B601" s="30" t="s">
        <v>59</v>
      </c>
      <c r="C601" s="28" t="s">
        <v>29</v>
      </c>
      <c r="D601" s="28" t="s">
        <v>29</v>
      </c>
      <c r="E601" s="245" t="s">
        <v>578</v>
      </c>
      <c r="F601" s="246" t="s">
        <v>496</v>
      </c>
      <c r="G601" s="247" t="s">
        <v>497</v>
      </c>
      <c r="H601" s="28"/>
      <c r="I601" s="532">
        <f>SUM(I602+I606)</f>
        <v>750239</v>
      </c>
    </row>
    <row r="602" spans="1:9" ht="81" customHeight="1" x14ac:dyDescent="0.25">
      <c r="A602" s="109" t="s">
        <v>167</v>
      </c>
      <c r="B602" s="54" t="s">
        <v>59</v>
      </c>
      <c r="C602" s="44" t="s">
        <v>29</v>
      </c>
      <c r="D602" s="44" t="s">
        <v>29</v>
      </c>
      <c r="E602" s="287" t="s">
        <v>247</v>
      </c>
      <c r="F602" s="288" t="s">
        <v>496</v>
      </c>
      <c r="G602" s="289" t="s">
        <v>497</v>
      </c>
      <c r="H602" s="44"/>
      <c r="I602" s="533">
        <f>SUM(I603)</f>
        <v>148000</v>
      </c>
    </row>
    <row r="603" spans="1:9" ht="31.5" x14ac:dyDescent="0.25">
      <c r="A603" s="109" t="s">
        <v>579</v>
      </c>
      <c r="B603" s="54" t="s">
        <v>59</v>
      </c>
      <c r="C603" s="44" t="s">
        <v>29</v>
      </c>
      <c r="D603" s="44" t="s">
        <v>29</v>
      </c>
      <c r="E603" s="287" t="s">
        <v>247</v>
      </c>
      <c r="F603" s="288" t="s">
        <v>10</v>
      </c>
      <c r="G603" s="289" t="s">
        <v>497</v>
      </c>
      <c r="H603" s="44"/>
      <c r="I603" s="533">
        <f>SUM(I604)</f>
        <v>148000</v>
      </c>
    </row>
    <row r="604" spans="1:9" ht="15.75" x14ac:dyDescent="0.25">
      <c r="A604" s="62" t="s">
        <v>97</v>
      </c>
      <c r="B604" s="406" t="s">
        <v>59</v>
      </c>
      <c r="C604" s="44" t="s">
        <v>29</v>
      </c>
      <c r="D604" s="44" t="s">
        <v>29</v>
      </c>
      <c r="E604" s="287" t="s">
        <v>247</v>
      </c>
      <c r="F604" s="288" t="s">
        <v>10</v>
      </c>
      <c r="G604" s="289" t="s">
        <v>580</v>
      </c>
      <c r="H604" s="44"/>
      <c r="I604" s="533">
        <f>SUM(I605)</f>
        <v>148000</v>
      </c>
    </row>
    <row r="605" spans="1:9" ht="31.5" x14ac:dyDescent="0.25">
      <c r="A605" s="114" t="s">
        <v>682</v>
      </c>
      <c r="B605" s="6" t="s">
        <v>59</v>
      </c>
      <c r="C605" s="44" t="s">
        <v>29</v>
      </c>
      <c r="D605" s="44" t="s">
        <v>29</v>
      </c>
      <c r="E605" s="287" t="s">
        <v>247</v>
      </c>
      <c r="F605" s="288" t="s">
        <v>10</v>
      </c>
      <c r="G605" s="289" t="s">
        <v>580</v>
      </c>
      <c r="H605" s="44" t="s">
        <v>16</v>
      </c>
      <c r="I605" s="535">
        <v>148000</v>
      </c>
    </row>
    <row r="606" spans="1:9" ht="78.75" x14ac:dyDescent="0.25">
      <c r="A606" s="106" t="s">
        <v>168</v>
      </c>
      <c r="B606" s="54" t="s">
        <v>59</v>
      </c>
      <c r="C606" s="44" t="s">
        <v>29</v>
      </c>
      <c r="D606" s="44" t="s">
        <v>29</v>
      </c>
      <c r="E606" s="287" t="s">
        <v>243</v>
      </c>
      <c r="F606" s="288" t="s">
        <v>496</v>
      </c>
      <c r="G606" s="289" t="s">
        <v>497</v>
      </c>
      <c r="H606" s="44"/>
      <c r="I606" s="533">
        <f>SUM(I607)</f>
        <v>602239</v>
      </c>
    </row>
    <row r="607" spans="1:9" ht="31.5" x14ac:dyDescent="0.25">
      <c r="A607" s="106" t="s">
        <v>581</v>
      </c>
      <c r="B607" s="54" t="s">
        <v>59</v>
      </c>
      <c r="C607" s="44" t="s">
        <v>29</v>
      </c>
      <c r="D607" s="44" t="s">
        <v>29</v>
      </c>
      <c r="E607" s="287" t="s">
        <v>243</v>
      </c>
      <c r="F607" s="288" t="s">
        <v>10</v>
      </c>
      <c r="G607" s="127" t="s">
        <v>497</v>
      </c>
      <c r="H607" s="44"/>
      <c r="I607" s="533">
        <f>SUM(I608+I610+I612)</f>
        <v>602239</v>
      </c>
    </row>
    <row r="608" spans="1:9" ht="15.75" x14ac:dyDescent="0.25">
      <c r="A608" s="106" t="s">
        <v>711</v>
      </c>
      <c r="B608" s="54" t="s">
        <v>59</v>
      </c>
      <c r="C608" s="44" t="s">
        <v>29</v>
      </c>
      <c r="D608" s="44" t="s">
        <v>29</v>
      </c>
      <c r="E608" s="287" t="s">
        <v>243</v>
      </c>
      <c r="F608" s="288" t="s">
        <v>10</v>
      </c>
      <c r="G608" s="289" t="s">
        <v>710</v>
      </c>
      <c r="H608" s="44"/>
      <c r="I608" s="533">
        <f>SUM(I609)</f>
        <v>350919</v>
      </c>
    </row>
    <row r="609" spans="1:9" ht="15.75" x14ac:dyDescent="0.25">
      <c r="A609" s="62" t="s">
        <v>40</v>
      </c>
      <c r="B609" s="54" t="s">
        <v>59</v>
      </c>
      <c r="C609" s="44" t="s">
        <v>29</v>
      </c>
      <c r="D609" s="44" t="s">
        <v>29</v>
      </c>
      <c r="E609" s="287" t="s">
        <v>243</v>
      </c>
      <c r="F609" s="288" t="s">
        <v>10</v>
      </c>
      <c r="G609" s="289" t="s">
        <v>710</v>
      </c>
      <c r="H609" s="44" t="s">
        <v>39</v>
      </c>
      <c r="I609" s="535">
        <v>350919</v>
      </c>
    </row>
    <row r="610" spans="1:9" ht="31.5" x14ac:dyDescent="0.25">
      <c r="A610" s="104" t="s">
        <v>582</v>
      </c>
      <c r="B610" s="406" t="s">
        <v>59</v>
      </c>
      <c r="C610" s="2" t="s">
        <v>29</v>
      </c>
      <c r="D610" s="2" t="s">
        <v>29</v>
      </c>
      <c r="E610" s="287" t="s">
        <v>243</v>
      </c>
      <c r="F610" s="249" t="s">
        <v>10</v>
      </c>
      <c r="G610" s="250" t="s">
        <v>583</v>
      </c>
      <c r="H610" s="2"/>
      <c r="I610" s="533">
        <f>SUM(I611:I611)</f>
        <v>202095</v>
      </c>
    </row>
    <row r="611" spans="1:9" ht="15.75" x14ac:dyDescent="0.25">
      <c r="A611" s="62" t="s">
        <v>40</v>
      </c>
      <c r="B611" s="406" t="s">
        <v>59</v>
      </c>
      <c r="C611" s="2" t="s">
        <v>29</v>
      </c>
      <c r="D611" s="2" t="s">
        <v>29</v>
      </c>
      <c r="E611" s="287" t="s">
        <v>243</v>
      </c>
      <c r="F611" s="249" t="s">
        <v>10</v>
      </c>
      <c r="G611" s="250" t="s">
        <v>583</v>
      </c>
      <c r="H611" s="2" t="s">
        <v>39</v>
      </c>
      <c r="I611" s="535">
        <v>202095</v>
      </c>
    </row>
    <row r="612" spans="1:9" ht="15.75" x14ac:dyDescent="0.25">
      <c r="A612" s="62" t="s">
        <v>709</v>
      </c>
      <c r="B612" s="406" t="s">
        <v>59</v>
      </c>
      <c r="C612" s="2" t="s">
        <v>29</v>
      </c>
      <c r="D612" s="2" t="s">
        <v>29</v>
      </c>
      <c r="E612" s="287" t="s">
        <v>243</v>
      </c>
      <c r="F612" s="249" t="s">
        <v>10</v>
      </c>
      <c r="G612" s="250" t="s">
        <v>712</v>
      </c>
      <c r="H612" s="2"/>
      <c r="I612" s="533">
        <f>SUM(I613)</f>
        <v>49225</v>
      </c>
    </row>
    <row r="613" spans="1:9" ht="31.5" x14ac:dyDescent="0.25">
      <c r="A613" s="114" t="s">
        <v>682</v>
      </c>
      <c r="B613" s="406" t="s">
        <v>59</v>
      </c>
      <c r="C613" s="2" t="s">
        <v>29</v>
      </c>
      <c r="D613" s="2" t="s">
        <v>29</v>
      </c>
      <c r="E613" s="287" t="s">
        <v>243</v>
      </c>
      <c r="F613" s="249" t="s">
        <v>10</v>
      </c>
      <c r="G613" s="250" t="s">
        <v>712</v>
      </c>
      <c r="H613" s="2" t="s">
        <v>16</v>
      </c>
      <c r="I613" s="535">
        <v>49225</v>
      </c>
    </row>
    <row r="614" spans="1:9" s="65" customFormat="1" ht="47.25" x14ac:dyDescent="0.25">
      <c r="A614" s="105" t="s">
        <v>126</v>
      </c>
      <c r="B614" s="30" t="s">
        <v>59</v>
      </c>
      <c r="C614" s="28" t="s">
        <v>29</v>
      </c>
      <c r="D614" s="28" t="s">
        <v>29</v>
      </c>
      <c r="E614" s="245" t="s">
        <v>511</v>
      </c>
      <c r="F614" s="246" t="s">
        <v>496</v>
      </c>
      <c r="G614" s="247" t="s">
        <v>497</v>
      </c>
      <c r="H614" s="28"/>
      <c r="I614" s="532">
        <f>SUM(I615)</f>
        <v>25000</v>
      </c>
    </row>
    <row r="615" spans="1:9" s="65" customFormat="1" ht="63" x14ac:dyDescent="0.25">
      <c r="A615" s="106" t="s">
        <v>162</v>
      </c>
      <c r="B615" s="54" t="s">
        <v>59</v>
      </c>
      <c r="C615" s="35" t="s">
        <v>29</v>
      </c>
      <c r="D615" s="44" t="s">
        <v>29</v>
      </c>
      <c r="E615" s="287" t="s">
        <v>242</v>
      </c>
      <c r="F615" s="288" t="s">
        <v>496</v>
      </c>
      <c r="G615" s="289" t="s">
        <v>497</v>
      </c>
      <c r="H615" s="72"/>
      <c r="I615" s="536">
        <f>SUM(I616)</f>
        <v>25000</v>
      </c>
    </row>
    <row r="616" spans="1:9" s="65" customFormat="1" ht="31.5" x14ac:dyDescent="0.25">
      <c r="A616" s="106" t="s">
        <v>574</v>
      </c>
      <c r="B616" s="54" t="s">
        <v>59</v>
      </c>
      <c r="C616" s="35" t="s">
        <v>29</v>
      </c>
      <c r="D616" s="44" t="s">
        <v>29</v>
      </c>
      <c r="E616" s="287" t="s">
        <v>242</v>
      </c>
      <c r="F616" s="288" t="s">
        <v>10</v>
      </c>
      <c r="G616" s="289" t="s">
        <v>497</v>
      </c>
      <c r="H616" s="72"/>
      <c r="I616" s="536">
        <f>SUM(I617)</f>
        <v>25000</v>
      </c>
    </row>
    <row r="617" spans="1:9" s="37" customFormat="1" ht="31.5" x14ac:dyDescent="0.25">
      <c r="A617" s="107" t="s">
        <v>163</v>
      </c>
      <c r="B617" s="321" t="s">
        <v>59</v>
      </c>
      <c r="C617" s="35" t="s">
        <v>29</v>
      </c>
      <c r="D617" s="44" t="s">
        <v>29</v>
      </c>
      <c r="E617" s="287" t="s">
        <v>242</v>
      </c>
      <c r="F617" s="288" t="s">
        <v>10</v>
      </c>
      <c r="G617" s="289" t="s">
        <v>575</v>
      </c>
      <c r="H617" s="72"/>
      <c r="I617" s="536">
        <f>SUM(I618)</f>
        <v>25000</v>
      </c>
    </row>
    <row r="618" spans="1:9" s="37" customFormat="1" ht="31.5" x14ac:dyDescent="0.25">
      <c r="A618" s="108" t="s">
        <v>682</v>
      </c>
      <c r="B618" s="321" t="s">
        <v>59</v>
      </c>
      <c r="C618" s="44" t="s">
        <v>29</v>
      </c>
      <c r="D618" s="44" t="s">
        <v>29</v>
      </c>
      <c r="E618" s="287" t="s">
        <v>242</v>
      </c>
      <c r="F618" s="288" t="s">
        <v>10</v>
      </c>
      <c r="G618" s="289" t="s">
        <v>575</v>
      </c>
      <c r="H618" s="72" t="s">
        <v>16</v>
      </c>
      <c r="I618" s="537">
        <v>25000</v>
      </c>
    </row>
    <row r="619" spans="1:9" ht="15.75" x14ac:dyDescent="0.25">
      <c r="A619" s="117" t="s">
        <v>33</v>
      </c>
      <c r="B619" s="19" t="s">
        <v>59</v>
      </c>
      <c r="C619" s="15" t="s">
        <v>35</v>
      </c>
      <c r="D619" s="15"/>
      <c r="E619" s="239"/>
      <c r="F619" s="240"/>
      <c r="G619" s="241"/>
      <c r="H619" s="15"/>
      <c r="I619" s="530">
        <f>SUM(I620,I652)</f>
        <v>26682115</v>
      </c>
    </row>
    <row r="620" spans="1:9" ht="15.75" x14ac:dyDescent="0.25">
      <c r="A620" s="113" t="s">
        <v>34</v>
      </c>
      <c r="B620" s="26" t="s">
        <v>59</v>
      </c>
      <c r="C620" s="22" t="s">
        <v>35</v>
      </c>
      <c r="D620" s="22" t="s">
        <v>10</v>
      </c>
      <c r="E620" s="242"/>
      <c r="F620" s="243"/>
      <c r="G620" s="244"/>
      <c r="H620" s="22"/>
      <c r="I620" s="531">
        <f>SUM(I621+I640+I645)</f>
        <v>20101950</v>
      </c>
    </row>
    <row r="621" spans="1:9" ht="31.5" x14ac:dyDescent="0.25">
      <c r="A621" s="102" t="s">
        <v>164</v>
      </c>
      <c r="B621" s="30" t="s">
        <v>59</v>
      </c>
      <c r="C621" s="28" t="s">
        <v>35</v>
      </c>
      <c r="D621" s="28" t="s">
        <v>10</v>
      </c>
      <c r="E621" s="245" t="s">
        <v>245</v>
      </c>
      <c r="F621" s="246" t="s">
        <v>496</v>
      </c>
      <c r="G621" s="247" t="s">
        <v>497</v>
      </c>
      <c r="H621" s="31"/>
      <c r="I621" s="532">
        <f>SUM(I622,I634)</f>
        <v>20064950</v>
      </c>
    </row>
    <row r="622" spans="1:9" ht="48" customHeight="1" x14ac:dyDescent="0.25">
      <c r="A622" s="104" t="s">
        <v>171</v>
      </c>
      <c r="B622" s="406" t="s">
        <v>59</v>
      </c>
      <c r="C622" s="2" t="s">
        <v>35</v>
      </c>
      <c r="D622" s="2" t="s">
        <v>10</v>
      </c>
      <c r="E622" s="248" t="s">
        <v>248</v>
      </c>
      <c r="F622" s="249" t="s">
        <v>496</v>
      </c>
      <c r="G622" s="250" t="s">
        <v>497</v>
      </c>
      <c r="H622" s="2"/>
      <c r="I622" s="533">
        <f>SUM(I623)</f>
        <v>10200214</v>
      </c>
    </row>
    <row r="623" spans="1:9" ht="31.5" x14ac:dyDescent="0.25">
      <c r="A623" s="104" t="s">
        <v>586</v>
      </c>
      <c r="B623" s="406" t="s">
        <v>59</v>
      </c>
      <c r="C623" s="2" t="s">
        <v>35</v>
      </c>
      <c r="D623" s="2" t="s">
        <v>10</v>
      </c>
      <c r="E623" s="248" t="s">
        <v>248</v>
      </c>
      <c r="F623" s="249" t="s">
        <v>10</v>
      </c>
      <c r="G623" s="250" t="s">
        <v>497</v>
      </c>
      <c r="H623" s="2"/>
      <c r="I623" s="533">
        <f>SUM(I626+I630+I632+I624)</f>
        <v>10200214</v>
      </c>
    </row>
    <row r="624" spans="1:9" ht="47.25" x14ac:dyDescent="0.25">
      <c r="A624" s="104" t="s">
        <v>974</v>
      </c>
      <c r="B624" s="406" t="s">
        <v>59</v>
      </c>
      <c r="C624" s="2" t="s">
        <v>35</v>
      </c>
      <c r="D624" s="2" t="s">
        <v>10</v>
      </c>
      <c r="E624" s="248" t="s">
        <v>248</v>
      </c>
      <c r="F624" s="249" t="s">
        <v>10</v>
      </c>
      <c r="G624" s="250" t="s">
        <v>973</v>
      </c>
      <c r="H624" s="2"/>
      <c r="I624" s="533">
        <f>SUM(I625)</f>
        <v>483912</v>
      </c>
    </row>
    <row r="625" spans="1:9" ht="31.5" x14ac:dyDescent="0.25">
      <c r="A625" s="114" t="s">
        <v>682</v>
      </c>
      <c r="B625" s="406" t="s">
        <v>59</v>
      </c>
      <c r="C625" s="2" t="s">
        <v>35</v>
      </c>
      <c r="D625" s="2" t="s">
        <v>10</v>
      </c>
      <c r="E625" s="248" t="s">
        <v>248</v>
      </c>
      <c r="F625" s="249" t="s">
        <v>10</v>
      </c>
      <c r="G625" s="250" t="s">
        <v>973</v>
      </c>
      <c r="H625" s="2" t="s">
        <v>16</v>
      </c>
      <c r="I625" s="535">
        <v>483912</v>
      </c>
    </row>
    <row r="626" spans="1:9" ht="31.5" x14ac:dyDescent="0.25">
      <c r="A626" s="62" t="s">
        <v>96</v>
      </c>
      <c r="B626" s="406" t="s">
        <v>59</v>
      </c>
      <c r="C626" s="2" t="s">
        <v>35</v>
      </c>
      <c r="D626" s="2" t="s">
        <v>10</v>
      </c>
      <c r="E626" s="248" t="s">
        <v>248</v>
      </c>
      <c r="F626" s="249" t="s">
        <v>10</v>
      </c>
      <c r="G626" s="250" t="s">
        <v>529</v>
      </c>
      <c r="H626" s="2"/>
      <c r="I626" s="533">
        <f>SUM(I627:I629)</f>
        <v>9716302</v>
      </c>
    </row>
    <row r="627" spans="1:9" ht="63" x14ac:dyDescent="0.25">
      <c r="A627" s="104" t="s">
        <v>86</v>
      </c>
      <c r="B627" s="406" t="s">
        <v>59</v>
      </c>
      <c r="C627" s="2" t="s">
        <v>35</v>
      </c>
      <c r="D627" s="2" t="s">
        <v>10</v>
      </c>
      <c r="E627" s="248" t="s">
        <v>248</v>
      </c>
      <c r="F627" s="249" t="s">
        <v>10</v>
      </c>
      <c r="G627" s="250" t="s">
        <v>529</v>
      </c>
      <c r="H627" s="2" t="s">
        <v>13</v>
      </c>
      <c r="I627" s="535">
        <v>8960480</v>
      </c>
    </row>
    <row r="628" spans="1:9" ht="31.5" x14ac:dyDescent="0.25">
      <c r="A628" s="114" t="s">
        <v>682</v>
      </c>
      <c r="B628" s="6" t="s">
        <v>59</v>
      </c>
      <c r="C628" s="2" t="s">
        <v>35</v>
      </c>
      <c r="D628" s="2" t="s">
        <v>10</v>
      </c>
      <c r="E628" s="248" t="s">
        <v>248</v>
      </c>
      <c r="F628" s="249" t="s">
        <v>10</v>
      </c>
      <c r="G628" s="250" t="s">
        <v>529</v>
      </c>
      <c r="H628" s="2" t="s">
        <v>16</v>
      </c>
      <c r="I628" s="535">
        <v>742667</v>
      </c>
    </row>
    <row r="629" spans="1:9" ht="15.75" x14ac:dyDescent="0.25">
      <c r="A629" s="62" t="s">
        <v>18</v>
      </c>
      <c r="B629" s="406" t="s">
        <v>59</v>
      </c>
      <c r="C629" s="2" t="s">
        <v>35</v>
      </c>
      <c r="D629" s="2" t="s">
        <v>10</v>
      </c>
      <c r="E629" s="248" t="s">
        <v>248</v>
      </c>
      <c r="F629" s="249" t="s">
        <v>10</v>
      </c>
      <c r="G629" s="250" t="s">
        <v>529</v>
      </c>
      <c r="H629" s="2" t="s">
        <v>17</v>
      </c>
      <c r="I629" s="535">
        <v>13155</v>
      </c>
    </row>
    <row r="630" spans="1:9" ht="15.75" hidden="1" x14ac:dyDescent="0.25">
      <c r="A630" s="62" t="s">
        <v>112</v>
      </c>
      <c r="B630" s="406" t="s">
        <v>59</v>
      </c>
      <c r="C630" s="2" t="s">
        <v>35</v>
      </c>
      <c r="D630" s="2" t="s">
        <v>10</v>
      </c>
      <c r="E630" s="248" t="s">
        <v>248</v>
      </c>
      <c r="F630" s="249" t="s">
        <v>10</v>
      </c>
      <c r="G630" s="250" t="s">
        <v>519</v>
      </c>
      <c r="H630" s="2"/>
      <c r="I630" s="533">
        <f>SUM(I631)</f>
        <v>0</v>
      </c>
    </row>
    <row r="631" spans="1:9" ht="31.5" hidden="1" x14ac:dyDescent="0.25">
      <c r="A631" s="114" t="s">
        <v>682</v>
      </c>
      <c r="B631" s="406" t="s">
        <v>59</v>
      </c>
      <c r="C631" s="2" t="s">
        <v>35</v>
      </c>
      <c r="D631" s="2" t="s">
        <v>10</v>
      </c>
      <c r="E631" s="248" t="s">
        <v>248</v>
      </c>
      <c r="F631" s="249" t="s">
        <v>10</v>
      </c>
      <c r="G631" s="250" t="s">
        <v>519</v>
      </c>
      <c r="H631" s="2" t="s">
        <v>16</v>
      </c>
      <c r="I631" s="535"/>
    </row>
    <row r="632" spans="1:9" ht="15.75" hidden="1" x14ac:dyDescent="0.25">
      <c r="A632" s="62" t="s">
        <v>996</v>
      </c>
      <c r="B632" s="406" t="s">
        <v>59</v>
      </c>
      <c r="C632" s="2" t="s">
        <v>35</v>
      </c>
      <c r="D632" s="2" t="s">
        <v>10</v>
      </c>
      <c r="E632" s="248" t="s">
        <v>248</v>
      </c>
      <c r="F632" s="249" t="s">
        <v>10</v>
      </c>
      <c r="G632" s="250" t="s">
        <v>995</v>
      </c>
      <c r="H632" s="2"/>
      <c r="I632" s="533">
        <f>SUM(I633)</f>
        <v>0</v>
      </c>
    </row>
    <row r="633" spans="1:9" ht="31.5" hidden="1" x14ac:dyDescent="0.25">
      <c r="A633" s="114" t="s">
        <v>682</v>
      </c>
      <c r="B633" s="406" t="s">
        <v>59</v>
      </c>
      <c r="C633" s="2" t="s">
        <v>35</v>
      </c>
      <c r="D633" s="2" t="s">
        <v>10</v>
      </c>
      <c r="E633" s="248" t="s">
        <v>248</v>
      </c>
      <c r="F633" s="249" t="s">
        <v>10</v>
      </c>
      <c r="G633" s="250" t="s">
        <v>995</v>
      </c>
      <c r="H633" s="2" t="s">
        <v>16</v>
      </c>
      <c r="I633" s="535"/>
    </row>
    <row r="634" spans="1:9" ht="48" customHeight="1" x14ac:dyDescent="0.25">
      <c r="A634" s="62" t="s">
        <v>172</v>
      </c>
      <c r="B634" s="406" t="s">
        <v>59</v>
      </c>
      <c r="C634" s="2" t="s">
        <v>35</v>
      </c>
      <c r="D634" s="2" t="s">
        <v>10</v>
      </c>
      <c r="E634" s="248" t="s">
        <v>587</v>
      </c>
      <c r="F634" s="249" t="s">
        <v>496</v>
      </c>
      <c r="G634" s="250" t="s">
        <v>497</v>
      </c>
      <c r="H634" s="2"/>
      <c r="I634" s="533">
        <f>SUM(I635)</f>
        <v>9864736</v>
      </c>
    </row>
    <row r="635" spans="1:9" ht="15.75" x14ac:dyDescent="0.25">
      <c r="A635" s="62" t="s">
        <v>588</v>
      </c>
      <c r="B635" s="406" t="s">
        <v>59</v>
      </c>
      <c r="C635" s="2" t="s">
        <v>35</v>
      </c>
      <c r="D635" s="2" t="s">
        <v>10</v>
      </c>
      <c r="E635" s="248" t="s">
        <v>249</v>
      </c>
      <c r="F635" s="249" t="s">
        <v>10</v>
      </c>
      <c r="G635" s="250" t="s">
        <v>497</v>
      </c>
      <c r="H635" s="2"/>
      <c r="I635" s="533">
        <f>SUM(I636)</f>
        <v>9864736</v>
      </c>
    </row>
    <row r="636" spans="1:9" ht="31.5" x14ac:dyDescent="0.25">
      <c r="A636" s="62" t="s">
        <v>96</v>
      </c>
      <c r="B636" s="406" t="s">
        <v>59</v>
      </c>
      <c r="C636" s="2" t="s">
        <v>35</v>
      </c>
      <c r="D636" s="2" t="s">
        <v>10</v>
      </c>
      <c r="E636" s="248" t="s">
        <v>249</v>
      </c>
      <c r="F636" s="249" t="s">
        <v>10</v>
      </c>
      <c r="G636" s="250" t="s">
        <v>529</v>
      </c>
      <c r="H636" s="2"/>
      <c r="I636" s="533">
        <f>SUM(I637:I639)</f>
        <v>9864736</v>
      </c>
    </row>
    <row r="637" spans="1:9" ht="63" x14ac:dyDescent="0.25">
      <c r="A637" s="104" t="s">
        <v>86</v>
      </c>
      <c r="B637" s="406" t="s">
        <v>59</v>
      </c>
      <c r="C637" s="2" t="s">
        <v>35</v>
      </c>
      <c r="D637" s="2" t="s">
        <v>10</v>
      </c>
      <c r="E637" s="248" t="s">
        <v>249</v>
      </c>
      <c r="F637" s="249" t="s">
        <v>10</v>
      </c>
      <c r="G637" s="250" t="s">
        <v>529</v>
      </c>
      <c r="H637" s="2" t="s">
        <v>13</v>
      </c>
      <c r="I637" s="535">
        <v>9067457</v>
      </c>
    </row>
    <row r="638" spans="1:9" ht="31.5" x14ac:dyDescent="0.25">
      <c r="A638" s="114" t="s">
        <v>682</v>
      </c>
      <c r="B638" s="6" t="s">
        <v>59</v>
      </c>
      <c r="C638" s="2" t="s">
        <v>35</v>
      </c>
      <c r="D638" s="2" t="s">
        <v>10</v>
      </c>
      <c r="E638" s="248" t="s">
        <v>249</v>
      </c>
      <c r="F638" s="249" t="s">
        <v>10</v>
      </c>
      <c r="G638" s="250" t="s">
        <v>529</v>
      </c>
      <c r="H638" s="2" t="s">
        <v>16</v>
      </c>
      <c r="I638" s="535">
        <v>792432</v>
      </c>
    </row>
    <row r="639" spans="1:9" ht="15.75" x14ac:dyDescent="0.25">
      <c r="A639" s="62" t="s">
        <v>18</v>
      </c>
      <c r="B639" s="406" t="s">
        <v>59</v>
      </c>
      <c r="C639" s="2" t="s">
        <v>35</v>
      </c>
      <c r="D639" s="2" t="s">
        <v>10</v>
      </c>
      <c r="E639" s="248" t="s">
        <v>249</v>
      </c>
      <c r="F639" s="249" t="s">
        <v>10</v>
      </c>
      <c r="G639" s="250" t="s">
        <v>529</v>
      </c>
      <c r="H639" s="2" t="s">
        <v>17</v>
      </c>
      <c r="I639" s="535">
        <v>4847</v>
      </c>
    </row>
    <row r="640" spans="1:9" s="37" customFormat="1" ht="63" x14ac:dyDescent="0.25">
      <c r="A640" s="105" t="s">
        <v>142</v>
      </c>
      <c r="B640" s="30" t="s">
        <v>59</v>
      </c>
      <c r="C640" s="28" t="s">
        <v>35</v>
      </c>
      <c r="D640" s="42" t="s">
        <v>10</v>
      </c>
      <c r="E640" s="257" t="s">
        <v>218</v>
      </c>
      <c r="F640" s="258" t="s">
        <v>496</v>
      </c>
      <c r="G640" s="259" t="s">
        <v>497</v>
      </c>
      <c r="H640" s="28"/>
      <c r="I640" s="532">
        <f>SUM(I641)</f>
        <v>12000</v>
      </c>
    </row>
    <row r="641" spans="1:9" s="37" customFormat="1" ht="110.25" x14ac:dyDescent="0.25">
      <c r="A641" s="106" t="s">
        <v>158</v>
      </c>
      <c r="B641" s="54" t="s">
        <v>59</v>
      </c>
      <c r="C641" s="2" t="s">
        <v>35</v>
      </c>
      <c r="D641" s="35" t="s">
        <v>10</v>
      </c>
      <c r="E641" s="290" t="s">
        <v>220</v>
      </c>
      <c r="F641" s="291" t="s">
        <v>496</v>
      </c>
      <c r="G641" s="292" t="s">
        <v>497</v>
      </c>
      <c r="H641" s="2"/>
      <c r="I641" s="533">
        <f>SUM(I642)</f>
        <v>12000</v>
      </c>
    </row>
    <row r="642" spans="1:9" s="37" customFormat="1" ht="47.25" x14ac:dyDescent="0.25">
      <c r="A642" s="106" t="s">
        <v>516</v>
      </c>
      <c r="B642" s="54" t="s">
        <v>59</v>
      </c>
      <c r="C642" s="2" t="s">
        <v>35</v>
      </c>
      <c r="D642" s="35" t="s">
        <v>10</v>
      </c>
      <c r="E642" s="290" t="s">
        <v>220</v>
      </c>
      <c r="F642" s="291" t="s">
        <v>10</v>
      </c>
      <c r="G642" s="292" t="s">
        <v>497</v>
      </c>
      <c r="H642" s="2"/>
      <c r="I642" s="533">
        <f>SUM(I643)</f>
        <v>12000</v>
      </c>
    </row>
    <row r="643" spans="1:9" s="37" customFormat="1" ht="31.5" x14ac:dyDescent="0.25">
      <c r="A643" s="62" t="s">
        <v>111</v>
      </c>
      <c r="B643" s="406" t="s">
        <v>59</v>
      </c>
      <c r="C643" s="2" t="s">
        <v>35</v>
      </c>
      <c r="D643" s="35" t="s">
        <v>10</v>
      </c>
      <c r="E643" s="290" t="s">
        <v>220</v>
      </c>
      <c r="F643" s="291" t="s">
        <v>10</v>
      </c>
      <c r="G643" s="292" t="s">
        <v>517</v>
      </c>
      <c r="H643" s="2"/>
      <c r="I643" s="533">
        <f>SUM(I644)</f>
        <v>12000</v>
      </c>
    </row>
    <row r="644" spans="1:9" s="37" customFormat="1" ht="31.5" x14ac:dyDescent="0.25">
      <c r="A644" s="114" t="s">
        <v>682</v>
      </c>
      <c r="B644" s="6" t="s">
        <v>59</v>
      </c>
      <c r="C644" s="2" t="s">
        <v>35</v>
      </c>
      <c r="D644" s="35" t="s">
        <v>10</v>
      </c>
      <c r="E644" s="290" t="s">
        <v>220</v>
      </c>
      <c r="F644" s="291" t="s">
        <v>10</v>
      </c>
      <c r="G644" s="292" t="s">
        <v>517</v>
      </c>
      <c r="H644" s="2" t="s">
        <v>16</v>
      </c>
      <c r="I644" s="534">
        <v>12000</v>
      </c>
    </row>
    <row r="645" spans="1:9" s="65" customFormat="1" ht="31.5" x14ac:dyDescent="0.25">
      <c r="A645" s="102" t="s">
        <v>149</v>
      </c>
      <c r="B645" s="30" t="s">
        <v>59</v>
      </c>
      <c r="C645" s="28" t="s">
        <v>35</v>
      </c>
      <c r="D645" s="28" t="s">
        <v>10</v>
      </c>
      <c r="E645" s="245" t="s">
        <v>223</v>
      </c>
      <c r="F645" s="246" t="s">
        <v>496</v>
      </c>
      <c r="G645" s="247" t="s">
        <v>497</v>
      </c>
      <c r="H645" s="31"/>
      <c r="I645" s="532">
        <f>SUM(I646)</f>
        <v>25000</v>
      </c>
    </row>
    <row r="646" spans="1:9" s="65" customFormat="1" ht="63" x14ac:dyDescent="0.25">
      <c r="A646" s="104" t="s">
        <v>173</v>
      </c>
      <c r="B646" s="406" t="s">
        <v>59</v>
      </c>
      <c r="C646" s="2" t="s">
        <v>35</v>
      </c>
      <c r="D646" s="2" t="s">
        <v>10</v>
      </c>
      <c r="E646" s="248" t="s">
        <v>250</v>
      </c>
      <c r="F646" s="249" t="s">
        <v>496</v>
      </c>
      <c r="G646" s="250" t="s">
        <v>497</v>
      </c>
      <c r="H646" s="2"/>
      <c r="I646" s="533">
        <f>SUM(I647)</f>
        <v>25000</v>
      </c>
    </row>
    <row r="647" spans="1:9" s="65" customFormat="1" ht="33.75" customHeight="1" x14ac:dyDescent="0.25">
      <c r="A647" s="104" t="s">
        <v>589</v>
      </c>
      <c r="B647" s="406" t="s">
        <v>59</v>
      </c>
      <c r="C647" s="2" t="s">
        <v>35</v>
      </c>
      <c r="D647" s="2" t="s">
        <v>10</v>
      </c>
      <c r="E647" s="248" t="s">
        <v>250</v>
      </c>
      <c r="F647" s="249" t="s">
        <v>12</v>
      </c>
      <c r="G647" s="250" t="s">
        <v>497</v>
      </c>
      <c r="H647" s="2"/>
      <c r="I647" s="533">
        <f>SUM(I648+I650)</f>
        <v>25000</v>
      </c>
    </row>
    <row r="648" spans="1:9" s="65" customFormat="1" ht="16.5" hidden="1" customHeight="1" x14ac:dyDescent="0.25">
      <c r="A648" s="62" t="s">
        <v>112</v>
      </c>
      <c r="B648" s="406" t="s">
        <v>59</v>
      </c>
      <c r="C648" s="2" t="s">
        <v>35</v>
      </c>
      <c r="D648" s="2" t="s">
        <v>10</v>
      </c>
      <c r="E648" s="248" t="s">
        <v>250</v>
      </c>
      <c r="F648" s="249" t="s">
        <v>12</v>
      </c>
      <c r="G648" s="250" t="s">
        <v>519</v>
      </c>
      <c r="H648" s="2"/>
      <c r="I648" s="533">
        <f>SUM(I649)</f>
        <v>0</v>
      </c>
    </row>
    <row r="649" spans="1:9" s="65" customFormat="1" ht="33.75" hidden="1" customHeight="1" x14ac:dyDescent="0.25">
      <c r="A649" s="114" t="s">
        <v>682</v>
      </c>
      <c r="B649" s="6" t="s">
        <v>59</v>
      </c>
      <c r="C649" s="2" t="s">
        <v>35</v>
      </c>
      <c r="D649" s="2" t="s">
        <v>10</v>
      </c>
      <c r="E649" s="248" t="s">
        <v>250</v>
      </c>
      <c r="F649" s="249" t="s">
        <v>12</v>
      </c>
      <c r="G649" s="250" t="s">
        <v>519</v>
      </c>
      <c r="H649" s="2" t="s">
        <v>16</v>
      </c>
      <c r="I649" s="535"/>
    </row>
    <row r="650" spans="1:9" s="65" customFormat="1" ht="31.5" x14ac:dyDescent="0.25">
      <c r="A650" s="62" t="s">
        <v>591</v>
      </c>
      <c r="B650" s="406" t="s">
        <v>59</v>
      </c>
      <c r="C650" s="2" t="s">
        <v>35</v>
      </c>
      <c r="D650" s="2" t="s">
        <v>10</v>
      </c>
      <c r="E650" s="248" t="s">
        <v>250</v>
      </c>
      <c r="F650" s="249" t="s">
        <v>12</v>
      </c>
      <c r="G650" s="250" t="s">
        <v>590</v>
      </c>
      <c r="H650" s="2"/>
      <c r="I650" s="533">
        <f>SUM(I651)</f>
        <v>25000</v>
      </c>
    </row>
    <row r="651" spans="1:9" s="65" customFormat="1" ht="31.5" x14ac:dyDescent="0.25">
      <c r="A651" s="114" t="s">
        <v>682</v>
      </c>
      <c r="B651" s="6" t="s">
        <v>59</v>
      </c>
      <c r="C651" s="2" t="s">
        <v>35</v>
      </c>
      <c r="D651" s="2" t="s">
        <v>10</v>
      </c>
      <c r="E651" s="248" t="s">
        <v>250</v>
      </c>
      <c r="F651" s="249" t="s">
        <v>12</v>
      </c>
      <c r="G651" s="250" t="s">
        <v>590</v>
      </c>
      <c r="H651" s="2" t="s">
        <v>16</v>
      </c>
      <c r="I651" s="535">
        <v>25000</v>
      </c>
    </row>
    <row r="652" spans="1:9" ht="15.75" x14ac:dyDescent="0.25">
      <c r="A652" s="113" t="s">
        <v>36</v>
      </c>
      <c r="B652" s="26" t="s">
        <v>59</v>
      </c>
      <c r="C652" s="22" t="s">
        <v>35</v>
      </c>
      <c r="D652" s="22" t="s">
        <v>20</v>
      </c>
      <c r="E652" s="242"/>
      <c r="F652" s="243"/>
      <c r="G652" s="244"/>
      <c r="H652" s="22"/>
      <c r="I652" s="531">
        <f>SUM(I653,I672)</f>
        <v>6580165</v>
      </c>
    </row>
    <row r="653" spans="1:9" ht="31.5" x14ac:dyDescent="0.25">
      <c r="A653" s="102" t="s">
        <v>164</v>
      </c>
      <c r="B653" s="30" t="s">
        <v>59</v>
      </c>
      <c r="C653" s="28" t="s">
        <v>35</v>
      </c>
      <c r="D653" s="28" t="s">
        <v>20</v>
      </c>
      <c r="E653" s="245" t="s">
        <v>245</v>
      </c>
      <c r="F653" s="246" t="s">
        <v>496</v>
      </c>
      <c r="G653" s="247" t="s">
        <v>497</v>
      </c>
      <c r="H653" s="28"/>
      <c r="I653" s="532">
        <f>SUM(I660+I654)</f>
        <v>6574165</v>
      </c>
    </row>
    <row r="654" spans="1:9" ht="47.25" x14ac:dyDescent="0.25">
      <c r="A654" s="62" t="s">
        <v>172</v>
      </c>
      <c r="B654" s="406" t="s">
        <v>59</v>
      </c>
      <c r="C654" s="2" t="s">
        <v>35</v>
      </c>
      <c r="D654" s="2" t="s">
        <v>20</v>
      </c>
      <c r="E654" s="248" t="s">
        <v>587</v>
      </c>
      <c r="F654" s="249" t="s">
        <v>496</v>
      </c>
      <c r="G654" s="250" t="s">
        <v>497</v>
      </c>
      <c r="H654" s="2"/>
      <c r="I654" s="533">
        <f>SUM(I655)</f>
        <v>800000</v>
      </c>
    </row>
    <row r="655" spans="1:9" ht="16.5" customHeight="1" x14ac:dyDescent="0.25">
      <c r="A655" s="109" t="s">
        <v>884</v>
      </c>
      <c r="B655" s="406" t="s">
        <v>59</v>
      </c>
      <c r="C655" s="2" t="s">
        <v>35</v>
      </c>
      <c r="D655" s="2" t="s">
        <v>20</v>
      </c>
      <c r="E655" s="248" t="s">
        <v>249</v>
      </c>
      <c r="F655" s="249" t="s">
        <v>12</v>
      </c>
      <c r="G655" s="250" t="s">
        <v>497</v>
      </c>
      <c r="H655" s="2"/>
      <c r="I655" s="533">
        <f>SUM(I656+I658)</f>
        <v>800000</v>
      </c>
    </row>
    <row r="656" spans="1:9" ht="31.5" x14ac:dyDescent="0.25">
      <c r="A656" s="109" t="s">
        <v>883</v>
      </c>
      <c r="B656" s="406" t="s">
        <v>59</v>
      </c>
      <c r="C656" s="2" t="s">
        <v>35</v>
      </c>
      <c r="D656" s="2" t="s">
        <v>20</v>
      </c>
      <c r="E656" s="248" t="s">
        <v>249</v>
      </c>
      <c r="F656" s="249" t="s">
        <v>12</v>
      </c>
      <c r="G656" s="250" t="s">
        <v>882</v>
      </c>
      <c r="H656" s="2"/>
      <c r="I656" s="533">
        <f>SUM(I657)</f>
        <v>50000</v>
      </c>
    </row>
    <row r="657" spans="1:9" ht="15.75" x14ac:dyDescent="0.25">
      <c r="A657" s="109" t="s">
        <v>21</v>
      </c>
      <c r="B657" s="406" t="s">
        <v>59</v>
      </c>
      <c r="C657" s="2" t="s">
        <v>35</v>
      </c>
      <c r="D657" s="2" t="s">
        <v>20</v>
      </c>
      <c r="E657" s="248" t="s">
        <v>249</v>
      </c>
      <c r="F657" s="249" t="s">
        <v>12</v>
      </c>
      <c r="G657" s="250" t="s">
        <v>882</v>
      </c>
      <c r="H657" s="2" t="s">
        <v>70</v>
      </c>
      <c r="I657" s="535">
        <v>50000</v>
      </c>
    </row>
    <row r="658" spans="1:9" ht="15.75" x14ac:dyDescent="0.25">
      <c r="A658" s="109" t="s">
        <v>996</v>
      </c>
      <c r="B658" s="406" t="s">
        <v>59</v>
      </c>
      <c r="C658" s="44" t="s">
        <v>35</v>
      </c>
      <c r="D658" s="44" t="s">
        <v>20</v>
      </c>
      <c r="E658" s="287" t="s">
        <v>251</v>
      </c>
      <c r="F658" s="288" t="s">
        <v>596</v>
      </c>
      <c r="G658" s="289" t="s">
        <v>995</v>
      </c>
      <c r="H658" s="2"/>
      <c r="I658" s="533">
        <f>SUM(I659)</f>
        <v>750000</v>
      </c>
    </row>
    <row r="659" spans="1:9" ht="31.5" x14ac:dyDescent="0.25">
      <c r="A659" s="114" t="s">
        <v>682</v>
      </c>
      <c r="B659" s="406" t="s">
        <v>59</v>
      </c>
      <c r="C659" s="44" t="s">
        <v>35</v>
      </c>
      <c r="D659" s="44" t="s">
        <v>20</v>
      </c>
      <c r="E659" s="287" t="s">
        <v>251</v>
      </c>
      <c r="F659" s="288" t="s">
        <v>596</v>
      </c>
      <c r="G659" s="289" t="s">
        <v>995</v>
      </c>
      <c r="H659" s="2" t="s">
        <v>16</v>
      </c>
      <c r="I659" s="535">
        <v>750000</v>
      </c>
    </row>
    <row r="660" spans="1:9" ht="48.75" customHeight="1" x14ac:dyDescent="0.25">
      <c r="A660" s="62" t="s">
        <v>174</v>
      </c>
      <c r="B660" s="406" t="s">
        <v>59</v>
      </c>
      <c r="C660" s="2" t="s">
        <v>35</v>
      </c>
      <c r="D660" s="2" t="s">
        <v>20</v>
      </c>
      <c r="E660" s="248" t="s">
        <v>251</v>
      </c>
      <c r="F660" s="249" t="s">
        <v>496</v>
      </c>
      <c r="G660" s="250" t="s">
        <v>497</v>
      </c>
      <c r="H660" s="2"/>
      <c r="I660" s="533">
        <f>SUM(I661+I665)</f>
        <v>5774165</v>
      </c>
    </row>
    <row r="661" spans="1:9" ht="78.75" x14ac:dyDescent="0.25">
      <c r="A661" s="62" t="s">
        <v>595</v>
      </c>
      <c r="B661" s="406" t="s">
        <v>59</v>
      </c>
      <c r="C661" s="2" t="s">
        <v>35</v>
      </c>
      <c r="D661" s="2" t="s">
        <v>20</v>
      </c>
      <c r="E661" s="248" t="s">
        <v>251</v>
      </c>
      <c r="F661" s="249" t="s">
        <v>10</v>
      </c>
      <c r="G661" s="250" t="s">
        <v>497</v>
      </c>
      <c r="H661" s="2"/>
      <c r="I661" s="533">
        <f>SUM(I662)</f>
        <v>1133792</v>
      </c>
    </row>
    <row r="662" spans="1:9" ht="31.5" x14ac:dyDescent="0.25">
      <c r="A662" s="62" t="s">
        <v>85</v>
      </c>
      <c r="B662" s="406" t="s">
        <v>59</v>
      </c>
      <c r="C662" s="44" t="s">
        <v>35</v>
      </c>
      <c r="D662" s="44" t="s">
        <v>20</v>
      </c>
      <c r="E662" s="287" t="s">
        <v>251</v>
      </c>
      <c r="F662" s="288" t="s">
        <v>596</v>
      </c>
      <c r="G662" s="289" t="s">
        <v>501</v>
      </c>
      <c r="H662" s="44"/>
      <c r="I662" s="533">
        <f>SUM(I663:I664)</f>
        <v>1133792</v>
      </c>
    </row>
    <row r="663" spans="1:9" ht="63" x14ac:dyDescent="0.25">
      <c r="A663" s="104" t="s">
        <v>86</v>
      </c>
      <c r="B663" s="406" t="s">
        <v>59</v>
      </c>
      <c r="C663" s="2" t="s">
        <v>35</v>
      </c>
      <c r="D663" s="2" t="s">
        <v>20</v>
      </c>
      <c r="E663" s="248" t="s">
        <v>251</v>
      </c>
      <c r="F663" s="249" t="s">
        <v>596</v>
      </c>
      <c r="G663" s="250" t="s">
        <v>501</v>
      </c>
      <c r="H663" s="2" t="s">
        <v>13</v>
      </c>
      <c r="I663" s="535">
        <v>1133792</v>
      </c>
    </row>
    <row r="664" spans="1:9" ht="15.75" hidden="1" x14ac:dyDescent="0.25">
      <c r="A664" s="62" t="s">
        <v>18</v>
      </c>
      <c r="B664" s="406" t="s">
        <v>59</v>
      </c>
      <c r="C664" s="2" t="s">
        <v>35</v>
      </c>
      <c r="D664" s="2" t="s">
        <v>20</v>
      </c>
      <c r="E664" s="248" t="s">
        <v>251</v>
      </c>
      <c r="F664" s="249" t="s">
        <v>596</v>
      </c>
      <c r="G664" s="250" t="s">
        <v>501</v>
      </c>
      <c r="H664" s="2" t="s">
        <v>17</v>
      </c>
      <c r="I664" s="535"/>
    </row>
    <row r="665" spans="1:9" ht="47.25" x14ac:dyDescent="0.25">
      <c r="A665" s="62" t="s">
        <v>592</v>
      </c>
      <c r="B665" s="406" t="s">
        <v>59</v>
      </c>
      <c r="C665" s="2" t="s">
        <v>35</v>
      </c>
      <c r="D665" s="2" t="s">
        <v>20</v>
      </c>
      <c r="E665" s="248" t="s">
        <v>251</v>
      </c>
      <c r="F665" s="249" t="s">
        <v>12</v>
      </c>
      <c r="G665" s="250" t="s">
        <v>497</v>
      </c>
      <c r="H665" s="2"/>
      <c r="I665" s="533">
        <f>SUM(I666+I668)</f>
        <v>4640373</v>
      </c>
    </row>
    <row r="666" spans="1:9" ht="47.25" x14ac:dyDescent="0.25">
      <c r="A666" s="62" t="s">
        <v>98</v>
      </c>
      <c r="B666" s="406" t="s">
        <v>59</v>
      </c>
      <c r="C666" s="2" t="s">
        <v>35</v>
      </c>
      <c r="D666" s="2" t="s">
        <v>20</v>
      </c>
      <c r="E666" s="248" t="s">
        <v>251</v>
      </c>
      <c r="F666" s="249" t="s">
        <v>593</v>
      </c>
      <c r="G666" s="250" t="s">
        <v>594</v>
      </c>
      <c r="H666" s="2"/>
      <c r="I666" s="533">
        <f>SUM(I667)</f>
        <v>52872</v>
      </c>
    </row>
    <row r="667" spans="1:9" ht="63" x14ac:dyDescent="0.25">
      <c r="A667" s="104" t="s">
        <v>86</v>
      </c>
      <c r="B667" s="406" t="s">
        <v>59</v>
      </c>
      <c r="C667" s="2" t="s">
        <v>35</v>
      </c>
      <c r="D667" s="2" t="s">
        <v>20</v>
      </c>
      <c r="E667" s="248" t="s">
        <v>251</v>
      </c>
      <c r="F667" s="249" t="s">
        <v>593</v>
      </c>
      <c r="G667" s="250" t="s">
        <v>594</v>
      </c>
      <c r="H667" s="2" t="s">
        <v>13</v>
      </c>
      <c r="I667" s="535">
        <v>52872</v>
      </c>
    </row>
    <row r="668" spans="1:9" ht="31.5" x14ac:dyDescent="0.25">
      <c r="A668" s="62" t="s">
        <v>96</v>
      </c>
      <c r="B668" s="406" t="s">
        <v>59</v>
      </c>
      <c r="C668" s="2" t="s">
        <v>35</v>
      </c>
      <c r="D668" s="2" t="s">
        <v>20</v>
      </c>
      <c r="E668" s="248" t="s">
        <v>251</v>
      </c>
      <c r="F668" s="249" t="s">
        <v>593</v>
      </c>
      <c r="G668" s="250" t="s">
        <v>529</v>
      </c>
      <c r="H668" s="2"/>
      <c r="I668" s="533">
        <f>SUM(I669:I671)</f>
        <v>4587501</v>
      </c>
    </row>
    <row r="669" spans="1:9" ht="63" x14ac:dyDescent="0.25">
      <c r="A669" s="104" t="s">
        <v>86</v>
      </c>
      <c r="B669" s="406" t="s">
        <v>59</v>
      </c>
      <c r="C669" s="2" t="s">
        <v>35</v>
      </c>
      <c r="D669" s="2" t="s">
        <v>20</v>
      </c>
      <c r="E669" s="248" t="s">
        <v>251</v>
      </c>
      <c r="F669" s="249" t="s">
        <v>593</v>
      </c>
      <c r="G669" s="250" t="s">
        <v>529</v>
      </c>
      <c r="H669" s="2" t="s">
        <v>13</v>
      </c>
      <c r="I669" s="535">
        <v>4411301</v>
      </c>
    </row>
    <row r="670" spans="1:9" ht="31.5" x14ac:dyDescent="0.25">
      <c r="A670" s="114" t="s">
        <v>682</v>
      </c>
      <c r="B670" s="6" t="s">
        <v>59</v>
      </c>
      <c r="C670" s="2" t="s">
        <v>35</v>
      </c>
      <c r="D670" s="2" t="s">
        <v>20</v>
      </c>
      <c r="E670" s="248" t="s">
        <v>251</v>
      </c>
      <c r="F670" s="249" t="s">
        <v>593</v>
      </c>
      <c r="G670" s="250" t="s">
        <v>529</v>
      </c>
      <c r="H670" s="2" t="s">
        <v>16</v>
      </c>
      <c r="I670" s="535">
        <v>176000</v>
      </c>
    </row>
    <row r="671" spans="1:9" ht="15.75" x14ac:dyDescent="0.25">
      <c r="A671" s="62" t="s">
        <v>18</v>
      </c>
      <c r="B671" s="406" t="s">
        <v>59</v>
      </c>
      <c r="C671" s="2" t="s">
        <v>35</v>
      </c>
      <c r="D671" s="2" t="s">
        <v>20</v>
      </c>
      <c r="E671" s="248" t="s">
        <v>251</v>
      </c>
      <c r="F671" s="249" t="s">
        <v>593</v>
      </c>
      <c r="G671" s="250" t="s">
        <v>529</v>
      </c>
      <c r="H671" s="2" t="s">
        <v>17</v>
      </c>
      <c r="I671" s="535">
        <v>200</v>
      </c>
    </row>
    <row r="672" spans="1:9" ht="47.25" x14ac:dyDescent="0.25">
      <c r="A672" s="105" t="s">
        <v>117</v>
      </c>
      <c r="B672" s="30" t="s">
        <v>59</v>
      </c>
      <c r="C672" s="28" t="s">
        <v>35</v>
      </c>
      <c r="D672" s="28" t="s">
        <v>20</v>
      </c>
      <c r="E672" s="245" t="s">
        <v>499</v>
      </c>
      <c r="F672" s="246" t="s">
        <v>496</v>
      </c>
      <c r="G672" s="247" t="s">
        <v>497</v>
      </c>
      <c r="H672" s="28"/>
      <c r="I672" s="532">
        <f>SUM(I673)</f>
        <v>6000</v>
      </c>
    </row>
    <row r="673" spans="1:9" ht="63" x14ac:dyDescent="0.25">
      <c r="A673" s="106" t="s">
        <v>130</v>
      </c>
      <c r="B673" s="54" t="s">
        <v>59</v>
      </c>
      <c r="C673" s="2" t="s">
        <v>35</v>
      </c>
      <c r="D673" s="2" t="s">
        <v>20</v>
      </c>
      <c r="E673" s="248" t="s">
        <v>202</v>
      </c>
      <c r="F673" s="249" t="s">
        <v>496</v>
      </c>
      <c r="G673" s="250" t="s">
        <v>497</v>
      </c>
      <c r="H673" s="44"/>
      <c r="I673" s="533">
        <f>SUM(I674)</f>
        <v>6000</v>
      </c>
    </row>
    <row r="674" spans="1:9" ht="47.25" x14ac:dyDescent="0.25">
      <c r="A674" s="106" t="s">
        <v>503</v>
      </c>
      <c r="B674" s="54" t="s">
        <v>59</v>
      </c>
      <c r="C674" s="2" t="s">
        <v>35</v>
      </c>
      <c r="D674" s="2" t="s">
        <v>20</v>
      </c>
      <c r="E674" s="248" t="s">
        <v>202</v>
      </c>
      <c r="F674" s="249" t="s">
        <v>10</v>
      </c>
      <c r="G674" s="250" t="s">
        <v>497</v>
      </c>
      <c r="H674" s="44"/>
      <c r="I674" s="533">
        <f>SUM(I675)</f>
        <v>6000</v>
      </c>
    </row>
    <row r="675" spans="1:9" ht="15.75" x14ac:dyDescent="0.25">
      <c r="A675" s="106" t="s">
        <v>119</v>
      </c>
      <c r="B675" s="54" t="s">
        <v>59</v>
      </c>
      <c r="C675" s="2" t="s">
        <v>35</v>
      </c>
      <c r="D675" s="2" t="s">
        <v>20</v>
      </c>
      <c r="E675" s="248" t="s">
        <v>202</v>
      </c>
      <c r="F675" s="249" t="s">
        <v>10</v>
      </c>
      <c r="G675" s="250" t="s">
        <v>502</v>
      </c>
      <c r="H675" s="44"/>
      <c r="I675" s="533">
        <f>SUM(I676)</f>
        <v>6000</v>
      </c>
    </row>
    <row r="676" spans="1:9" ht="31.5" x14ac:dyDescent="0.25">
      <c r="A676" s="114" t="s">
        <v>682</v>
      </c>
      <c r="B676" s="6" t="s">
        <v>59</v>
      </c>
      <c r="C676" s="2" t="s">
        <v>35</v>
      </c>
      <c r="D676" s="2" t="s">
        <v>20</v>
      </c>
      <c r="E676" s="248" t="s">
        <v>202</v>
      </c>
      <c r="F676" s="249" t="s">
        <v>10</v>
      </c>
      <c r="G676" s="250" t="s">
        <v>502</v>
      </c>
      <c r="H676" s="2" t="s">
        <v>16</v>
      </c>
      <c r="I676" s="535">
        <v>6000</v>
      </c>
    </row>
    <row r="677" spans="1:9" ht="15.75" x14ac:dyDescent="0.25">
      <c r="A677" s="117" t="s">
        <v>37</v>
      </c>
      <c r="B677" s="19" t="s">
        <v>59</v>
      </c>
      <c r="C677" s="19">
        <v>10</v>
      </c>
      <c r="D677" s="19"/>
      <c r="E677" s="278"/>
      <c r="F677" s="279"/>
      <c r="G677" s="280"/>
      <c r="H677" s="15"/>
      <c r="I677" s="530">
        <f>SUM(I678)</f>
        <v>1141578</v>
      </c>
    </row>
    <row r="678" spans="1:9" ht="15.75" x14ac:dyDescent="0.25">
      <c r="A678" s="113" t="s">
        <v>41</v>
      </c>
      <c r="B678" s="26" t="s">
        <v>59</v>
      </c>
      <c r="C678" s="26">
        <v>10</v>
      </c>
      <c r="D678" s="22" t="s">
        <v>15</v>
      </c>
      <c r="E678" s="242"/>
      <c r="F678" s="243"/>
      <c r="G678" s="244"/>
      <c r="H678" s="22"/>
      <c r="I678" s="531">
        <f>SUM(I679)</f>
        <v>1141578</v>
      </c>
    </row>
    <row r="679" spans="1:9" ht="31.5" x14ac:dyDescent="0.25">
      <c r="A679" s="102" t="s">
        <v>164</v>
      </c>
      <c r="B679" s="30" t="s">
        <v>59</v>
      </c>
      <c r="C679" s="28" t="s">
        <v>57</v>
      </c>
      <c r="D679" s="28" t="s">
        <v>15</v>
      </c>
      <c r="E679" s="245" t="s">
        <v>245</v>
      </c>
      <c r="F679" s="246" t="s">
        <v>496</v>
      </c>
      <c r="G679" s="247" t="s">
        <v>497</v>
      </c>
      <c r="H679" s="28"/>
      <c r="I679" s="532">
        <f>SUM(I680,I685,I690)</f>
        <v>1141578</v>
      </c>
    </row>
    <row r="680" spans="1:9" ht="48" customHeight="1" x14ac:dyDescent="0.25">
      <c r="A680" s="104" t="s">
        <v>171</v>
      </c>
      <c r="B680" s="406" t="s">
        <v>59</v>
      </c>
      <c r="C680" s="54">
        <v>10</v>
      </c>
      <c r="D680" s="44" t="s">
        <v>15</v>
      </c>
      <c r="E680" s="287" t="s">
        <v>248</v>
      </c>
      <c r="F680" s="288" t="s">
        <v>496</v>
      </c>
      <c r="G680" s="289" t="s">
        <v>497</v>
      </c>
      <c r="H680" s="44"/>
      <c r="I680" s="533">
        <f>SUM(I681)</f>
        <v>509078</v>
      </c>
    </row>
    <row r="681" spans="1:9" ht="31.5" x14ac:dyDescent="0.25">
      <c r="A681" s="104" t="s">
        <v>586</v>
      </c>
      <c r="B681" s="406" t="s">
        <v>59</v>
      </c>
      <c r="C681" s="54">
        <v>10</v>
      </c>
      <c r="D681" s="44" t="s">
        <v>15</v>
      </c>
      <c r="E681" s="287" t="s">
        <v>248</v>
      </c>
      <c r="F681" s="288" t="s">
        <v>10</v>
      </c>
      <c r="G681" s="289" t="s">
        <v>497</v>
      </c>
      <c r="H681" s="44"/>
      <c r="I681" s="533">
        <f>SUM(I682)</f>
        <v>509078</v>
      </c>
    </row>
    <row r="682" spans="1:9" ht="33" customHeight="1" x14ac:dyDescent="0.25">
      <c r="A682" s="104" t="s">
        <v>177</v>
      </c>
      <c r="B682" s="406" t="s">
        <v>59</v>
      </c>
      <c r="C682" s="54">
        <v>10</v>
      </c>
      <c r="D682" s="44" t="s">
        <v>15</v>
      </c>
      <c r="E682" s="287" t="s">
        <v>248</v>
      </c>
      <c r="F682" s="288" t="s">
        <v>596</v>
      </c>
      <c r="G682" s="289" t="s">
        <v>598</v>
      </c>
      <c r="H682" s="44"/>
      <c r="I682" s="533">
        <f>SUM(I683:I684)</f>
        <v>509078</v>
      </c>
    </row>
    <row r="683" spans="1:9" ht="31.5" x14ac:dyDescent="0.25">
      <c r="A683" s="114" t="s">
        <v>682</v>
      </c>
      <c r="B683" s="6" t="s">
        <v>59</v>
      </c>
      <c r="C683" s="54">
        <v>10</v>
      </c>
      <c r="D683" s="44" t="s">
        <v>15</v>
      </c>
      <c r="E683" s="287" t="s">
        <v>248</v>
      </c>
      <c r="F683" s="288" t="s">
        <v>596</v>
      </c>
      <c r="G683" s="289" t="s">
        <v>598</v>
      </c>
      <c r="H683" s="44" t="s">
        <v>16</v>
      </c>
      <c r="I683" s="535">
        <v>2600</v>
      </c>
    </row>
    <row r="684" spans="1:9" ht="15.75" x14ac:dyDescent="0.25">
      <c r="A684" s="62" t="s">
        <v>40</v>
      </c>
      <c r="B684" s="406" t="s">
        <v>59</v>
      </c>
      <c r="C684" s="54">
        <v>10</v>
      </c>
      <c r="D684" s="44" t="s">
        <v>15</v>
      </c>
      <c r="E684" s="287" t="s">
        <v>248</v>
      </c>
      <c r="F684" s="288" t="s">
        <v>596</v>
      </c>
      <c r="G684" s="289" t="s">
        <v>598</v>
      </c>
      <c r="H684" s="44" t="s">
        <v>39</v>
      </c>
      <c r="I684" s="535">
        <v>506478</v>
      </c>
    </row>
    <row r="685" spans="1:9" ht="48.75" customHeight="1" x14ac:dyDescent="0.25">
      <c r="A685" s="62" t="s">
        <v>172</v>
      </c>
      <c r="B685" s="406" t="s">
        <v>59</v>
      </c>
      <c r="C685" s="54">
        <v>10</v>
      </c>
      <c r="D685" s="44" t="s">
        <v>15</v>
      </c>
      <c r="E685" s="287" t="s">
        <v>587</v>
      </c>
      <c r="F685" s="288" t="s">
        <v>496</v>
      </c>
      <c r="G685" s="289" t="s">
        <v>497</v>
      </c>
      <c r="H685" s="44"/>
      <c r="I685" s="533">
        <f>SUM(I686)</f>
        <v>472500</v>
      </c>
    </row>
    <row r="686" spans="1:9" ht="15.75" x14ac:dyDescent="0.25">
      <c r="A686" s="62" t="s">
        <v>588</v>
      </c>
      <c r="B686" s="406" t="s">
        <v>59</v>
      </c>
      <c r="C686" s="54">
        <v>10</v>
      </c>
      <c r="D686" s="44" t="s">
        <v>15</v>
      </c>
      <c r="E686" s="287" t="s">
        <v>249</v>
      </c>
      <c r="F686" s="288" t="s">
        <v>10</v>
      </c>
      <c r="G686" s="289" t="s">
        <v>497</v>
      </c>
      <c r="H686" s="44"/>
      <c r="I686" s="533">
        <f>SUM(I687)</f>
        <v>472500</v>
      </c>
    </row>
    <row r="687" spans="1:9" ht="33.75" customHeight="1" x14ac:dyDescent="0.25">
      <c r="A687" s="104" t="s">
        <v>177</v>
      </c>
      <c r="B687" s="406" t="s">
        <v>59</v>
      </c>
      <c r="C687" s="54">
        <v>10</v>
      </c>
      <c r="D687" s="44" t="s">
        <v>15</v>
      </c>
      <c r="E687" s="287" t="s">
        <v>249</v>
      </c>
      <c r="F687" s="288" t="s">
        <v>596</v>
      </c>
      <c r="G687" s="289" t="s">
        <v>598</v>
      </c>
      <c r="H687" s="44"/>
      <c r="I687" s="533">
        <f>SUM(I688:I689)</f>
        <v>472500</v>
      </c>
    </row>
    <row r="688" spans="1:9" ht="31.5" x14ac:dyDescent="0.25">
      <c r="A688" s="114" t="s">
        <v>682</v>
      </c>
      <c r="B688" s="6" t="s">
        <v>59</v>
      </c>
      <c r="C688" s="54">
        <v>10</v>
      </c>
      <c r="D688" s="44" t="s">
        <v>15</v>
      </c>
      <c r="E688" s="287" t="s">
        <v>249</v>
      </c>
      <c r="F688" s="288" t="s">
        <v>596</v>
      </c>
      <c r="G688" s="289" t="s">
        <v>598</v>
      </c>
      <c r="H688" s="44" t="s">
        <v>16</v>
      </c>
      <c r="I688" s="535">
        <v>2500</v>
      </c>
    </row>
    <row r="689" spans="1:9" ht="15.75" x14ac:dyDescent="0.25">
      <c r="A689" s="62" t="s">
        <v>40</v>
      </c>
      <c r="B689" s="406" t="s">
        <v>59</v>
      </c>
      <c r="C689" s="54">
        <v>10</v>
      </c>
      <c r="D689" s="44" t="s">
        <v>15</v>
      </c>
      <c r="E689" s="287" t="s">
        <v>249</v>
      </c>
      <c r="F689" s="288" t="s">
        <v>596</v>
      </c>
      <c r="G689" s="289" t="s">
        <v>598</v>
      </c>
      <c r="H689" s="44" t="s">
        <v>39</v>
      </c>
      <c r="I689" s="535">
        <v>470000</v>
      </c>
    </row>
    <row r="690" spans="1:9" ht="50.25" customHeight="1" x14ac:dyDescent="0.25">
      <c r="A690" s="62" t="s">
        <v>165</v>
      </c>
      <c r="B690" s="406" t="s">
        <v>59</v>
      </c>
      <c r="C690" s="54">
        <v>10</v>
      </c>
      <c r="D690" s="44" t="s">
        <v>15</v>
      </c>
      <c r="E690" s="287" t="s">
        <v>246</v>
      </c>
      <c r="F690" s="288" t="s">
        <v>496</v>
      </c>
      <c r="G690" s="289" t="s">
        <v>497</v>
      </c>
      <c r="H690" s="44"/>
      <c r="I690" s="533">
        <f>SUM(I691)</f>
        <v>160000</v>
      </c>
    </row>
    <row r="691" spans="1:9" ht="47.25" x14ac:dyDescent="0.25">
      <c r="A691" s="62" t="s">
        <v>576</v>
      </c>
      <c r="B691" s="406" t="s">
        <v>59</v>
      </c>
      <c r="C691" s="54">
        <v>10</v>
      </c>
      <c r="D691" s="44" t="s">
        <v>15</v>
      </c>
      <c r="E691" s="287" t="s">
        <v>246</v>
      </c>
      <c r="F691" s="288" t="s">
        <v>10</v>
      </c>
      <c r="G691" s="289" t="s">
        <v>497</v>
      </c>
      <c r="H691" s="44"/>
      <c r="I691" s="533">
        <f>SUM(I692)</f>
        <v>160000</v>
      </c>
    </row>
    <row r="692" spans="1:9" ht="78.75" x14ac:dyDescent="0.25">
      <c r="A692" s="62" t="s">
        <v>600</v>
      </c>
      <c r="B692" s="406" t="s">
        <v>59</v>
      </c>
      <c r="C692" s="54">
        <v>10</v>
      </c>
      <c r="D692" s="44" t="s">
        <v>15</v>
      </c>
      <c r="E692" s="287" t="s">
        <v>246</v>
      </c>
      <c r="F692" s="288" t="s">
        <v>10</v>
      </c>
      <c r="G692" s="289" t="s">
        <v>599</v>
      </c>
      <c r="H692" s="44"/>
      <c r="I692" s="533">
        <f>SUM(I693:I694)</f>
        <v>160000</v>
      </c>
    </row>
    <row r="693" spans="1:9" ht="31.5" x14ac:dyDescent="0.25">
      <c r="A693" s="114" t="s">
        <v>682</v>
      </c>
      <c r="B693" s="6" t="s">
        <v>59</v>
      </c>
      <c r="C693" s="54">
        <v>10</v>
      </c>
      <c r="D693" s="44" t="s">
        <v>15</v>
      </c>
      <c r="E693" s="287" t="s">
        <v>246</v>
      </c>
      <c r="F693" s="288" t="s">
        <v>10</v>
      </c>
      <c r="G693" s="289" t="s">
        <v>599</v>
      </c>
      <c r="H693" s="44" t="s">
        <v>16</v>
      </c>
      <c r="I693" s="535">
        <v>799</v>
      </c>
    </row>
    <row r="694" spans="1:9" ht="15.75" x14ac:dyDescent="0.25">
      <c r="A694" s="62" t="s">
        <v>40</v>
      </c>
      <c r="B694" s="406" t="s">
        <v>59</v>
      </c>
      <c r="C694" s="54">
        <v>10</v>
      </c>
      <c r="D694" s="44" t="s">
        <v>15</v>
      </c>
      <c r="E694" s="287" t="s">
        <v>246</v>
      </c>
      <c r="F694" s="288" t="s">
        <v>10</v>
      </c>
      <c r="G694" s="289" t="s">
        <v>599</v>
      </c>
      <c r="H694" s="44" t="s">
        <v>39</v>
      </c>
      <c r="I694" s="535">
        <v>159201</v>
      </c>
    </row>
    <row r="695" spans="1:9" ht="15.75" x14ac:dyDescent="0.25">
      <c r="A695" s="117" t="s">
        <v>43</v>
      </c>
      <c r="B695" s="19" t="s">
        <v>59</v>
      </c>
      <c r="C695" s="19">
        <v>11</v>
      </c>
      <c r="D695" s="19"/>
      <c r="E695" s="278"/>
      <c r="F695" s="279"/>
      <c r="G695" s="280"/>
      <c r="H695" s="15"/>
      <c r="I695" s="530">
        <f t="shared" ref="I695:I700" si="2">SUM(I696)</f>
        <v>150000</v>
      </c>
    </row>
    <row r="696" spans="1:9" ht="15.75" x14ac:dyDescent="0.25">
      <c r="A696" s="113" t="s">
        <v>44</v>
      </c>
      <c r="B696" s="26" t="s">
        <v>59</v>
      </c>
      <c r="C696" s="26">
        <v>11</v>
      </c>
      <c r="D696" s="22" t="s">
        <v>12</v>
      </c>
      <c r="E696" s="242"/>
      <c r="F696" s="243"/>
      <c r="G696" s="244"/>
      <c r="H696" s="22"/>
      <c r="I696" s="531">
        <f t="shared" si="2"/>
        <v>150000</v>
      </c>
    </row>
    <row r="697" spans="1:9" ht="63" x14ac:dyDescent="0.25">
      <c r="A697" s="111" t="s">
        <v>166</v>
      </c>
      <c r="B697" s="30" t="s">
        <v>59</v>
      </c>
      <c r="C697" s="28" t="s">
        <v>45</v>
      </c>
      <c r="D697" s="28" t="s">
        <v>12</v>
      </c>
      <c r="E697" s="245" t="s">
        <v>578</v>
      </c>
      <c r="F697" s="246" t="s">
        <v>496</v>
      </c>
      <c r="G697" s="247" t="s">
        <v>497</v>
      </c>
      <c r="H697" s="28"/>
      <c r="I697" s="532">
        <f t="shared" si="2"/>
        <v>150000</v>
      </c>
    </row>
    <row r="698" spans="1:9" ht="94.5" x14ac:dyDescent="0.25">
      <c r="A698" s="112" t="s">
        <v>182</v>
      </c>
      <c r="B698" s="54" t="s">
        <v>59</v>
      </c>
      <c r="C698" s="2" t="s">
        <v>45</v>
      </c>
      <c r="D698" s="2" t="s">
        <v>12</v>
      </c>
      <c r="E698" s="248" t="s">
        <v>252</v>
      </c>
      <c r="F698" s="249" t="s">
        <v>496</v>
      </c>
      <c r="G698" s="250" t="s">
        <v>497</v>
      </c>
      <c r="H698" s="2"/>
      <c r="I698" s="533">
        <f t="shared" si="2"/>
        <v>150000</v>
      </c>
    </row>
    <row r="699" spans="1:9" ht="31.5" x14ac:dyDescent="0.25">
      <c r="A699" s="112" t="s">
        <v>611</v>
      </c>
      <c r="B699" s="54" t="s">
        <v>59</v>
      </c>
      <c r="C699" s="2" t="s">
        <v>45</v>
      </c>
      <c r="D699" s="2" t="s">
        <v>12</v>
      </c>
      <c r="E699" s="248" t="s">
        <v>252</v>
      </c>
      <c r="F699" s="249" t="s">
        <v>10</v>
      </c>
      <c r="G699" s="250" t="s">
        <v>497</v>
      </c>
      <c r="H699" s="2"/>
      <c r="I699" s="533">
        <f t="shared" si="2"/>
        <v>150000</v>
      </c>
    </row>
    <row r="700" spans="1:9" ht="47.25" x14ac:dyDescent="0.25">
      <c r="A700" s="62" t="s">
        <v>183</v>
      </c>
      <c r="B700" s="406" t="s">
        <v>59</v>
      </c>
      <c r="C700" s="2" t="s">
        <v>45</v>
      </c>
      <c r="D700" s="2" t="s">
        <v>12</v>
      </c>
      <c r="E700" s="248" t="s">
        <v>252</v>
      </c>
      <c r="F700" s="249" t="s">
        <v>10</v>
      </c>
      <c r="G700" s="250" t="s">
        <v>612</v>
      </c>
      <c r="H700" s="2"/>
      <c r="I700" s="533">
        <f t="shared" si="2"/>
        <v>150000</v>
      </c>
    </row>
    <row r="701" spans="1:9" ht="31.5" x14ac:dyDescent="0.25">
      <c r="A701" s="114" t="s">
        <v>682</v>
      </c>
      <c r="B701" s="6" t="s">
        <v>59</v>
      </c>
      <c r="C701" s="2" t="s">
        <v>45</v>
      </c>
      <c r="D701" s="2" t="s">
        <v>12</v>
      </c>
      <c r="E701" s="248" t="s">
        <v>252</v>
      </c>
      <c r="F701" s="249" t="s">
        <v>10</v>
      </c>
      <c r="G701" s="250" t="s">
        <v>612</v>
      </c>
      <c r="H701" s="2" t="s">
        <v>16</v>
      </c>
      <c r="I701" s="535">
        <v>150000</v>
      </c>
    </row>
  </sheetData>
  <mergeCells count="4">
    <mergeCell ref="E13:G13"/>
    <mergeCell ref="A9:I9"/>
    <mergeCell ref="A10:I10"/>
    <mergeCell ref="A11:I11"/>
  </mergeCells>
  <pageMargins left="0.70866141732283472" right="0.70866141732283472" top="0.74803149606299213" bottom="0.74803149606299213" header="0.31496062992125984" footer="0.31496062992125984"/>
  <pageSetup paperSize="9" scale="71" orientation="portrait" blackAndWhite="1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86"/>
  <sheetViews>
    <sheetView zoomScaleNormal="100" workbookViewId="0">
      <selection activeCell="A9" sqref="A9:I9"/>
    </sheetView>
  </sheetViews>
  <sheetFormatPr defaultRowHeight="15" x14ac:dyDescent="0.25"/>
  <cols>
    <col min="1" max="1" width="72.5703125" customWidth="1"/>
    <col min="2" max="2" width="6.5703125" customWidth="1"/>
    <col min="3" max="4" width="4.85546875" customWidth="1"/>
    <col min="5" max="5" width="4.7109375" customWidth="1"/>
    <col min="6" max="6" width="3.5703125" customWidth="1"/>
    <col min="7" max="7" width="7.140625" customWidth="1"/>
    <col min="8" max="8" width="5.85546875" customWidth="1"/>
    <col min="9" max="9" width="13.42578125" style="585" customWidth="1"/>
    <col min="10" max="10" width="13.85546875" style="585" customWidth="1"/>
  </cols>
  <sheetData>
    <row r="1" spans="1:10" x14ac:dyDescent="0.25">
      <c r="D1" s="447" t="s">
        <v>872</v>
      </c>
      <c r="E1" s="447"/>
      <c r="F1" s="447"/>
      <c r="G1" s="1"/>
    </row>
    <row r="2" spans="1:10" x14ac:dyDescent="0.25">
      <c r="D2" s="447" t="s">
        <v>7</v>
      </c>
      <c r="E2" s="447"/>
      <c r="F2" s="447"/>
    </row>
    <row r="3" spans="1:10" x14ac:dyDescent="0.25">
      <c r="D3" s="447" t="s">
        <v>6</v>
      </c>
      <c r="E3" s="447"/>
      <c r="F3" s="447"/>
    </row>
    <row r="4" spans="1:10" x14ac:dyDescent="0.25">
      <c r="D4" s="447" t="s">
        <v>104</v>
      </c>
      <c r="E4" s="447"/>
      <c r="F4" s="447"/>
    </row>
    <row r="5" spans="1:10" x14ac:dyDescent="0.25">
      <c r="D5" s="447" t="s">
        <v>1063</v>
      </c>
      <c r="E5" s="447"/>
      <c r="F5" s="447"/>
    </row>
    <row r="6" spans="1:10" x14ac:dyDescent="0.25">
      <c r="D6" s="447" t="s">
        <v>1064</v>
      </c>
      <c r="E6" s="447"/>
      <c r="F6" s="447"/>
    </row>
    <row r="7" spans="1:10" x14ac:dyDescent="0.25">
      <c r="D7" s="4" t="s">
        <v>1093</v>
      </c>
      <c r="E7" s="4"/>
      <c r="F7" s="4"/>
    </row>
    <row r="8" spans="1:10" x14ac:dyDescent="0.25">
      <c r="D8" s="447" t="s">
        <v>1135</v>
      </c>
      <c r="E8" s="447"/>
      <c r="F8" s="447"/>
    </row>
    <row r="9" spans="1:10" ht="18.75" x14ac:dyDescent="0.25">
      <c r="A9" s="619" t="s">
        <v>624</v>
      </c>
      <c r="B9" s="619"/>
      <c r="C9" s="619"/>
      <c r="D9" s="619"/>
      <c r="E9" s="619"/>
      <c r="F9" s="619"/>
      <c r="G9" s="619"/>
      <c r="H9" s="619"/>
      <c r="I9" s="619"/>
    </row>
    <row r="10" spans="1:10" ht="18.75" x14ac:dyDescent="0.25">
      <c r="A10" s="619" t="s">
        <v>72</v>
      </c>
      <c r="B10" s="619"/>
      <c r="C10" s="619"/>
      <c r="D10" s="619"/>
      <c r="E10" s="619"/>
      <c r="F10" s="619"/>
      <c r="G10" s="619"/>
      <c r="H10" s="619"/>
      <c r="I10" s="619"/>
    </row>
    <row r="11" spans="1:10" ht="18.75" x14ac:dyDescent="0.25">
      <c r="A11" s="619" t="s">
        <v>1067</v>
      </c>
      <c r="B11" s="619"/>
      <c r="C11" s="619"/>
      <c r="D11" s="619"/>
      <c r="E11" s="619"/>
      <c r="F11" s="619"/>
      <c r="G11" s="619"/>
      <c r="H11" s="619"/>
      <c r="I11" s="619"/>
    </row>
    <row r="12" spans="1:10" ht="15.75" x14ac:dyDescent="0.25">
      <c r="C12" s="425"/>
      <c r="I12" s="585" t="s">
        <v>642</v>
      </c>
      <c r="J12" s="585" t="s">
        <v>642</v>
      </c>
    </row>
    <row r="13" spans="1:10" ht="21" customHeight="1" x14ac:dyDescent="0.25">
      <c r="A13" s="50" t="s">
        <v>0</v>
      </c>
      <c r="B13" s="50" t="s">
        <v>48</v>
      </c>
      <c r="C13" s="50" t="s">
        <v>1</v>
      </c>
      <c r="D13" s="50" t="s">
        <v>2</v>
      </c>
      <c r="E13" s="620" t="s">
        <v>3</v>
      </c>
      <c r="F13" s="621"/>
      <c r="G13" s="622"/>
      <c r="H13" s="50" t="s">
        <v>4</v>
      </c>
      <c r="I13" s="534" t="s">
        <v>5</v>
      </c>
      <c r="J13" s="534" t="s">
        <v>5</v>
      </c>
    </row>
    <row r="14" spans="1:10" ht="15.75" x14ac:dyDescent="0.25">
      <c r="A14" s="83" t="s">
        <v>8</v>
      </c>
      <c r="B14" s="83"/>
      <c r="C14" s="38"/>
      <c r="D14" s="38"/>
      <c r="E14" s="236"/>
      <c r="F14" s="237"/>
      <c r="G14" s="238"/>
      <c r="H14" s="38"/>
      <c r="I14" s="529">
        <f>SUM(I15+I271+I365+I564+I382+I686)</f>
        <v>281930952</v>
      </c>
      <c r="J14" s="529">
        <f>SUM(J15+J271+J365+J564+J382+J686)</f>
        <v>283968965</v>
      </c>
    </row>
    <row r="15" spans="1:10" ht="15.75" x14ac:dyDescent="0.25">
      <c r="A15" s="549" t="s">
        <v>49</v>
      </c>
      <c r="B15" s="541" t="s">
        <v>50</v>
      </c>
      <c r="C15" s="550"/>
      <c r="D15" s="550"/>
      <c r="E15" s="551"/>
      <c r="F15" s="552"/>
      <c r="G15" s="553"/>
      <c r="H15" s="550"/>
      <c r="I15" s="548">
        <f>SUM(I16+I124+I137+I202+I253+I64+I247)</f>
        <v>36747544</v>
      </c>
      <c r="J15" s="548">
        <f>SUM(J16+J124+J137+J202+J253+J64+J247)</f>
        <v>37124128</v>
      </c>
    </row>
    <row r="16" spans="1:10" ht="15.75" x14ac:dyDescent="0.25">
      <c r="A16" s="314" t="s">
        <v>9</v>
      </c>
      <c r="B16" s="334" t="s">
        <v>50</v>
      </c>
      <c r="C16" s="15" t="s">
        <v>10</v>
      </c>
      <c r="D16" s="15"/>
      <c r="E16" s="328"/>
      <c r="F16" s="329"/>
      <c r="G16" s="330"/>
      <c r="H16" s="15"/>
      <c r="I16" s="530">
        <f>SUM(I17+I22+I68)</f>
        <v>23362913</v>
      </c>
      <c r="J16" s="530">
        <f>SUM(J17+J22+J68)</f>
        <v>23300230</v>
      </c>
    </row>
    <row r="17" spans="1:10" ht="31.5" x14ac:dyDescent="0.25">
      <c r="A17" s="21" t="s">
        <v>11</v>
      </c>
      <c r="B17" s="26" t="s">
        <v>50</v>
      </c>
      <c r="C17" s="22" t="s">
        <v>10</v>
      </c>
      <c r="D17" s="22" t="s">
        <v>12</v>
      </c>
      <c r="E17" s="296"/>
      <c r="F17" s="297"/>
      <c r="G17" s="298"/>
      <c r="H17" s="22"/>
      <c r="I17" s="531">
        <f t="shared" ref="I17:J20" si="0">SUM(I18)</f>
        <v>1372907</v>
      </c>
      <c r="J17" s="531">
        <f t="shared" si="0"/>
        <v>1372907</v>
      </c>
    </row>
    <row r="18" spans="1:10" ht="15.75" x14ac:dyDescent="0.25">
      <c r="A18" s="27" t="s">
        <v>115</v>
      </c>
      <c r="B18" s="30" t="s">
        <v>50</v>
      </c>
      <c r="C18" s="28" t="s">
        <v>10</v>
      </c>
      <c r="D18" s="28" t="s">
        <v>12</v>
      </c>
      <c r="E18" s="245" t="s">
        <v>498</v>
      </c>
      <c r="F18" s="246" t="s">
        <v>496</v>
      </c>
      <c r="G18" s="247" t="s">
        <v>497</v>
      </c>
      <c r="H18" s="28"/>
      <c r="I18" s="532">
        <f t="shared" si="0"/>
        <v>1372907</v>
      </c>
      <c r="J18" s="532">
        <f t="shared" si="0"/>
        <v>1372907</v>
      </c>
    </row>
    <row r="19" spans="1:10" ht="15.75" x14ac:dyDescent="0.25">
      <c r="A19" s="85" t="s">
        <v>116</v>
      </c>
      <c r="B19" s="50" t="s">
        <v>50</v>
      </c>
      <c r="C19" s="2" t="s">
        <v>10</v>
      </c>
      <c r="D19" s="2" t="s">
        <v>12</v>
      </c>
      <c r="E19" s="248" t="s">
        <v>200</v>
      </c>
      <c r="F19" s="249" t="s">
        <v>496</v>
      </c>
      <c r="G19" s="250" t="s">
        <v>497</v>
      </c>
      <c r="H19" s="2"/>
      <c r="I19" s="533">
        <f t="shared" si="0"/>
        <v>1372907</v>
      </c>
      <c r="J19" s="533">
        <f t="shared" si="0"/>
        <v>1372907</v>
      </c>
    </row>
    <row r="20" spans="1:10" ht="31.5" x14ac:dyDescent="0.25">
      <c r="A20" s="3" t="s">
        <v>85</v>
      </c>
      <c r="B20" s="406" t="s">
        <v>50</v>
      </c>
      <c r="C20" s="2" t="s">
        <v>10</v>
      </c>
      <c r="D20" s="2" t="s">
        <v>12</v>
      </c>
      <c r="E20" s="248" t="s">
        <v>200</v>
      </c>
      <c r="F20" s="249" t="s">
        <v>496</v>
      </c>
      <c r="G20" s="250" t="s">
        <v>501</v>
      </c>
      <c r="H20" s="2"/>
      <c r="I20" s="533">
        <f t="shared" si="0"/>
        <v>1372907</v>
      </c>
      <c r="J20" s="533">
        <f t="shared" si="0"/>
        <v>1372907</v>
      </c>
    </row>
    <row r="21" spans="1:10" ht="63" x14ac:dyDescent="0.25">
      <c r="A21" s="86" t="s">
        <v>86</v>
      </c>
      <c r="B21" s="406" t="s">
        <v>50</v>
      </c>
      <c r="C21" s="2" t="s">
        <v>10</v>
      </c>
      <c r="D21" s="2" t="s">
        <v>12</v>
      </c>
      <c r="E21" s="248" t="s">
        <v>200</v>
      </c>
      <c r="F21" s="249" t="s">
        <v>496</v>
      </c>
      <c r="G21" s="250" t="s">
        <v>501</v>
      </c>
      <c r="H21" s="2" t="s">
        <v>13</v>
      </c>
      <c r="I21" s="534">
        <v>1372907</v>
      </c>
      <c r="J21" s="534">
        <v>1372907</v>
      </c>
    </row>
    <row r="22" spans="1:10" ht="47.25" x14ac:dyDescent="0.25">
      <c r="A22" s="100" t="s">
        <v>19</v>
      </c>
      <c r="B22" s="26" t="s">
        <v>50</v>
      </c>
      <c r="C22" s="22" t="s">
        <v>10</v>
      </c>
      <c r="D22" s="22" t="s">
        <v>20</v>
      </c>
      <c r="E22" s="296"/>
      <c r="F22" s="297"/>
      <c r="G22" s="298"/>
      <c r="H22" s="22"/>
      <c r="I22" s="531">
        <f>SUM(I23+I37+I42+I47+I54+I59+I30)</f>
        <v>15288926</v>
      </c>
      <c r="J22" s="531">
        <f>SUM(J23+J37+J42+J47+J54+J59+J30)</f>
        <v>15288926</v>
      </c>
    </row>
    <row r="23" spans="1:10" ht="47.25" x14ac:dyDescent="0.25">
      <c r="A23" s="76" t="s">
        <v>124</v>
      </c>
      <c r="B23" s="30" t="s">
        <v>50</v>
      </c>
      <c r="C23" s="28" t="s">
        <v>10</v>
      </c>
      <c r="D23" s="28" t="s">
        <v>20</v>
      </c>
      <c r="E23" s="251" t="s">
        <v>199</v>
      </c>
      <c r="F23" s="252" t="s">
        <v>496</v>
      </c>
      <c r="G23" s="253" t="s">
        <v>497</v>
      </c>
      <c r="H23" s="28"/>
      <c r="I23" s="532">
        <f>SUM(I24)</f>
        <v>884600</v>
      </c>
      <c r="J23" s="532">
        <f>SUM(J24)</f>
        <v>884600</v>
      </c>
    </row>
    <row r="24" spans="1:10" ht="80.25" customHeight="1" x14ac:dyDescent="0.25">
      <c r="A24" s="77" t="s">
        <v>125</v>
      </c>
      <c r="B24" s="54" t="s">
        <v>50</v>
      </c>
      <c r="C24" s="2" t="s">
        <v>10</v>
      </c>
      <c r="D24" s="2" t="s">
        <v>20</v>
      </c>
      <c r="E24" s="263" t="s">
        <v>232</v>
      </c>
      <c r="F24" s="264" t="s">
        <v>496</v>
      </c>
      <c r="G24" s="265" t="s">
        <v>497</v>
      </c>
      <c r="H24" s="2"/>
      <c r="I24" s="533">
        <f>SUM(I25)</f>
        <v>884600</v>
      </c>
      <c r="J24" s="533">
        <f>SUM(J25)</f>
        <v>884600</v>
      </c>
    </row>
    <row r="25" spans="1:10" ht="47.25" x14ac:dyDescent="0.25">
      <c r="A25" s="77" t="s">
        <v>504</v>
      </c>
      <c r="B25" s="54" t="s">
        <v>50</v>
      </c>
      <c r="C25" s="2" t="s">
        <v>10</v>
      </c>
      <c r="D25" s="2" t="s">
        <v>20</v>
      </c>
      <c r="E25" s="263" t="s">
        <v>232</v>
      </c>
      <c r="F25" s="264" t="s">
        <v>10</v>
      </c>
      <c r="G25" s="265" t="s">
        <v>497</v>
      </c>
      <c r="H25" s="2"/>
      <c r="I25" s="533">
        <f>SUM(I26+I28)</f>
        <v>884600</v>
      </c>
      <c r="J25" s="533">
        <f>SUM(J26+J28)</f>
        <v>884600</v>
      </c>
    </row>
    <row r="26" spans="1:10" ht="47.25" x14ac:dyDescent="0.25">
      <c r="A26" s="86" t="s">
        <v>87</v>
      </c>
      <c r="B26" s="406" t="s">
        <v>50</v>
      </c>
      <c r="C26" s="2" t="s">
        <v>10</v>
      </c>
      <c r="D26" s="2" t="s">
        <v>20</v>
      </c>
      <c r="E26" s="266" t="s">
        <v>232</v>
      </c>
      <c r="F26" s="267" t="s">
        <v>10</v>
      </c>
      <c r="G26" s="268" t="s">
        <v>505</v>
      </c>
      <c r="H26" s="2"/>
      <c r="I26" s="533">
        <f>SUM(I27)</f>
        <v>876600</v>
      </c>
      <c r="J26" s="533">
        <f>SUM(J27)</f>
        <v>876600</v>
      </c>
    </row>
    <row r="27" spans="1:10" ht="63" x14ac:dyDescent="0.25">
      <c r="A27" s="86" t="s">
        <v>86</v>
      </c>
      <c r="B27" s="406" t="s">
        <v>50</v>
      </c>
      <c r="C27" s="2" t="s">
        <v>10</v>
      </c>
      <c r="D27" s="2" t="s">
        <v>20</v>
      </c>
      <c r="E27" s="266" t="s">
        <v>232</v>
      </c>
      <c r="F27" s="267" t="s">
        <v>10</v>
      </c>
      <c r="G27" s="268" t="s">
        <v>505</v>
      </c>
      <c r="H27" s="2" t="s">
        <v>13</v>
      </c>
      <c r="I27" s="534">
        <v>876600</v>
      </c>
      <c r="J27" s="534">
        <v>876600</v>
      </c>
    </row>
    <row r="28" spans="1:10" ht="31.5" x14ac:dyDescent="0.25">
      <c r="A28" s="81" t="s">
        <v>114</v>
      </c>
      <c r="B28" s="335" t="s">
        <v>50</v>
      </c>
      <c r="C28" s="2" t="s">
        <v>10</v>
      </c>
      <c r="D28" s="2" t="s">
        <v>20</v>
      </c>
      <c r="E28" s="263" t="s">
        <v>232</v>
      </c>
      <c r="F28" s="264" t="s">
        <v>10</v>
      </c>
      <c r="G28" s="265" t="s">
        <v>506</v>
      </c>
      <c r="H28" s="2"/>
      <c r="I28" s="533">
        <f>SUM(I29)</f>
        <v>8000</v>
      </c>
      <c r="J28" s="533">
        <f>SUM(J29)</f>
        <v>8000</v>
      </c>
    </row>
    <row r="29" spans="1:10" ht="32.25" customHeight="1" x14ac:dyDescent="0.25">
      <c r="A29" s="114" t="s">
        <v>682</v>
      </c>
      <c r="B29" s="6" t="s">
        <v>50</v>
      </c>
      <c r="C29" s="2" t="s">
        <v>10</v>
      </c>
      <c r="D29" s="2" t="s">
        <v>20</v>
      </c>
      <c r="E29" s="263" t="s">
        <v>232</v>
      </c>
      <c r="F29" s="264" t="s">
        <v>10</v>
      </c>
      <c r="G29" s="265" t="s">
        <v>506</v>
      </c>
      <c r="H29" s="2" t="s">
        <v>16</v>
      </c>
      <c r="I29" s="534">
        <v>8000</v>
      </c>
      <c r="J29" s="534">
        <v>8000</v>
      </c>
    </row>
    <row r="30" spans="1:10" ht="49.5" customHeight="1" x14ac:dyDescent="0.25">
      <c r="A30" s="27" t="s">
        <v>138</v>
      </c>
      <c r="B30" s="30" t="s">
        <v>50</v>
      </c>
      <c r="C30" s="28" t="s">
        <v>10</v>
      </c>
      <c r="D30" s="28" t="s">
        <v>20</v>
      </c>
      <c r="E30" s="257" t="s">
        <v>522</v>
      </c>
      <c r="F30" s="258" t="s">
        <v>496</v>
      </c>
      <c r="G30" s="259" t="s">
        <v>497</v>
      </c>
      <c r="H30" s="28"/>
      <c r="I30" s="532">
        <f>SUM(I31)</f>
        <v>211250</v>
      </c>
      <c r="J30" s="532">
        <f>SUM(J31)</f>
        <v>211250</v>
      </c>
    </row>
    <row r="31" spans="1:10" ht="82.5" customHeight="1" x14ac:dyDescent="0.25">
      <c r="A31" s="55" t="s">
        <v>139</v>
      </c>
      <c r="B31" s="54" t="s">
        <v>50</v>
      </c>
      <c r="C31" s="2" t="s">
        <v>10</v>
      </c>
      <c r="D31" s="2" t="s">
        <v>20</v>
      </c>
      <c r="E31" s="260" t="s">
        <v>625</v>
      </c>
      <c r="F31" s="261" t="s">
        <v>496</v>
      </c>
      <c r="G31" s="262" t="s">
        <v>497</v>
      </c>
      <c r="H31" s="44"/>
      <c r="I31" s="533">
        <f>SUM(I32)</f>
        <v>211250</v>
      </c>
      <c r="J31" s="533">
        <f>SUM(J32)</f>
        <v>211250</v>
      </c>
    </row>
    <row r="32" spans="1:10" ht="48" customHeight="1" x14ac:dyDescent="0.25">
      <c r="A32" s="77" t="s">
        <v>523</v>
      </c>
      <c r="B32" s="54" t="s">
        <v>50</v>
      </c>
      <c r="C32" s="2" t="s">
        <v>10</v>
      </c>
      <c r="D32" s="2" t="s">
        <v>20</v>
      </c>
      <c r="E32" s="260" t="s">
        <v>625</v>
      </c>
      <c r="F32" s="261" t="s">
        <v>10</v>
      </c>
      <c r="G32" s="262" t="s">
        <v>497</v>
      </c>
      <c r="H32" s="44"/>
      <c r="I32" s="533">
        <f>SUM(I33+I35)</f>
        <v>211250</v>
      </c>
      <c r="J32" s="533">
        <f>SUM(J33+J35)</f>
        <v>211250</v>
      </c>
    </row>
    <row r="33" spans="1:10" ht="18.75" hidden="1" customHeight="1" x14ac:dyDescent="0.25">
      <c r="A33" s="77" t="s">
        <v>933</v>
      </c>
      <c r="B33" s="54" t="s">
        <v>50</v>
      </c>
      <c r="C33" s="2" t="s">
        <v>10</v>
      </c>
      <c r="D33" s="2" t="s">
        <v>20</v>
      </c>
      <c r="E33" s="260" t="s">
        <v>211</v>
      </c>
      <c r="F33" s="261" t="s">
        <v>10</v>
      </c>
      <c r="G33" s="262" t="s">
        <v>934</v>
      </c>
      <c r="H33" s="44"/>
      <c r="I33" s="533">
        <f>SUM(I34)</f>
        <v>0</v>
      </c>
      <c r="J33" s="533">
        <f>SUM(J34)</f>
        <v>0</v>
      </c>
    </row>
    <row r="34" spans="1:10" ht="34.5" hidden="1" customHeight="1" x14ac:dyDescent="0.25">
      <c r="A34" s="87" t="s">
        <v>682</v>
      </c>
      <c r="B34" s="54" t="s">
        <v>50</v>
      </c>
      <c r="C34" s="2" t="s">
        <v>10</v>
      </c>
      <c r="D34" s="2" t="s">
        <v>20</v>
      </c>
      <c r="E34" s="260" t="s">
        <v>211</v>
      </c>
      <c r="F34" s="261" t="s">
        <v>10</v>
      </c>
      <c r="G34" s="262" t="s">
        <v>934</v>
      </c>
      <c r="H34" s="44" t="s">
        <v>16</v>
      </c>
      <c r="I34" s="535"/>
      <c r="J34" s="535"/>
    </row>
    <row r="35" spans="1:10" ht="16.5" customHeight="1" x14ac:dyDescent="0.25">
      <c r="A35" s="77" t="s">
        <v>627</v>
      </c>
      <c r="B35" s="54" t="s">
        <v>50</v>
      </c>
      <c r="C35" s="2" t="s">
        <v>10</v>
      </c>
      <c r="D35" s="2" t="s">
        <v>20</v>
      </c>
      <c r="E35" s="260" t="s">
        <v>211</v>
      </c>
      <c r="F35" s="261" t="s">
        <v>10</v>
      </c>
      <c r="G35" s="262" t="s">
        <v>626</v>
      </c>
      <c r="H35" s="44"/>
      <c r="I35" s="533">
        <f>SUM(I36)</f>
        <v>211250</v>
      </c>
      <c r="J35" s="533">
        <f>SUM(J36)</f>
        <v>211250</v>
      </c>
    </row>
    <row r="36" spans="1:10" ht="32.25" customHeight="1" x14ac:dyDescent="0.25">
      <c r="A36" s="87" t="s">
        <v>682</v>
      </c>
      <c r="B36" s="54" t="s">
        <v>50</v>
      </c>
      <c r="C36" s="2" t="s">
        <v>10</v>
      </c>
      <c r="D36" s="2" t="s">
        <v>20</v>
      </c>
      <c r="E36" s="260" t="s">
        <v>211</v>
      </c>
      <c r="F36" s="261" t="s">
        <v>10</v>
      </c>
      <c r="G36" s="262" t="s">
        <v>626</v>
      </c>
      <c r="H36" s="2" t="s">
        <v>16</v>
      </c>
      <c r="I36" s="535">
        <v>211250</v>
      </c>
      <c r="J36" s="535">
        <v>211250</v>
      </c>
    </row>
    <row r="37" spans="1:10" ht="47.25" x14ac:dyDescent="0.25">
      <c r="A37" s="76" t="s">
        <v>117</v>
      </c>
      <c r="B37" s="30" t="s">
        <v>50</v>
      </c>
      <c r="C37" s="28" t="s">
        <v>10</v>
      </c>
      <c r="D37" s="28" t="s">
        <v>20</v>
      </c>
      <c r="E37" s="257" t="s">
        <v>499</v>
      </c>
      <c r="F37" s="258" t="s">
        <v>496</v>
      </c>
      <c r="G37" s="259" t="s">
        <v>497</v>
      </c>
      <c r="H37" s="28"/>
      <c r="I37" s="532">
        <f t="shared" ref="I37:J40" si="1">SUM(I38)</f>
        <v>799081</v>
      </c>
      <c r="J37" s="532">
        <f t="shared" si="1"/>
        <v>799081</v>
      </c>
    </row>
    <row r="38" spans="1:10" ht="63" x14ac:dyDescent="0.25">
      <c r="A38" s="77" t="s">
        <v>130</v>
      </c>
      <c r="B38" s="54" t="s">
        <v>50</v>
      </c>
      <c r="C38" s="2" t="s">
        <v>10</v>
      </c>
      <c r="D38" s="2" t="s">
        <v>20</v>
      </c>
      <c r="E38" s="260" t="s">
        <v>500</v>
      </c>
      <c r="F38" s="261" t="s">
        <v>496</v>
      </c>
      <c r="G38" s="262" t="s">
        <v>497</v>
      </c>
      <c r="H38" s="44"/>
      <c r="I38" s="533">
        <f t="shared" si="1"/>
        <v>799081</v>
      </c>
      <c r="J38" s="533">
        <f t="shared" si="1"/>
        <v>799081</v>
      </c>
    </row>
    <row r="39" spans="1:10" ht="47.25" x14ac:dyDescent="0.25">
      <c r="A39" s="77" t="s">
        <v>503</v>
      </c>
      <c r="B39" s="54" t="s">
        <v>50</v>
      </c>
      <c r="C39" s="2" t="s">
        <v>10</v>
      </c>
      <c r="D39" s="2" t="s">
        <v>20</v>
      </c>
      <c r="E39" s="260" t="s">
        <v>500</v>
      </c>
      <c r="F39" s="261" t="s">
        <v>10</v>
      </c>
      <c r="G39" s="262" t="s">
        <v>497</v>
      </c>
      <c r="H39" s="44"/>
      <c r="I39" s="533">
        <f t="shared" si="1"/>
        <v>799081</v>
      </c>
      <c r="J39" s="533">
        <f t="shared" si="1"/>
        <v>799081</v>
      </c>
    </row>
    <row r="40" spans="1:10" ht="17.25" customHeight="1" x14ac:dyDescent="0.25">
      <c r="A40" s="77" t="s">
        <v>119</v>
      </c>
      <c r="B40" s="54" t="s">
        <v>50</v>
      </c>
      <c r="C40" s="2" t="s">
        <v>10</v>
      </c>
      <c r="D40" s="2" t="s">
        <v>20</v>
      </c>
      <c r="E40" s="260" t="s">
        <v>500</v>
      </c>
      <c r="F40" s="261" t="s">
        <v>10</v>
      </c>
      <c r="G40" s="262" t="s">
        <v>502</v>
      </c>
      <c r="H40" s="44"/>
      <c r="I40" s="533">
        <f t="shared" si="1"/>
        <v>799081</v>
      </c>
      <c r="J40" s="533">
        <f t="shared" si="1"/>
        <v>799081</v>
      </c>
    </row>
    <row r="41" spans="1:10" ht="31.5" customHeight="1" x14ac:dyDescent="0.25">
      <c r="A41" s="87" t="s">
        <v>682</v>
      </c>
      <c r="B41" s="318" t="s">
        <v>50</v>
      </c>
      <c r="C41" s="2" t="s">
        <v>10</v>
      </c>
      <c r="D41" s="2" t="s">
        <v>20</v>
      </c>
      <c r="E41" s="260" t="s">
        <v>500</v>
      </c>
      <c r="F41" s="261" t="s">
        <v>10</v>
      </c>
      <c r="G41" s="262" t="s">
        <v>502</v>
      </c>
      <c r="H41" s="2" t="s">
        <v>16</v>
      </c>
      <c r="I41" s="535">
        <v>799081</v>
      </c>
      <c r="J41" s="535">
        <v>799081</v>
      </c>
    </row>
    <row r="42" spans="1:10" ht="31.5" x14ac:dyDescent="0.25">
      <c r="A42" s="76" t="s">
        <v>131</v>
      </c>
      <c r="B42" s="30" t="s">
        <v>50</v>
      </c>
      <c r="C42" s="28" t="s">
        <v>10</v>
      </c>
      <c r="D42" s="28" t="s">
        <v>20</v>
      </c>
      <c r="E42" s="245" t="s">
        <v>508</v>
      </c>
      <c r="F42" s="246" t="s">
        <v>496</v>
      </c>
      <c r="G42" s="247" t="s">
        <v>497</v>
      </c>
      <c r="H42" s="28"/>
      <c r="I42" s="532">
        <f t="shared" ref="I42:J45" si="2">SUM(I43)</f>
        <v>192826</v>
      </c>
      <c r="J42" s="532">
        <f t="shared" si="2"/>
        <v>192826</v>
      </c>
    </row>
    <row r="43" spans="1:10" ht="63" x14ac:dyDescent="0.25">
      <c r="A43" s="77" t="s">
        <v>687</v>
      </c>
      <c r="B43" s="54" t="s">
        <v>50</v>
      </c>
      <c r="C43" s="2" t="s">
        <v>10</v>
      </c>
      <c r="D43" s="2" t="s">
        <v>20</v>
      </c>
      <c r="E43" s="248" t="s">
        <v>203</v>
      </c>
      <c r="F43" s="249" t="s">
        <v>496</v>
      </c>
      <c r="G43" s="250" t="s">
        <v>497</v>
      </c>
      <c r="H43" s="2"/>
      <c r="I43" s="533">
        <f t="shared" si="2"/>
        <v>192826</v>
      </c>
      <c r="J43" s="533">
        <f t="shared" si="2"/>
        <v>192826</v>
      </c>
    </row>
    <row r="44" spans="1:10" ht="47.25" x14ac:dyDescent="0.25">
      <c r="A44" s="77" t="s">
        <v>507</v>
      </c>
      <c r="B44" s="54" t="s">
        <v>50</v>
      </c>
      <c r="C44" s="2" t="s">
        <v>10</v>
      </c>
      <c r="D44" s="2" t="s">
        <v>20</v>
      </c>
      <c r="E44" s="248" t="s">
        <v>203</v>
      </c>
      <c r="F44" s="249" t="s">
        <v>10</v>
      </c>
      <c r="G44" s="250" t="s">
        <v>497</v>
      </c>
      <c r="H44" s="2"/>
      <c r="I44" s="533">
        <f t="shared" si="2"/>
        <v>192826</v>
      </c>
      <c r="J44" s="533">
        <f t="shared" si="2"/>
        <v>192826</v>
      </c>
    </row>
    <row r="45" spans="1:10" ht="32.25" customHeight="1" x14ac:dyDescent="0.25">
      <c r="A45" s="77" t="s">
        <v>90</v>
      </c>
      <c r="B45" s="336" t="s">
        <v>50</v>
      </c>
      <c r="C45" s="2" t="s">
        <v>10</v>
      </c>
      <c r="D45" s="2" t="s">
        <v>20</v>
      </c>
      <c r="E45" s="248" t="s">
        <v>203</v>
      </c>
      <c r="F45" s="249" t="s">
        <v>10</v>
      </c>
      <c r="G45" s="250" t="s">
        <v>509</v>
      </c>
      <c r="H45" s="2"/>
      <c r="I45" s="533">
        <f t="shared" si="2"/>
        <v>192826</v>
      </c>
      <c r="J45" s="533">
        <f t="shared" si="2"/>
        <v>192826</v>
      </c>
    </row>
    <row r="46" spans="1:10" ht="63" x14ac:dyDescent="0.25">
      <c r="A46" s="86" t="s">
        <v>86</v>
      </c>
      <c r="B46" s="406" t="s">
        <v>50</v>
      </c>
      <c r="C46" s="2" t="s">
        <v>10</v>
      </c>
      <c r="D46" s="2" t="s">
        <v>20</v>
      </c>
      <c r="E46" s="248" t="s">
        <v>203</v>
      </c>
      <c r="F46" s="249" t="s">
        <v>10</v>
      </c>
      <c r="G46" s="250" t="s">
        <v>509</v>
      </c>
      <c r="H46" s="2" t="s">
        <v>13</v>
      </c>
      <c r="I46" s="535">
        <v>192826</v>
      </c>
      <c r="J46" s="535">
        <v>192826</v>
      </c>
    </row>
    <row r="47" spans="1:10" ht="47.25" x14ac:dyDescent="0.25">
      <c r="A47" s="96" t="s">
        <v>126</v>
      </c>
      <c r="B47" s="32" t="s">
        <v>50</v>
      </c>
      <c r="C47" s="28" t="s">
        <v>10</v>
      </c>
      <c r="D47" s="28" t="s">
        <v>20</v>
      </c>
      <c r="E47" s="245" t="s">
        <v>511</v>
      </c>
      <c r="F47" s="246" t="s">
        <v>496</v>
      </c>
      <c r="G47" s="247" t="s">
        <v>497</v>
      </c>
      <c r="H47" s="28"/>
      <c r="I47" s="532">
        <f>SUM(I48)</f>
        <v>584400</v>
      </c>
      <c r="J47" s="532">
        <f>SUM(J48)</f>
        <v>584400</v>
      </c>
    </row>
    <row r="48" spans="1:10" ht="63" x14ac:dyDescent="0.25">
      <c r="A48" s="91" t="s">
        <v>127</v>
      </c>
      <c r="B48" s="318" t="s">
        <v>50</v>
      </c>
      <c r="C48" s="2" t="s">
        <v>10</v>
      </c>
      <c r="D48" s="2" t="s">
        <v>20</v>
      </c>
      <c r="E48" s="248" t="s">
        <v>204</v>
      </c>
      <c r="F48" s="249" t="s">
        <v>496</v>
      </c>
      <c r="G48" s="250" t="s">
        <v>497</v>
      </c>
      <c r="H48" s="2"/>
      <c r="I48" s="533">
        <f>SUM(I49)</f>
        <v>584400</v>
      </c>
      <c r="J48" s="533">
        <f>SUM(J49)</f>
        <v>584400</v>
      </c>
    </row>
    <row r="49" spans="1:10" ht="63" x14ac:dyDescent="0.25">
      <c r="A49" s="92" t="s">
        <v>510</v>
      </c>
      <c r="B49" s="6" t="s">
        <v>50</v>
      </c>
      <c r="C49" s="2" t="s">
        <v>10</v>
      </c>
      <c r="D49" s="2" t="s">
        <v>20</v>
      </c>
      <c r="E49" s="248" t="s">
        <v>204</v>
      </c>
      <c r="F49" s="249" t="s">
        <v>10</v>
      </c>
      <c r="G49" s="250" t="s">
        <v>497</v>
      </c>
      <c r="H49" s="2"/>
      <c r="I49" s="533">
        <f>SUM(I50+I52)</f>
        <v>584400</v>
      </c>
      <c r="J49" s="533">
        <f>SUM(J50+J52)</f>
        <v>584400</v>
      </c>
    </row>
    <row r="50" spans="1:10" ht="47.25" x14ac:dyDescent="0.25">
      <c r="A50" s="86" t="s">
        <v>935</v>
      </c>
      <c r="B50" s="406" t="s">
        <v>50</v>
      </c>
      <c r="C50" s="2" t="s">
        <v>10</v>
      </c>
      <c r="D50" s="2" t="s">
        <v>20</v>
      </c>
      <c r="E50" s="248" t="s">
        <v>204</v>
      </c>
      <c r="F50" s="249" t="s">
        <v>10</v>
      </c>
      <c r="G50" s="250" t="s">
        <v>512</v>
      </c>
      <c r="H50" s="2"/>
      <c r="I50" s="533">
        <f>SUM(I51)</f>
        <v>292200</v>
      </c>
      <c r="J50" s="533">
        <f>SUM(J51)</f>
        <v>292200</v>
      </c>
    </row>
    <row r="51" spans="1:10" ht="63" x14ac:dyDescent="0.25">
      <c r="A51" s="86" t="s">
        <v>86</v>
      </c>
      <c r="B51" s="406" t="s">
        <v>50</v>
      </c>
      <c r="C51" s="2" t="s">
        <v>10</v>
      </c>
      <c r="D51" s="2" t="s">
        <v>20</v>
      </c>
      <c r="E51" s="248" t="s">
        <v>204</v>
      </c>
      <c r="F51" s="249" t="s">
        <v>10</v>
      </c>
      <c r="G51" s="250" t="s">
        <v>512</v>
      </c>
      <c r="H51" s="2" t="s">
        <v>13</v>
      </c>
      <c r="I51" s="534">
        <v>292200</v>
      </c>
      <c r="J51" s="534">
        <v>292200</v>
      </c>
    </row>
    <row r="52" spans="1:10" ht="35.25" customHeight="1" x14ac:dyDescent="0.25">
      <c r="A52" s="86" t="s">
        <v>89</v>
      </c>
      <c r="B52" s="406" t="s">
        <v>50</v>
      </c>
      <c r="C52" s="2" t="s">
        <v>10</v>
      </c>
      <c r="D52" s="2" t="s">
        <v>20</v>
      </c>
      <c r="E52" s="248" t="s">
        <v>204</v>
      </c>
      <c r="F52" s="249" t="s">
        <v>10</v>
      </c>
      <c r="G52" s="250" t="s">
        <v>513</v>
      </c>
      <c r="H52" s="2"/>
      <c r="I52" s="533">
        <f>SUM(I53)</f>
        <v>292200</v>
      </c>
      <c r="J52" s="533">
        <f>SUM(J53)</f>
        <v>292200</v>
      </c>
    </row>
    <row r="53" spans="1:10" ht="63" x14ac:dyDescent="0.25">
      <c r="A53" s="86" t="s">
        <v>86</v>
      </c>
      <c r="B53" s="406" t="s">
        <v>50</v>
      </c>
      <c r="C53" s="2" t="s">
        <v>10</v>
      </c>
      <c r="D53" s="2" t="s">
        <v>20</v>
      </c>
      <c r="E53" s="248" t="s">
        <v>204</v>
      </c>
      <c r="F53" s="249" t="s">
        <v>10</v>
      </c>
      <c r="G53" s="250" t="s">
        <v>513</v>
      </c>
      <c r="H53" s="2" t="s">
        <v>13</v>
      </c>
      <c r="I53" s="534">
        <v>292200</v>
      </c>
      <c r="J53" s="534">
        <v>292200</v>
      </c>
    </row>
    <row r="54" spans="1:10" ht="47.25" x14ac:dyDescent="0.25">
      <c r="A54" s="76" t="s">
        <v>128</v>
      </c>
      <c r="B54" s="30" t="s">
        <v>50</v>
      </c>
      <c r="C54" s="28" t="s">
        <v>10</v>
      </c>
      <c r="D54" s="28" t="s">
        <v>20</v>
      </c>
      <c r="E54" s="245" t="s">
        <v>205</v>
      </c>
      <c r="F54" s="246" t="s">
        <v>496</v>
      </c>
      <c r="G54" s="247" t="s">
        <v>497</v>
      </c>
      <c r="H54" s="28"/>
      <c r="I54" s="532">
        <f t="shared" ref="I54:J57" si="3">SUM(I55)</f>
        <v>292200</v>
      </c>
      <c r="J54" s="532">
        <f t="shared" si="3"/>
        <v>292200</v>
      </c>
    </row>
    <row r="55" spans="1:10" ht="47.25" x14ac:dyDescent="0.25">
      <c r="A55" s="77" t="s">
        <v>129</v>
      </c>
      <c r="B55" s="54" t="s">
        <v>50</v>
      </c>
      <c r="C55" s="2" t="s">
        <v>10</v>
      </c>
      <c r="D55" s="2" t="s">
        <v>20</v>
      </c>
      <c r="E55" s="248" t="s">
        <v>206</v>
      </c>
      <c r="F55" s="249" t="s">
        <v>496</v>
      </c>
      <c r="G55" s="250" t="s">
        <v>497</v>
      </c>
      <c r="H55" s="44"/>
      <c r="I55" s="533">
        <f t="shared" si="3"/>
        <v>292200</v>
      </c>
      <c r="J55" s="533">
        <f t="shared" si="3"/>
        <v>292200</v>
      </c>
    </row>
    <row r="56" spans="1:10" ht="47.25" x14ac:dyDescent="0.25">
      <c r="A56" s="77" t="s">
        <v>514</v>
      </c>
      <c r="B56" s="54" t="s">
        <v>50</v>
      </c>
      <c r="C56" s="2" t="s">
        <v>10</v>
      </c>
      <c r="D56" s="2" t="s">
        <v>20</v>
      </c>
      <c r="E56" s="248" t="s">
        <v>206</v>
      </c>
      <c r="F56" s="249" t="s">
        <v>12</v>
      </c>
      <c r="G56" s="250" t="s">
        <v>497</v>
      </c>
      <c r="H56" s="44"/>
      <c r="I56" s="533">
        <f t="shared" si="3"/>
        <v>292200</v>
      </c>
      <c r="J56" s="533">
        <f t="shared" si="3"/>
        <v>292200</v>
      </c>
    </row>
    <row r="57" spans="1:10" ht="33.75" customHeight="1" x14ac:dyDescent="0.25">
      <c r="A57" s="3" t="s">
        <v>88</v>
      </c>
      <c r="B57" s="406" t="s">
        <v>50</v>
      </c>
      <c r="C57" s="2" t="s">
        <v>10</v>
      </c>
      <c r="D57" s="2" t="s">
        <v>20</v>
      </c>
      <c r="E57" s="248" t="s">
        <v>206</v>
      </c>
      <c r="F57" s="249" t="s">
        <v>12</v>
      </c>
      <c r="G57" s="250" t="s">
        <v>515</v>
      </c>
      <c r="H57" s="2"/>
      <c r="I57" s="533">
        <f t="shared" si="3"/>
        <v>292200</v>
      </c>
      <c r="J57" s="533">
        <f t="shared" si="3"/>
        <v>292200</v>
      </c>
    </row>
    <row r="58" spans="1:10" ht="63" x14ac:dyDescent="0.25">
      <c r="A58" s="86" t="s">
        <v>86</v>
      </c>
      <c r="B58" s="406" t="s">
        <v>50</v>
      </c>
      <c r="C58" s="2" t="s">
        <v>10</v>
      </c>
      <c r="D58" s="2" t="s">
        <v>20</v>
      </c>
      <c r="E58" s="248" t="s">
        <v>206</v>
      </c>
      <c r="F58" s="249" t="s">
        <v>12</v>
      </c>
      <c r="G58" s="250" t="s">
        <v>515</v>
      </c>
      <c r="H58" s="2" t="s">
        <v>13</v>
      </c>
      <c r="I58" s="534">
        <v>292200</v>
      </c>
      <c r="J58" s="534">
        <v>292200</v>
      </c>
    </row>
    <row r="59" spans="1:10" ht="15.75" x14ac:dyDescent="0.25">
      <c r="A59" s="27" t="s">
        <v>132</v>
      </c>
      <c r="B59" s="30" t="s">
        <v>50</v>
      </c>
      <c r="C59" s="28" t="s">
        <v>10</v>
      </c>
      <c r="D59" s="28" t="s">
        <v>20</v>
      </c>
      <c r="E59" s="245" t="s">
        <v>207</v>
      </c>
      <c r="F59" s="246" t="s">
        <v>496</v>
      </c>
      <c r="G59" s="247" t="s">
        <v>497</v>
      </c>
      <c r="H59" s="28"/>
      <c r="I59" s="532">
        <f>SUM(I60)</f>
        <v>12324569</v>
      </c>
      <c r="J59" s="532">
        <f>SUM(J60)</f>
        <v>12324569</v>
      </c>
    </row>
    <row r="60" spans="1:10" ht="31.5" x14ac:dyDescent="0.25">
      <c r="A60" s="3" t="s">
        <v>133</v>
      </c>
      <c r="B60" s="406" t="s">
        <v>50</v>
      </c>
      <c r="C60" s="2" t="s">
        <v>10</v>
      </c>
      <c r="D60" s="2" t="s">
        <v>20</v>
      </c>
      <c r="E60" s="248" t="s">
        <v>208</v>
      </c>
      <c r="F60" s="249" t="s">
        <v>496</v>
      </c>
      <c r="G60" s="250" t="s">
        <v>497</v>
      </c>
      <c r="H60" s="2"/>
      <c r="I60" s="533">
        <f>SUM(I61)</f>
        <v>12324569</v>
      </c>
      <c r="J60" s="533">
        <f>SUM(J61)</f>
        <v>12324569</v>
      </c>
    </row>
    <row r="61" spans="1:10" ht="31.5" x14ac:dyDescent="0.25">
      <c r="A61" s="3" t="s">
        <v>85</v>
      </c>
      <c r="B61" s="406" t="s">
        <v>50</v>
      </c>
      <c r="C61" s="2" t="s">
        <v>10</v>
      </c>
      <c r="D61" s="2" t="s">
        <v>20</v>
      </c>
      <c r="E61" s="248" t="s">
        <v>208</v>
      </c>
      <c r="F61" s="249" t="s">
        <v>496</v>
      </c>
      <c r="G61" s="250" t="s">
        <v>501</v>
      </c>
      <c r="H61" s="2"/>
      <c r="I61" s="533">
        <f>SUM(I62:I63)</f>
        <v>12324569</v>
      </c>
      <c r="J61" s="533">
        <f>SUM(J62:J63)</f>
        <v>12324569</v>
      </c>
    </row>
    <row r="62" spans="1:10" ht="63" x14ac:dyDescent="0.25">
      <c r="A62" s="86" t="s">
        <v>86</v>
      </c>
      <c r="B62" s="406" t="s">
        <v>50</v>
      </c>
      <c r="C62" s="2" t="s">
        <v>10</v>
      </c>
      <c r="D62" s="2" t="s">
        <v>20</v>
      </c>
      <c r="E62" s="248" t="s">
        <v>208</v>
      </c>
      <c r="F62" s="249" t="s">
        <v>496</v>
      </c>
      <c r="G62" s="250" t="s">
        <v>501</v>
      </c>
      <c r="H62" s="2" t="s">
        <v>13</v>
      </c>
      <c r="I62" s="534">
        <v>12306504</v>
      </c>
      <c r="J62" s="534">
        <v>12306504</v>
      </c>
    </row>
    <row r="63" spans="1:10" ht="15.75" x14ac:dyDescent="0.25">
      <c r="A63" s="3" t="s">
        <v>18</v>
      </c>
      <c r="B63" s="406" t="s">
        <v>50</v>
      </c>
      <c r="C63" s="2" t="s">
        <v>10</v>
      </c>
      <c r="D63" s="2" t="s">
        <v>20</v>
      </c>
      <c r="E63" s="248" t="s">
        <v>208</v>
      </c>
      <c r="F63" s="249" t="s">
        <v>496</v>
      </c>
      <c r="G63" s="250" t="s">
        <v>501</v>
      </c>
      <c r="H63" s="2" t="s">
        <v>17</v>
      </c>
      <c r="I63" s="534">
        <v>18065</v>
      </c>
      <c r="J63" s="534">
        <v>18065</v>
      </c>
    </row>
    <row r="64" spans="1:10" ht="16.5" customHeight="1" x14ac:dyDescent="0.25">
      <c r="A64" s="76" t="s">
        <v>91</v>
      </c>
      <c r="B64" s="30" t="s">
        <v>50</v>
      </c>
      <c r="C64" s="28" t="s">
        <v>10</v>
      </c>
      <c r="D64" s="30">
        <v>11</v>
      </c>
      <c r="E64" s="251" t="s">
        <v>209</v>
      </c>
      <c r="F64" s="252" t="s">
        <v>496</v>
      </c>
      <c r="G64" s="253" t="s">
        <v>497</v>
      </c>
      <c r="H64" s="28"/>
      <c r="I64" s="532">
        <f t="shared" ref="I64:J66" si="4">SUM(I65)</f>
        <v>500000</v>
      </c>
      <c r="J64" s="532">
        <f t="shared" si="4"/>
        <v>500000</v>
      </c>
    </row>
    <row r="65" spans="1:10" ht="16.5" customHeight="1" x14ac:dyDescent="0.25">
      <c r="A65" s="89" t="s">
        <v>92</v>
      </c>
      <c r="B65" s="6" t="s">
        <v>50</v>
      </c>
      <c r="C65" s="2" t="s">
        <v>10</v>
      </c>
      <c r="D65" s="406">
        <v>11</v>
      </c>
      <c r="E65" s="266" t="s">
        <v>210</v>
      </c>
      <c r="F65" s="267" t="s">
        <v>496</v>
      </c>
      <c r="G65" s="268" t="s">
        <v>497</v>
      </c>
      <c r="H65" s="2"/>
      <c r="I65" s="533">
        <f t="shared" si="4"/>
        <v>500000</v>
      </c>
      <c r="J65" s="533">
        <f t="shared" si="4"/>
        <v>500000</v>
      </c>
    </row>
    <row r="66" spans="1:10" ht="16.5" customHeight="1" x14ac:dyDescent="0.25">
      <c r="A66" s="3" t="s">
        <v>112</v>
      </c>
      <c r="B66" s="406" t="s">
        <v>50</v>
      </c>
      <c r="C66" s="2" t="s">
        <v>10</v>
      </c>
      <c r="D66" s="406">
        <v>11</v>
      </c>
      <c r="E66" s="266" t="s">
        <v>210</v>
      </c>
      <c r="F66" s="267" t="s">
        <v>496</v>
      </c>
      <c r="G66" s="268" t="s">
        <v>519</v>
      </c>
      <c r="H66" s="2"/>
      <c r="I66" s="533">
        <f t="shared" si="4"/>
        <v>500000</v>
      </c>
      <c r="J66" s="533">
        <f t="shared" si="4"/>
        <v>500000</v>
      </c>
    </row>
    <row r="67" spans="1:10" ht="15.75" customHeight="1" x14ac:dyDescent="0.25">
      <c r="A67" s="3" t="s">
        <v>18</v>
      </c>
      <c r="B67" s="406" t="s">
        <v>50</v>
      </c>
      <c r="C67" s="2" t="s">
        <v>10</v>
      </c>
      <c r="D67" s="406">
        <v>11</v>
      </c>
      <c r="E67" s="266" t="s">
        <v>210</v>
      </c>
      <c r="F67" s="267" t="s">
        <v>496</v>
      </c>
      <c r="G67" s="268" t="s">
        <v>519</v>
      </c>
      <c r="H67" s="2" t="s">
        <v>17</v>
      </c>
      <c r="I67" s="534">
        <v>500000</v>
      </c>
      <c r="J67" s="534">
        <v>500000</v>
      </c>
    </row>
    <row r="68" spans="1:10" ht="15.75" x14ac:dyDescent="0.25">
      <c r="A68" s="100" t="s">
        <v>23</v>
      </c>
      <c r="B68" s="26" t="s">
        <v>50</v>
      </c>
      <c r="C68" s="22" t="s">
        <v>10</v>
      </c>
      <c r="D68" s="26">
        <v>13</v>
      </c>
      <c r="E68" s="101"/>
      <c r="F68" s="325"/>
      <c r="G68" s="326"/>
      <c r="H68" s="22"/>
      <c r="I68" s="531">
        <f>SUM(I69+I74+I93+I99+I110+I114+I83+I88+I120)</f>
        <v>6701080</v>
      </c>
      <c r="J68" s="531">
        <f>SUM(J69+J74+J93+J99+J110+J114+J83+J88+J120)</f>
        <v>6638397</v>
      </c>
    </row>
    <row r="69" spans="1:10" ht="47.25" x14ac:dyDescent="0.25">
      <c r="A69" s="27" t="s">
        <v>138</v>
      </c>
      <c r="B69" s="30" t="s">
        <v>50</v>
      </c>
      <c r="C69" s="28" t="s">
        <v>10</v>
      </c>
      <c r="D69" s="30">
        <v>13</v>
      </c>
      <c r="E69" s="251" t="s">
        <v>522</v>
      </c>
      <c r="F69" s="252" t="s">
        <v>496</v>
      </c>
      <c r="G69" s="253" t="s">
        <v>497</v>
      </c>
      <c r="H69" s="28"/>
      <c r="I69" s="532">
        <f t="shared" ref="I69:J72" si="5">SUM(I70)</f>
        <v>3000</v>
      </c>
      <c r="J69" s="532">
        <f t="shared" si="5"/>
        <v>3000</v>
      </c>
    </row>
    <row r="70" spans="1:10" ht="63" customHeight="1" x14ac:dyDescent="0.25">
      <c r="A70" s="55" t="s">
        <v>139</v>
      </c>
      <c r="B70" s="54" t="s">
        <v>50</v>
      </c>
      <c r="C70" s="2" t="s">
        <v>10</v>
      </c>
      <c r="D70" s="406">
        <v>13</v>
      </c>
      <c r="E70" s="266" t="s">
        <v>211</v>
      </c>
      <c r="F70" s="267" t="s">
        <v>496</v>
      </c>
      <c r="G70" s="268" t="s">
        <v>497</v>
      </c>
      <c r="H70" s="2"/>
      <c r="I70" s="533">
        <f t="shared" si="5"/>
        <v>3000</v>
      </c>
      <c r="J70" s="533">
        <f t="shared" si="5"/>
        <v>3000</v>
      </c>
    </row>
    <row r="71" spans="1:10" ht="47.25" x14ac:dyDescent="0.25">
      <c r="A71" s="55" t="s">
        <v>523</v>
      </c>
      <c r="B71" s="54" t="s">
        <v>50</v>
      </c>
      <c r="C71" s="2" t="s">
        <v>10</v>
      </c>
      <c r="D71" s="406">
        <v>13</v>
      </c>
      <c r="E71" s="266" t="s">
        <v>211</v>
      </c>
      <c r="F71" s="267" t="s">
        <v>10</v>
      </c>
      <c r="G71" s="268" t="s">
        <v>497</v>
      </c>
      <c r="H71" s="2"/>
      <c r="I71" s="533">
        <f t="shared" si="5"/>
        <v>3000</v>
      </c>
      <c r="J71" s="533">
        <f t="shared" si="5"/>
        <v>3000</v>
      </c>
    </row>
    <row r="72" spans="1:10" ht="17.25" customHeight="1" x14ac:dyDescent="0.25">
      <c r="A72" s="86" t="s">
        <v>525</v>
      </c>
      <c r="B72" s="406" t="s">
        <v>50</v>
      </c>
      <c r="C72" s="2" t="s">
        <v>10</v>
      </c>
      <c r="D72" s="406">
        <v>13</v>
      </c>
      <c r="E72" s="266" t="s">
        <v>211</v>
      </c>
      <c r="F72" s="267" t="s">
        <v>10</v>
      </c>
      <c r="G72" s="268" t="s">
        <v>524</v>
      </c>
      <c r="H72" s="2"/>
      <c r="I72" s="533">
        <f t="shared" si="5"/>
        <v>3000</v>
      </c>
      <c r="J72" s="533">
        <f t="shared" si="5"/>
        <v>3000</v>
      </c>
    </row>
    <row r="73" spans="1:10" ht="31.5" customHeight="1" x14ac:dyDescent="0.25">
      <c r="A73" s="91" t="s">
        <v>682</v>
      </c>
      <c r="B73" s="318" t="s">
        <v>50</v>
      </c>
      <c r="C73" s="2" t="s">
        <v>10</v>
      </c>
      <c r="D73" s="406">
        <v>13</v>
      </c>
      <c r="E73" s="266" t="s">
        <v>211</v>
      </c>
      <c r="F73" s="267" t="s">
        <v>10</v>
      </c>
      <c r="G73" s="268" t="s">
        <v>524</v>
      </c>
      <c r="H73" s="2" t="s">
        <v>16</v>
      </c>
      <c r="I73" s="534">
        <v>3000</v>
      </c>
      <c r="J73" s="534">
        <v>3000</v>
      </c>
    </row>
    <row r="74" spans="1:10" ht="47.25" hidden="1" x14ac:dyDescent="0.25">
      <c r="A74" s="76" t="s">
        <v>197</v>
      </c>
      <c r="B74" s="30" t="s">
        <v>50</v>
      </c>
      <c r="C74" s="28" t="s">
        <v>10</v>
      </c>
      <c r="D74" s="30">
        <v>13</v>
      </c>
      <c r="E74" s="251" t="s">
        <v>550</v>
      </c>
      <c r="F74" s="252" t="s">
        <v>496</v>
      </c>
      <c r="G74" s="253" t="s">
        <v>497</v>
      </c>
      <c r="H74" s="28"/>
      <c r="I74" s="532">
        <f>SUM(I75+I79)</f>
        <v>0</v>
      </c>
      <c r="J74" s="532">
        <f>SUM(J75+J79)</f>
        <v>0</v>
      </c>
    </row>
    <row r="75" spans="1:10" ht="78.75" hidden="1" x14ac:dyDescent="0.25">
      <c r="A75" s="86" t="s">
        <v>255</v>
      </c>
      <c r="B75" s="406" t="s">
        <v>50</v>
      </c>
      <c r="C75" s="2" t="s">
        <v>10</v>
      </c>
      <c r="D75" s="406">
        <v>13</v>
      </c>
      <c r="E75" s="266" t="s">
        <v>254</v>
      </c>
      <c r="F75" s="267" t="s">
        <v>496</v>
      </c>
      <c r="G75" s="268" t="s">
        <v>497</v>
      </c>
      <c r="H75" s="2"/>
      <c r="I75" s="533">
        <f t="shared" ref="I75:J77" si="6">SUM(I76)</f>
        <v>0</v>
      </c>
      <c r="J75" s="533">
        <f t="shared" si="6"/>
        <v>0</v>
      </c>
    </row>
    <row r="76" spans="1:10" ht="47.25" hidden="1" x14ac:dyDescent="0.25">
      <c r="A76" s="3" t="s">
        <v>551</v>
      </c>
      <c r="B76" s="406" t="s">
        <v>50</v>
      </c>
      <c r="C76" s="2" t="s">
        <v>10</v>
      </c>
      <c r="D76" s="406">
        <v>13</v>
      </c>
      <c r="E76" s="266" t="s">
        <v>254</v>
      </c>
      <c r="F76" s="267" t="s">
        <v>10</v>
      </c>
      <c r="G76" s="268" t="s">
        <v>497</v>
      </c>
      <c r="H76" s="2"/>
      <c r="I76" s="533">
        <f t="shared" si="6"/>
        <v>0</v>
      </c>
      <c r="J76" s="533">
        <f t="shared" si="6"/>
        <v>0</v>
      </c>
    </row>
    <row r="77" spans="1:10" ht="31.5" hidden="1" x14ac:dyDescent="0.25">
      <c r="A77" s="114" t="s">
        <v>559</v>
      </c>
      <c r="B77" s="6" t="s">
        <v>50</v>
      </c>
      <c r="C77" s="2" t="s">
        <v>10</v>
      </c>
      <c r="D77" s="406">
        <v>13</v>
      </c>
      <c r="E77" s="266" t="s">
        <v>254</v>
      </c>
      <c r="F77" s="267" t="s">
        <v>10</v>
      </c>
      <c r="G77" s="268" t="s">
        <v>558</v>
      </c>
      <c r="H77" s="2"/>
      <c r="I77" s="533">
        <f t="shared" si="6"/>
        <v>0</v>
      </c>
      <c r="J77" s="533">
        <f t="shared" si="6"/>
        <v>0</v>
      </c>
    </row>
    <row r="78" spans="1:10" ht="15.75" hidden="1" customHeight="1" x14ac:dyDescent="0.25">
      <c r="A78" s="92" t="s">
        <v>21</v>
      </c>
      <c r="B78" s="6" t="s">
        <v>50</v>
      </c>
      <c r="C78" s="2" t="s">
        <v>10</v>
      </c>
      <c r="D78" s="406">
        <v>13</v>
      </c>
      <c r="E78" s="266" t="s">
        <v>254</v>
      </c>
      <c r="F78" s="267" t="s">
        <v>10</v>
      </c>
      <c r="G78" s="268" t="s">
        <v>558</v>
      </c>
      <c r="H78" s="2" t="s">
        <v>70</v>
      </c>
      <c r="I78" s="534"/>
      <c r="J78" s="534"/>
    </row>
    <row r="79" spans="1:10" ht="84" hidden="1" customHeight="1" x14ac:dyDescent="0.25">
      <c r="A79" s="86" t="s">
        <v>198</v>
      </c>
      <c r="B79" s="406" t="s">
        <v>50</v>
      </c>
      <c r="C79" s="2" t="s">
        <v>10</v>
      </c>
      <c r="D79" s="406">
        <v>13</v>
      </c>
      <c r="E79" s="266" t="s">
        <v>228</v>
      </c>
      <c r="F79" s="267" t="s">
        <v>496</v>
      </c>
      <c r="G79" s="268" t="s">
        <v>497</v>
      </c>
      <c r="H79" s="2"/>
      <c r="I79" s="533">
        <f t="shared" ref="I79:J81" si="7">SUM(I80)</f>
        <v>0</v>
      </c>
      <c r="J79" s="533">
        <f t="shared" si="7"/>
        <v>0</v>
      </c>
    </row>
    <row r="80" spans="1:10" ht="34.5" hidden="1" customHeight="1" x14ac:dyDescent="0.25">
      <c r="A80" s="3" t="s">
        <v>560</v>
      </c>
      <c r="B80" s="406" t="s">
        <v>50</v>
      </c>
      <c r="C80" s="2" t="s">
        <v>10</v>
      </c>
      <c r="D80" s="406">
        <v>13</v>
      </c>
      <c r="E80" s="266" t="s">
        <v>228</v>
      </c>
      <c r="F80" s="267" t="s">
        <v>10</v>
      </c>
      <c r="G80" s="268" t="s">
        <v>497</v>
      </c>
      <c r="H80" s="2"/>
      <c r="I80" s="533">
        <f t="shared" si="7"/>
        <v>0</v>
      </c>
      <c r="J80" s="533">
        <f t="shared" si="7"/>
        <v>0</v>
      </c>
    </row>
    <row r="81" spans="1:10" ht="31.5" hidden="1" x14ac:dyDescent="0.25">
      <c r="A81" s="114" t="s">
        <v>559</v>
      </c>
      <c r="B81" s="6" t="s">
        <v>50</v>
      </c>
      <c r="C81" s="2" t="s">
        <v>10</v>
      </c>
      <c r="D81" s="406">
        <v>13</v>
      </c>
      <c r="E81" s="266" t="s">
        <v>228</v>
      </c>
      <c r="F81" s="267" t="s">
        <v>10</v>
      </c>
      <c r="G81" s="268" t="s">
        <v>558</v>
      </c>
      <c r="H81" s="2"/>
      <c r="I81" s="533">
        <f t="shared" si="7"/>
        <v>0</v>
      </c>
      <c r="J81" s="533">
        <f t="shared" si="7"/>
        <v>0</v>
      </c>
    </row>
    <row r="82" spans="1:10" ht="17.25" hidden="1" customHeight="1" x14ac:dyDescent="0.25">
      <c r="A82" s="92" t="s">
        <v>21</v>
      </c>
      <c r="B82" s="6" t="s">
        <v>50</v>
      </c>
      <c r="C82" s="2" t="s">
        <v>10</v>
      </c>
      <c r="D82" s="406">
        <v>13</v>
      </c>
      <c r="E82" s="266" t="s">
        <v>228</v>
      </c>
      <c r="F82" s="267" t="s">
        <v>10</v>
      </c>
      <c r="G82" s="268" t="s">
        <v>558</v>
      </c>
      <c r="H82" s="2" t="s">
        <v>70</v>
      </c>
      <c r="I82" s="534"/>
      <c r="J82" s="534"/>
    </row>
    <row r="83" spans="1:10" ht="33.75" customHeight="1" x14ac:dyDescent="0.25">
      <c r="A83" s="76" t="s">
        <v>131</v>
      </c>
      <c r="B83" s="30" t="s">
        <v>50</v>
      </c>
      <c r="C83" s="28" t="s">
        <v>10</v>
      </c>
      <c r="D83" s="28">
        <v>13</v>
      </c>
      <c r="E83" s="245" t="s">
        <v>508</v>
      </c>
      <c r="F83" s="246" t="s">
        <v>496</v>
      </c>
      <c r="G83" s="247" t="s">
        <v>497</v>
      </c>
      <c r="H83" s="28"/>
      <c r="I83" s="532">
        <f t="shared" ref="I83:J86" si="8">SUM(I84)</f>
        <v>2000</v>
      </c>
      <c r="J83" s="532">
        <f t="shared" si="8"/>
        <v>2000</v>
      </c>
    </row>
    <row r="84" spans="1:10" ht="63" customHeight="1" x14ac:dyDescent="0.25">
      <c r="A84" s="77" t="s">
        <v>631</v>
      </c>
      <c r="B84" s="6" t="s">
        <v>50</v>
      </c>
      <c r="C84" s="2" t="s">
        <v>10</v>
      </c>
      <c r="D84" s="2">
        <v>13</v>
      </c>
      <c r="E84" s="248" t="s">
        <v>630</v>
      </c>
      <c r="F84" s="249" t="s">
        <v>496</v>
      </c>
      <c r="G84" s="250" t="s">
        <v>497</v>
      </c>
      <c r="H84" s="2"/>
      <c r="I84" s="533">
        <f t="shared" si="8"/>
        <v>2000</v>
      </c>
      <c r="J84" s="533">
        <f t="shared" si="8"/>
        <v>2000</v>
      </c>
    </row>
    <row r="85" spans="1:10" ht="33" customHeight="1" x14ac:dyDescent="0.25">
      <c r="A85" s="77" t="s">
        <v>632</v>
      </c>
      <c r="B85" s="6" t="s">
        <v>50</v>
      </c>
      <c r="C85" s="2" t="s">
        <v>10</v>
      </c>
      <c r="D85" s="2">
        <v>13</v>
      </c>
      <c r="E85" s="248" t="s">
        <v>630</v>
      </c>
      <c r="F85" s="249" t="s">
        <v>10</v>
      </c>
      <c r="G85" s="250" t="s">
        <v>497</v>
      </c>
      <c r="H85" s="2"/>
      <c r="I85" s="533">
        <f t="shared" si="8"/>
        <v>2000</v>
      </c>
      <c r="J85" s="533">
        <f t="shared" si="8"/>
        <v>2000</v>
      </c>
    </row>
    <row r="86" spans="1:10" ht="31.5" customHeight="1" x14ac:dyDescent="0.25">
      <c r="A86" s="77" t="s">
        <v>634</v>
      </c>
      <c r="B86" s="6" t="s">
        <v>50</v>
      </c>
      <c r="C86" s="2" t="s">
        <v>10</v>
      </c>
      <c r="D86" s="2">
        <v>13</v>
      </c>
      <c r="E86" s="248" t="s">
        <v>630</v>
      </c>
      <c r="F86" s="249" t="s">
        <v>10</v>
      </c>
      <c r="G86" s="250" t="s">
        <v>633</v>
      </c>
      <c r="H86" s="2"/>
      <c r="I86" s="533">
        <f t="shared" si="8"/>
        <v>2000</v>
      </c>
      <c r="J86" s="533">
        <f t="shared" si="8"/>
        <v>2000</v>
      </c>
    </row>
    <row r="87" spans="1:10" ht="32.25" customHeight="1" x14ac:dyDescent="0.25">
      <c r="A87" s="91" t="s">
        <v>682</v>
      </c>
      <c r="B87" s="6" t="s">
        <v>50</v>
      </c>
      <c r="C87" s="2" t="s">
        <v>10</v>
      </c>
      <c r="D87" s="2">
        <v>13</v>
      </c>
      <c r="E87" s="248" t="s">
        <v>630</v>
      </c>
      <c r="F87" s="249" t="s">
        <v>10</v>
      </c>
      <c r="G87" s="250" t="s">
        <v>633</v>
      </c>
      <c r="H87" s="2" t="s">
        <v>16</v>
      </c>
      <c r="I87" s="535">
        <v>2000</v>
      </c>
      <c r="J87" s="535">
        <v>2000</v>
      </c>
    </row>
    <row r="88" spans="1:10" ht="47.25" hidden="1" customHeight="1" x14ac:dyDescent="0.25">
      <c r="A88" s="96" t="s">
        <v>126</v>
      </c>
      <c r="B88" s="30" t="s">
        <v>50</v>
      </c>
      <c r="C88" s="28" t="s">
        <v>10</v>
      </c>
      <c r="D88" s="28">
        <v>13</v>
      </c>
      <c r="E88" s="245" t="s">
        <v>511</v>
      </c>
      <c r="F88" s="246" t="s">
        <v>496</v>
      </c>
      <c r="G88" s="247" t="s">
        <v>497</v>
      </c>
      <c r="H88" s="28"/>
      <c r="I88" s="532">
        <f t="shared" ref="I88:J91" si="9">SUM(I89)</f>
        <v>0</v>
      </c>
      <c r="J88" s="532">
        <f t="shared" si="9"/>
        <v>0</v>
      </c>
    </row>
    <row r="89" spans="1:10" ht="65.25" hidden="1" customHeight="1" x14ac:dyDescent="0.25">
      <c r="A89" s="77" t="s">
        <v>162</v>
      </c>
      <c r="B89" s="6" t="s">
        <v>50</v>
      </c>
      <c r="C89" s="2" t="s">
        <v>10</v>
      </c>
      <c r="D89" s="2">
        <v>13</v>
      </c>
      <c r="E89" s="290" t="s">
        <v>242</v>
      </c>
      <c r="F89" s="291" t="s">
        <v>496</v>
      </c>
      <c r="G89" s="292" t="s">
        <v>497</v>
      </c>
      <c r="H89" s="72"/>
      <c r="I89" s="536">
        <f t="shared" si="9"/>
        <v>0</v>
      </c>
      <c r="J89" s="536">
        <f t="shared" si="9"/>
        <v>0</v>
      </c>
    </row>
    <row r="90" spans="1:10" ht="32.25" hidden="1" customHeight="1" x14ac:dyDescent="0.25">
      <c r="A90" s="77" t="s">
        <v>574</v>
      </c>
      <c r="B90" s="6" t="s">
        <v>50</v>
      </c>
      <c r="C90" s="2" t="s">
        <v>10</v>
      </c>
      <c r="D90" s="2">
        <v>13</v>
      </c>
      <c r="E90" s="290" t="s">
        <v>242</v>
      </c>
      <c r="F90" s="291" t="s">
        <v>10</v>
      </c>
      <c r="G90" s="292" t="s">
        <v>497</v>
      </c>
      <c r="H90" s="72"/>
      <c r="I90" s="536">
        <f t="shared" si="9"/>
        <v>0</v>
      </c>
      <c r="J90" s="536">
        <f t="shared" si="9"/>
        <v>0</v>
      </c>
    </row>
    <row r="91" spans="1:10" ht="32.25" hidden="1" customHeight="1" x14ac:dyDescent="0.25">
      <c r="A91" s="70" t="s">
        <v>635</v>
      </c>
      <c r="B91" s="6" t="s">
        <v>50</v>
      </c>
      <c r="C91" s="2" t="s">
        <v>10</v>
      </c>
      <c r="D91" s="2">
        <v>13</v>
      </c>
      <c r="E91" s="290" t="s">
        <v>242</v>
      </c>
      <c r="F91" s="291" t="s">
        <v>10</v>
      </c>
      <c r="G91" s="292" t="s">
        <v>636</v>
      </c>
      <c r="H91" s="72"/>
      <c r="I91" s="536">
        <f t="shared" si="9"/>
        <v>0</v>
      </c>
      <c r="J91" s="536">
        <f t="shared" si="9"/>
        <v>0</v>
      </c>
    </row>
    <row r="92" spans="1:10" ht="32.25" hidden="1" customHeight="1" x14ac:dyDescent="0.25">
      <c r="A92" s="94" t="s">
        <v>682</v>
      </c>
      <c r="B92" s="6" t="s">
        <v>50</v>
      </c>
      <c r="C92" s="2" t="s">
        <v>10</v>
      </c>
      <c r="D92" s="2">
        <v>13</v>
      </c>
      <c r="E92" s="290" t="s">
        <v>242</v>
      </c>
      <c r="F92" s="291" t="s">
        <v>10</v>
      </c>
      <c r="G92" s="292" t="s">
        <v>636</v>
      </c>
      <c r="H92" s="72" t="s">
        <v>16</v>
      </c>
      <c r="I92" s="537"/>
      <c r="J92" s="537"/>
    </row>
    <row r="93" spans="1:10" ht="31.5" x14ac:dyDescent="0.25">
      <c r="A93" s="76" t="s">
        <v>24</v>
      </c>
      <c r="B93" s="30" t="s">
        <v>50</v>
      </c>
      <c r="C93" s="28" t="s">
        <v>10</v>
      </c>
      <c r="D93" s="30">
        <v>13</v>
      </c>
      <c r="E93" s="251" t="s">
        <v>212</v>
      </c>
      <c r="F93" s="252" t="s">
        <v>496</v>
      </c>
      <c r="G93" s="253" t="s">
        <v>497</v>
      </c>
      <c r="H93" s="28"/>
      <c r="I93" s="532">
        <f>SUM(I94)</f>
        <v>30000</v>
      </c>
      <c r="J93" s="532">
        <f>SUM(J94)</f>
        <v>30000</v>
      </c>
    </row>
    <row r="94" spans="1:10" ht="16.5" customHeight="1" x14ac:dyDescent="0.25">
      <c r="A94" s="86" t="s">
        <v>95</v>
      </c>
      <c r="B94" s="406" t="s">
        <v>50</v>
      </c>
      <c r="C94" s="2" t="s">
        <v>10</v>
      </c>
      <c r="D94" s="406">
        <v>13</v>
      </c>
      <c r="E94" s="266" t="s">
        <v>213</v>
      </c>
      <c r="F94" s="267" t="s">
        <v>496</v>
      </c>
      <c r="G94" s="268" t="s">
        <v>497</v>
      </c>
      <c r="H94" s="2"/>
      <c r="I94" s="533">
        <f>SUM(I95+I97)</f>
        <v>30000</v>
      </c>
      <c r="J94" s="533">
        <f>SUM(J95+J97)</f>
        <v>30000</v>
      </c>
    </row>
    <row r="95" spans="1:10" ht="16.5" hidden="1" customHeight="1" x14ac:dyDescent="0.25">
      <c r="A95" s="3" t="s">
        <v>112</v>
      </c>
      <c r="B95" s="406" t="s">
        <v>50</v>
      </c>
      <c r="C95" s="2" t="s">
        <v>10</v>
      </c>
      <c r="D95" s="406">
        <v>13</v>
      </c>
      <c r="E95" s="266" t="s">
        <v>213</v>
      </c>
      <c r="F95" s="267" t="s">
        <v>496</v>
      </c>
      <c r="G95" s="268" t="s">
        <v>519</v>
      </c>
      <c r="H95" s="2"/>
      <c r="I95" s="533">
        <f>SUM(I96)</f>
        <v>0</v>
      </c>
      <c r="J95" s="533">
        <f>SUM(J96)</f>
        <v>0</v>
      </c>
    </row>
    <row r="96" spans="1:10" ht="31.5" hidden="1" customHeight="1" x14ac:dyDescent="0.25">
      <c r="A96" s="91" t="s">
        <v>682</v>
      </c>
      <c r="B96" s="318" t="s">
        <v>50</v>
      </c>
      <c r="C96" s="2" t="s">
        <v>10</v>
      </c>
      <c r="D96" s="406">
        <v>13</v>
      </c>
      <c r="E96" s="266" t="s">
        <v>213</v>
      </c>
      <c r="F96" s="267" t="s">
        <v>496</v>
      </c>
      <c r="G96" s="268" t="s">
        <v>519</v>
      </c>
      <c r="H96" s="2" t="s">
        <v>16</v>
      </c>
      <c r="I96" s="535"/>
      <c r="J96" s="535"/>
    </row>
    <row r="97" spans="1:10" ht="30.75" customHeight="1" x14ac:dyDescent="0.25">
      <c r="A97" s="3" t="s">
        <v>113</v>
      </c>
      <c r="B97" s="406" t="s">
        <v>50</v>
      </c>
      <c r="C97" s="2" t="s">
        <v>10</v>
      </c>
      <c r="D97" s="406">
        <v>13</v>
      </c>
      <c r="E97" s="266" t="s">
        <v>213</v>
      </c>
      <c r="F97" s="267" t="s">
        <v>496</v>
      </c>
      <c r="G97" s="268" t="s">
        <v>526</v>
      </c>
      <c r="H97" s="2"/>
      <c r="I97" s="533">
        <f>SUM(I98)</f>
        <v>30000</v>
      </c>
      <c r="J97" s="533">
        <f>SUM(J98)</f>
        <v>30000</v>
      </c>
    </row>
    <row r="98" spans="1:10" ht="34.5" customHeight="1" x14ac:dyDescent="0.25">
      <c r="A98" s="91" t="s">
        <v>682</v>
      </c>
      <c r="B98" s="318" t="s">
        <v>50</v>
      </c>
      <c r="C98" s="2" t="s">
        <v>10</v>
      </c>
      <c r="D98" s="406">
        <v>13</v>
      </c>
      <c r="E98" s="266" t="s">
        <v>213</v>
      </c>
      <c r="F98" s="267" t="s">
        <v>496</v>
      </c>
      <c r="G98" s="268" t="s">
        <v>526</v>
      </c>
      <c r="H98" s="2" t="s">
        <v>16</v>
      </c>
      <c r="I98" s="534">
        <v>30000</v>
      </c>
      <c r="J98" s="534">
        <v>30000</v>
      </c>
    </row>
    <row r="99" spans="1:10" ht="16.5" customHeight="1" x14ac:dyDescent="0.25">
      <c r="A99" s="76" t="s">
        <v>195</v>
      </c>
      <c r="B99" s="30" t="s">
        <v>50</v>
      </c>
      <c r="C99" s="28" t="s">
        <v>10</v>
      </c>
      <c r="D99" s="30">
        <v>13</v>
      </c>
      <c r="E99" s="251" t="s">
        <v>214</v>
      </c>
      <c r="F99" s="252" t="s">
        <v>496</v>
      </c>
      <c r="G99" s="253" t="s">
        <v>497</v>
      </c>
      <c r="H99" s="28"/>
      <c r="I99" s="532">
        <f>SUM(I100)</f>
        <v>1091950</v>
      </c>
      <c r="J99" s="532">
        <f>SUM(J100)</f>
        <v>1029267</v>
      </c>
    </row>
    <row r="100" spans="1:10" ht="16.5" customHeight="1" x14ac:dyDescent="0.25">
      <c r="A100" s="86" t="s">
        <v>194</v>
      </c>
      <c r="B100" s="406" t="s">
        <v>50</v>
      </c>
      <c r="C100" s="2" t="s">
        <v>10</v>
      </c>
      <c r="D100" s="406">
        <v>13</v>
      </c>
      <c r="E100" s="266" t="s">
        <v>215</v>
      </c>
      <c r="F100" s="267" t="s">
        <v>496</v>
      </c>
      <c r="G100" s="268" t="s">
        <v>497</v>
      </c>
      <c r="H100" s="2"/>
      <c r="I100" s="533">
        <f>SUM(I101+I103+I105+I107)</f>
        <v>1091950</v>
      </c>
      <c r="J100" s="533">
        <f>SUM(J101+J103+J105+J107)</f>
        <v>1029267</v>
      </c>
    </row>
    <row r="101" spans="1:10" ht="48.75" customHeight="1" x14ac:dyDescent="0.25">
      <c r="A101" s="86" t="s">
        <v>689</v>
      </c>
      <c r="B101" s="406" t="s">
        <v>50</v>
      </c>
      <c r="C101" s="2" t="s">
        <v>10</v>
      </c>
      <c r="D101" s="406">
        <v>13</v>
      </c>
      <c r="E101" s="266" t="s">
        <v>215</v>
      </c>
      <c r="F101" s="267" t="s">
        <v>496</v>
      </c>
      <c r="G101" s="268">
        <v>12712</v>
      </c>
      <c r="H101" s="2"/>
      <c r="I101" s="533">
        <f>SUM(I102)</f>
        <v>29220</v>
      </c>
      <c r="J101" s="533">
        <f>SUM(J102)</f>
        <v>29220</v>
      </c>
    </row>
    <row r="102" spans="1:10" ht="64.5" customHeight="1" x14ac:dyDescent="0.25">
      <c r="A102" s="86" t="s">
        <v>86</v>
      </c>
      <c r="B102" s="406" t="s">
        <v>50</v>
      </c>
      <c r="C102" s="2" t="s">
        <v>10</v>
      </c>
      <c r="D102" s="406">
        <v>13</v>
      </c>
      <c r="E102" s="266" t="s">
        <v>215</v>
      </c>
      <c r="F102" s="267" t="s">
        <v>496</v>
      </c>
      <c r="G102" s="268">
        <v>12712</v>
      </c>
      <c r="H102" s="2" t="s">
        <v>13</v>
      </c>
      <c r="I102" s="535">
        <v>29220</v>
      </c>
      <c r="J102" s="535">
        <v>29220</v>
      </c>
    </row>
    <row r="103" spans="1:10" ht="16.5" customHeight="1" x14ac:dyDescent="0.25">
      <c r="A103" s="3" t="s">
        <v>196</v>
      </c>
      <c r="B103" s="406" t="s">
        <v>50</v>
      </c>
      <c r="C103" s="2" t="s">
        <v>10</v>
      </c>
      <c r="D103" s="406">
        <v>13</v>
      </c>
      <c r="E103" s="266" t="s">
        <v>215</v>
      </c>
      <c r="F103" s="267" t="s">
        <v>496</v>
      </c>
      <c r="G103" s="268" t="s">
        <v>527</v>
      </c>
      <c r="H103" s="2"/>
      <c r="I103" s="533">
        <f>SUM(I104)</f>
        <v>90000</v>
      </c>
      <c r="J103" s="533">
        <f>SUM(J104)</f>
        <v>90000</v>
      </c>
    </row>
    <row r="104" spans="1:10" ht="30.75" customHeight="1" x14ac:dyDescent="0.25">
      <c r="A104" s="91" t="s">
        <v>682</v>
      </c>
      <c r="B104" s="318" t="s">
        <v>50</v>
      </c>
      <c r="C104" s="2" t="s">
        <v>10</v>
      </c>
      <c r="D104" s="406">
        <v>13</v>
      </c>
      <c r="E104" s="266" t="s">
        <v>215</v>
      </c>
      <c r="F104" s="267" t="s">
        <v>496</v>
      </c>
      <c r="G104" s="268" t="s">
        <v>527</v>
      </c>
      <c r="H104" s="2" t="s">
        <v>16</v>
      </c>
      <c r="I104" s="534">
        <v>90000</v>
      </c>
      <c r="J104" s="534">
        <v>90000</v>
      </c>
    </row>
    <row r="105" spans="1:10" ht="32.25" customHeight="1" x14ac:dyDescent="0.25">
      <c r="A105" s="91" t="s">
        <v>673</v>
      </c>
      <c r="B105" s="406" t="s">
        <v>50</v>
      </c>
      <c r="C105" s="2" t="s">
        <v>10</v>
      </c>
      <c r="D105" s="406">
        <v>13</v>
      </c>
      <c r="E105" s="266" t="s">
        <v>215</v>
      </c>
      <c r="F105" s="267" t="s">
        <v>496</v>
      </c>
      <c r="G105" s="268" t="s">
        <v>558</v>
      </c>
      <c r="H105" s="2"/>
      <c r="I105" s="533">
        <f>SUM(I106)</f>
        <v>60000</v>
      </c>
      <c r="J105" s="533">
        <f>SUM(J106)</f>
        <v>60000</v>
      </c>
    </row>
    <row r="106" spans="1:10" ht="64.5" customHeight="1" x14ac:dyDescent="0.25">
      <c r="A106" s="86" t="s">
        <v>86</v>
      </c>
      <c r="B106" s="318" t="s">
        <v>50</v>
      </c>
      <c r="C106" s="2" t="s">
        <v>10</v>
      </c>
      <c r="D106" s="406">
        <v>13</v>
      </c>
      <c r="E106" s="266" t="s">
        <v>215</v>
      </c>
      <c r="F106" s="267" t="s">
        <v>496</v>
      </c>
      <c r="G106" s="268" t="s">
        <v>558</v>
      </c>
      <c r="H106" s="2" t="s">
        <v>13</v>
      </c>
      <c r="I106" s="534">
        <v>60000</v>
      </c>
      <c r="J106" s="534">
        <v>60000</v>
      </c>
    </row>
    <row r="107" spans="1:10" ht="31.5" x14ac:dyDescent="0.25">
      <c r="A107" s="92" t="s">
        <v>1094</v>
      </c>
      <c r="B107" s="6" t="s">
        <v>50</v>
      </c>
      <c r="C107" s="2" t="s">
        <v>10</v>
      </c>
      <c r="D107" s="406">
        <v>13</v>
      </c>
      <c r="E107" s="266" t="s">
        <v>215</v>
      </c>
      <c r="F107" s="267" t="s">
        <v>496</v>
      </c>
      <c r="G107" s="268" t="s">
        <v>528</v>
      </c>
      <c r="H107" s="2"/>
      <c r="I107" s="533">
        <f>SUM(I108:I109)</f>
        <v>912730</v>
      </c>
      <c r="J107" s="533">
        <f>SUM(J108:J109)</f>
        <v>850047</v>
      </c>
    </row>
    <row r="108" spans="1:10" ht="63" x14ac:dyDescent="0.25">
      <c r="A108" s="86" t="s">
        <v>86</v>
      </c>
      <c r="B108" s="406" t="s">
        <v>50</v>
      </c>
      <c r="C108" s="2" t="s">
        <v>10</v>
      </c>
      <c r="D108" s="406">
        <v>13</v>
      </c>
      <c r="E108" s="266" t="s">
        <v>215</v>
      </c>
      <c r="F108" s="267" t="s">
        <v>496</v>
      </c>
      <c r="G108" s="268" t="s">
        <v>528</v>
      </c>
      <c r="H108" s="2" t="s">
        <v>13</v>
      </c>
      <c r="I108" s="534">
        <v>882000</v>
      </c>
      <c r="J108" s="534">
        <v>850047</v>
      </c>
    </row>
    <row r="109" spans="1:10" ht="30.75" customHeight="1" x14ac:dyDescent="0.25">
      <c r="A109" s="91" t="s">
        <v>682</v>
      </c>
      <c r="B109" s="318" t="s">
        <v>50</v>
      </c>
      <c r="C109" s="2" t="s">
        <v>10</v>
      </c>
      <c r="D109" s="406">
        <v>13</v>
      </c>
      <c r="E109" s="266" t="s">
        <v>215</v>
      </c>
      <c r="F109" s="267" t="s">
        <v>496</v>
      </c>
      <c r="G109" s="268" t="s">
        <v>528</v>
      </c>
      <c r="H109" s="2" t="s">
        <v>16</v>
      </c>
      <c r="I109" s="534">
        <v>30730</v>
      </c>
      <c r="J109" s="534"/>
    </row>
    <row r="110" spans="1:10" ht="18.75" hidden="1" customHeight="1" x14ac:dyDescent="0.25">
      <c r="A110" s="27" t="s">
        <v>91</v>
      </c>
      <c r="B110" s="30" t="s">
        <v>50</v>
      </c>
      <c r="C110" s="28" t="s">
        <v>10</v>
      </c>
      <c r="D110" s="30">
        <v>13</v>
      </c>
      <c r="E110" s="257" t="s">
        <v>209</v>
      </c>
      <c r="F110" s="258" t="s">
        <v>496</v>
      </c>
      <c r="G110" s="259" t="s">
        <v>497</v>
      </c>
      <c r="H110" s="28"/>
      <c r="I110" s="532">
        <f t="shared" ref="I110:J112" si="10">SUM(I111)</f>
        <v>0</v>
      </c>
      <c r="J110" s="532">
        <f t="shared" si="10"/>
        <v>0</v>
      </c>
    </row>
    <row r="111" spans="1:10" ht="16.5" hidden="1" customHeight="1" x14ac:dyDescent="0.25">
      <c r="A111" s="92" t="s">
        <v>92</v>
      </c>
      <c r="B111" s="406" t="s">
        <v>50</v>
      </c>
      <c r="C111" s="2" t="s">
        <v>10</v>
      </c>
      <c r="D111" s="406">
        <v>13</v>
      </c>
      <c r="E111" s="284" t="s">
        <v>210</v>
      </c>
      <c r="F111" s="267" t="s">
        <v>496</v>
      </c>
      <c r="G111" s="268" t="s">
        <v>497</v>
      </c>
      <c r="H111" s="2"/>
      <c r="I111" s="533">
        <f t="shared" si="10"/>
        <v>0</v>
      </c>
      <c r="J111" s="533">
        <f t="shared" si="10"/>
        <v>0</v>
      </c>
    </row>
    <row r="112" spans="1:10" ht="19.5" hidden="1" customHeight="1" x14ac:dyDescent="0.25">
      <c r="A112" s="92" t="s">
        <v>696</v>
      </c>
      <c r="B112" s="406" t="s">
        <v>50</v>
      </c>
      <c r="C112" s="2" t="s">
        <v>10</v>
      </c>
      <c r="D112" s="406">
        <v>13</v>
      </c>
      <c r="E112" s="284" t="s">
        <v>210</v>
      </c>
      <c r="F112" s="267" t="s">
        <v>496</v>
      </c>
      <c r="G112" s="421">
        <v>10030</v>
      </c>
      <c r="H112" s="2"/>
      <c r="I112" s="533">
        <f t="shared" si="10"/>
        <v>0</v>
      </c>
      <c r="J112" s="533">
        <f t="shared" si="10"/>
        <v>0</v>
      </c>
    </row>
    <row r="113" spans="1:10" ht="16.5" hidden="1" customHeight="1" x14ac:dyDescent="0.25">
      <c r="A113" s="62" t="s">
        <v>40</v>
      </c>
      <c r="B113" s="406" t="s">
        <v>50</v>
      </c>
      <c r="C113" s="2" t="s">
        <v>10</v>
      </c>
      <c r="D113" s="406">
        <v>13</v>
      </c>
      <c r="E113" s="284" t="s">
        <v>210</v>
      </c>
      <c r="F113" s="267" t="s">
        <v>496</v>
      </c>
      <c r="G113" s="421">
        <v>10030</v>
      </c>
      <c r="H113" s="2" t="s">
        <v>39</v>
      </c>
      <c r="I113" s="534"/>
      <c r="J113" s="534"/>
    </row>
    <row r="114" spans="1:10" ht="31.5" x14ac:dyDescent="0.25">
      <c r="A114" s="27" t="s">
        <v>140</v>
      </c>
      <c r="B114" s="30" t="s">
        <v>50</v>
      </c>
      <c r="C114" s="28" t="s">
        <v>10</v>
      </c>
      <c r="D114" s="30">
        <v>13</v>
      </c>
      <c r="E114" s="251" t="s">
        <v>216</v>
      </c>
      <c r="F114" s="252" t="s">
        <v>496</v>
      </c>
      <c r="G114" s="253" t="s">
        <v>497</v>
      </c>
      <c r="H114" s="28"/>
      <c r="I114" s="532">
        <f>SUM(I115)</f>
        <v>5574130</v>
      </c>
      <c r="J114" s="532">
        <f>SUM(J115)</f>
        <v>5574130</v>
      </c>
    </row>
    <row r="115" spans="1:10" ht="31.5" x14ac:dyDescent="0.25">
      <c r="A115" s="86" t="s">
        <v>141</v>
      </c>
      <c r="B115" s="406" t="s">
        <v>50</v>
      </c>
      <c r="C115" s="2" t="s">
        <v>10</v>
      </c>
      <c r="D115" s="406">
        <v>13</v>
      </c>
      <c r="E115" s="266" t="s">
        <v>217</v>
      </c>
      <c r="F115" s="267" t="s">
        <v>496</v>
      </c>
      <c r="G115" s="268" t="s">
        <v>497</v>
      </c>
      <c r="H115" s="2"/>
      <c r="I115" s="533">
        <f>SUM(I116)</f>
        <v>5574130</v>
      </c>
      <c r="J115" s="533">
        <f>SUM(J116)</f>
        <v>5574130</v>
      </c>
    </row>
    <row r="116" spans="1:10" ht="31.5" x14ac:dyDescent="0.25">
      <c r="A116" s="3" t="s">
        <v>96</v>
      </c>
      <c r="B116" s="406" t="s">
        <v>50</v>
      </c>
      <c r="C116" s="2" t="s">
        <v>10</v>
      </c>
      <c r="D116" s="406">
        <v>13</v>
      </c>
      <c r="E116" s="266" t="s">
        <v>217</v>
      </c>
      <c r="F116" s="267" t="s">
        <v>496</v>
      </c>
      <c r="G116" s="268" t="s">
        <v>529</v>
      </c>
      <c r="H116" s="2"/>
      <c r="I116" s="533">
        <f>SUM(I117:I119)</f>
        <v>5574130</v>
      </c>
      <c r="J116" s="533">
        <f>SUM(J117:J119)</f>
        <v>5574130</v>
      </c>
    </row>
    <row r="117" spans="1:10" ht="63" x14ac:dyDescent="0.25">
      <c r="A117" s="86" t="s">
        <v>86</v>
      </c>
      <c r="B117" s="406" t="s">
        <v>50</v>
      </c>
      <c r="C117" s="2" t="s">
        <v>10</v>
      </c>
      <c r="D117" s="406">
        <v>13</v>
      </c>
      <c r="E117" s="266" t="s">
        <v>217</v>
      </c>
      <c r="F117" s="267" t="s">
        <v>496</v>
      </c>
      <c r="G117" s="268" t="s">
        <v>529</v>
      </c>
      <c r="H117" s="2" t="s">
        <v>13</v>
      </c>
      <c r="I117" s="534">
        <v>3563574</v>
      </c>
      <c r="J117" s="534">
        <v>3563574</v>
      </c>
    </row>
    <row r="118" spans="1:10" ht="30.75" customHeight="1" x14ac:dyDescent="0.25">
      <c r="A118" s="91" t="s">
        <v>682</v>
      </c>
      <c r="B118" s="318" t="s">
        <v>50</v>
      </c>
      <c r="C118" s="2" t="s">
        <v>10</v>
      </c>
      <c r="D118" s="406">
        <v>13</v>
      </c>
      <c r="E118" s="266" t="s">
        <v>217</v>
      </c>
      <c r="F118" s="267" t="s">
        <v>496</v>
      </c>
      <c r="G118" s="268" t="s">
        <v>529</v>
      </c>
      <c r="H118" s="2" t="s">
        <v>16</v>
      </c>
      <c r="I118" s="534">
        <v>1915313</v>
      </c>
      <c r="J118" s="534">
        <v>1915313</v>
      </c>
    </row>
    <row r="119" spans="1:10" ht="17.25" customHeight="1" x14ac:dyDescent="0.25">
      <c r="A119" s="3" t="s">
        <v>18</v>
      </c>
      <c r="B119" s="406" t="s">
        <v>50</v>
      </c>
      <c r="C119" s="2" t="s">
        <v>10</v>
      </c>
      <c r="D119" s="406">
        <v>13</v>
      </c>
      <c r="E119" s="266" t="s">
        <v>217</v>
      </c>
      <c r="F119" s="267" t="s">
        <v>496</v>
      </c>
      <c r="G119" s="268" t="s">
        <v>529</v>
      </c>
      <c r="H119" s="2" t="s">
        <v>17</v>
      </c>
      <c r="I119" s="534">
        <v>95243</v>
      </c>
      <c r="J119" s="534">
        <v>95243</v>
      </c>
    </row>
    <row r="120" spans="1:10" ht="19.5" hidden="1" customHeight="1" x14ac:dyDescent="0.25">
      <c r="A120" s="27" t="s">
        <v>695</v>
      </c>
      <c r="B120" s="30" t="s">
        <v>50</v>
      </c>
      <c r="C120" s="28" t="s">
        <v>10</v>
      </c>
      <c r="D120" s="30">
        <v>13</v>
      </c>
      <c r="E120" s="251" t="s">
        <v>693</v>
      </c>
      <c r="F120" s="252" t="s">
        <v>496</v>
      </c>
      <c r="G120" s="253" t="s">
        <v>497</v>
      </c>
      <c r="H120" s="28"/>
      <c r="I120" s="532">
        <f t="shared" ref="I120:J122" si="11">SUM(I121)</f>
        <v>0</v>
      </c>
      <c r="J120" s="532">
        <f t="shared" si="11"/>
        <v>0</v>
      </c>
    </row>
    <row r="121" spans="1:10" ht="17.25" hidden="1" customHeight="1" x14ac:dyDescent="0.25">
      <c r="A121" s="3" t="s">
        <v>22</v>
      </c>
      <c r="B121" s="406" t="s">
        <v>50</v>
      </c>
      <c r="C121" s="2" t="s">
        <v>10</v>
      </c>
      <c r="D121" s="406">
        <v>13</v>
      </c>
      <c r="E121" s="266" t="s">
        <v>694</v>
      </c>
      <c r="F121" s="267" t="s">
        <v>496</v>
      </c>
      <c r="G121" s="268" t="s">
        <v>497</v>
      </c>
      <c r="H121" s="2"/>
      <c r="I121" s="533">
        <f t="shared" si="11"/>
        <v>0</v>
      </c>
      <c r="J121" s="533">
        <f t="shared" si="11"/>
        <v>0</v>
      </c>
    </row>
    <row r="122" spans="1:10" ht="17.25" hidden="1" customHeight="1" x14ac:dyDescent="0.25">
      <c r="A122" s="3" t="s">
        <v>696</v>
      </c>
      <c r="B122" s="406" t="s">
        <v>50</v>
      </c>
      <c r="C122" s="2" t="s">
        <v>10</v>
      </c>
      <c r="D122" s="406">
        <v>13</v>
      </c>
      <c r="E122" s="266" t="s">
        <v>694</v>
      </c>
      <c r="F122" s="267" t="s">
        <v>496</v>
      </c>
      <c r="G122" s="421">
        <v>10030</v>
      </c>
      <c r="H122" s="2"/>
      <c r="I122" s="533">
        <f t="shared" si="11"/>
        <v>0</v>
      </c>
      <c r="J122" s="533">
        <f t="shared" si="11"/>
        <v>0</v>
      </c>
    </row>
    <row r="123" spans="1:10" ht="17.25" hidden="1" customHeight="1" x14ac:dyDescent="0.25">
      <c r="A123" s="62" t="s">
        <v>40</v>
      </c>
      <c r="B123" s="406" t="s">
        <v>50</v>
      </c>
      <c r="C123" s="2" t="s">
        <v>10</v>
      </c>
      <c r="D123" s="406">
        <v>13</v>
      </c>
      <c r="E123" s="266" t="s">
        <v>694</v>
      </c>
      <c r="F123" s="267" t="s">
        <v>496</v>
      </c>
      <c r="G123" s="421">
        <v>10030</v>
      </c>
      <c r="H123" s="2" t="s">
        <v>39</v>
      </c>
      <c r="I123" s="534"/>
      <c r="J123" s="534"/>
    </row>
    <row r="124" spans="1:10" ht="31.5" x14ac:dyDescent="0.25">
      <c r="A124" s="313" t="s">
        <v>76</v>
      </c>
      <c r="B124" s="19" t="s">
        <v>50</v>
      </c>
      <c r="C124" s="15" t="s">
        <v>15</v>
      </c>
      <c r="D124" s="19"/>
      <c r="E124" s="322"/>
      <c r="F124" s="323"/>
      <c r="G124" s="324"/>
      <c r="H124" s="15"/>
      <c r="I124" s="530">
        <f>SUM(I125)</f>
        <v>2044785</v>
      </c>
      <c r="J124" s="530">
        <f>SUM(J125)</f>
        <v>2044785</v>
      </c>
    </row>
    <row r="125" spans="1:10" ht="31.5" x14ac:dyDescent="0.25">
      <c r="A125" s="100" t="s">
        <v>77</v>
      </c>
      <c r="B125" s="26" t="s">
        <v>50</v>
      </c>
      <c r="C125" s="22" t="s">
        <v>15</v>
      </c>
      <c r="D125" s="57" t="s">
        <v>32</v>
      </c>
      <c r="E125" s="331"/>
      <c r="F125" s="332"/>
      <c r="G125" s="333"/>
      <c r="H125" s="22"/>
      <c r="I125" s="531">
        <f>SUM(I126)</f>
        <v>2044785</v>
      </c>
      <c r="J125" s="531">
        <f>SUM(J126)</f>
        <v>2044785</v>
      </c>
    </row>
    <row r="126" spans="1:10" ht="63" x14ac:dyDescent="0.25">
      <c r="A126" s="76" t="s">
        <v>142</v>
      </c>
      <c r="B126" s="30" t="s">
        <v>50</v>
      </c>
      <c r="C126" s="28" t="s">
        <v>15</v>
      </c>
      <c r="D126" s="42" t="s">
        <v>32</v>
      </c>
      <c r="E126" s="257" t="s">
        <v>218</v>
      </c>
      <c r="F126" s="258" t="s">
        <v>496</v>
      </c>
      <c r="G126" s="259" t="s">
        <v>497</v>
      </c>
      <c r="H126" s="28"/>
      <c r="I126" s="532">
        <f>SUM(I127,+I133)</f>
        <v>2044785</v>
      </c>
      <c r="J126" s="532">
        <f>SUM(J127,+J133)</f>
        <v>2044785</v>
      </c>
    </row>
    <row r="127" spans="1:10" ht="96" customHeight="1" x14ac:dyDescent="0.25">
      <c r="A127" s="77" t="s">
        <v>143</v>
      </c>
      <c r="B127" s="54" t="s">
        <v>50</v>
      </c>
      <c r="C127" s="2" t="s">
        <v>15</v>
      </c>
      <c r="D127" s="8" t="s">
        <v>32</v>
      </c>
      <c r="E127" s="284" t="s">
        <v>219</v>
      </c>
      <c r="F127" s="285" t="s">
        <v>496</v>
      </c>
      <c r="G127" s="286" t="s">
        <v>497</v>
      </c>
      <c r="H127" s="2"/>
      <c r="I127" s="533">
        <f>SUM(I128)</f>
        <v>1944785</v>
      </c>
      <c r="J127" s="533">
        <f>SUM(J128)</f>
        <v>1944785</v>
      </c>
    </row>
    <row r="128" spans="1:10" ht="47.25" x14ac:dyDescent="0.25">
      <c r="A128" s="77" t="s">
        <v>530</v>
      </c>
      <c r="B128" s="54" t="s">
        <v>50</v>
      </c>
      <c r="C128" s="2" t="s">
        <v>15</v>
      </c>
      <c r="D128" s="8" t="s">
        <v>32</v>
      </c>
      <c r="E128" s="284" t="s">
        <v>219</v>
      </c>
      <c r="F128" s="285" t="s">
        <v>10</v>
      </c>
      <c r="G128" s="286" t="s">
        <v>497</v>
      </c>
      <c r="H128" s="2"/>
      <c r="I128" s="533">
        <f>SUM(I129)</f>
        <v>1944785</v>
      </c>
      <c r="J128" s="533">
        <f>SUM(J129)</f>
        <v>1944785</v>
      </c>
    </row>
    <row r="129" spans="1:10" ht="31.5" x14ac:dyDescent="0.25">
      <c r="A129" s="3" t="s">
        <v>96</v>
      </c>
      <c r="B129" s="406" t="s">
        <v>50</v>
      </c>
      <c r="C129" s="2" t="s">
        <v>15</v>
      </c>
      <c r="D129" s="8" t="s">
        <v>32</v>
      </c>
      <c r="E129" s="284" t="s">
        <v>219</v>
      </c>
      <c r="F129" s="285" t="s">
        <v>10</v>
      </c>
      <c r="G129" s="286" t="s">
        <v>529</v>
      </c>
      <c r="H129" s="2"/>
      <c r="I129" s="533">
        <f>SUM(I130:I132)</f>
        <v>1944785</v>
      </c>
      <c r="J129" s="533">
        <f>SUM(J130:J132)</f>
        <v>1944785</v>
      </c>
    </row>
    <row r="130" spans="1:10" ht="63" x14ac:dyDescent="0.25">
      <c r="A130" s="86" t="s">
        <v>86</v>
      </c>
      <c r="B130" s="406" t="s">
        <v>50</v>
      </c>
      <c r="C130" s="2" t="s">
        <v>15</v>
      </c>
      <c r="D130" s="8" t="s">
        <v>32</v>
      </c>
      <c r="E130" s="284" t="s">
        <v>219</v>
      </c>
      <c r="F130" s="285" t="s">
        <v>10</v>
      </c>
      <c r="G130" s="286" t="s">
        <v>529</v>
      </c>
      <c r="H130" s="2" t="s">
        <v>13</v>
      </c>
      <c r="I130" s="534">
        <v>1834385</v>
      </c>
      <c r="J130" s="534">
        <v>1834385</v>
      </c>
    </row>
    <row r="131" spans="1:10" ht="33.75" customHeight="1" x14ac:dyDescent="0.25">
      <c r="A131" s="91" t="s">
        <v>682</v>
      </c>
      <c r="B131" s="318" t="s">
        <v>50</v>
      </c>
      <c r="C131" s="2" t="s">
        <v>15</v>
      </c>
      <c r="D131" s="8" t="s">
        <v>32</v>
      </c>
      <c r="E131" s="284" t="s">
        <v>219</v>
      </c>
      <c r="F131" s="285" t="s">
        <v>10</v>
      </c>
      <c r="G131" s="286" t="s">
        <v>529</v>
      </c>
      <c r="H131" s="2" t="s">
        <v>16</v>
      </c>
      <c r="I131" s="534">
        <v>108000</v>
      </c>
      <c r="J131" s="534">
        <v>108000</v>
      </c>
    </row>
    <row r="132" spans="1:10" ht="16.5" customHeight="1" x14ac:dyDescent="0.25">
      <c r="A132" s="3" t="s">
        <v>18</v>
      </c>
      <c r="B132" s="406" t="s">
        <v>50</v>
      </c>
      <c r="C132" s="2" t="s">
        <v>15</v>
      </c>
      <c r="D132" s="8" t="s">
        <v>32</v>
      </c>
      <c r="E132" s="284" t="s">
        <v>219</v>
      </c>
      <c r="F132" s="285" t="s">
        <v>10</v>
      </c>
      <c r="G132" s="286" t="s">
        <v>529</v>
      </c>
      <c r="H132" s="2" t="s">
        <v>17</v>
      </c>
      <c r="I132" s="534">
        <v>2400</v>
      </c>
      <c r="J132" s="534">
        <v>2400</v>
      </c>
    </row>
    <row r="133" spans="1:10" ht="111.75" customHeight="1" x14ac:dyDescent="0.25">
      <c r="A133" s="393" t="s">
        <v>641</v>
      </c>
      <c r="B133" s="54" t="s">
        <v>50</v>
      </c>
      <c r="C133" s="44" t="s">
        <v>15</v>
      </c>
      <c r="D133" s="61" t="s">
        <v>32</v>
      </c>
      <c r="E133" s="260" t="s">
        <v>637</v>
      </c>
      <c r="F133" s="261" t="s">
        <v>496</v>
      </c>
      <c r="G133" s="262" t="s">
        <v>497</v>
      </c>
      <c r="H133" s="2"/>
      <c r="I133" s="533">
        <f t="shared" ref="I133:J135" si="12">SUM(I134)</f>
        <v>100000</v>
      </c>
      <c r="J133" s="533">
        <f t="shared" si="12"/>
        <v>100000</v>
      </c>
    </row>
    <row r="134" spans="1:10" ht="48" customHeight="1" x14ac:dyDescent="0.25">
      <c r="A134" s="104" t="s">
        <v>639</v>
      </c>
      <c r="B134" s="54" t="s">
        <v>50</v>
      </c>
      <c r="C134" s="44" t="s">
        <v>15</v>
      </c>
      <c r="D134" s="61" t="s">
        <v>32</v>
      </c>
      <c r="E134" s="260" t="s">
        <v>637</v>
      </c>
      <c r="F134" s="261" t="s">
        <v>10</v>
      </c>
      <c r="G134" s="262" t="s">
        <v>497</v>
      </c>
      <c r="H134" s="2"/>
      <c r="I134" s="533">
        <f t="shared" si="12"/>
        <v>100000</v>
      </c>
      <c r="J134" s="533">
        <f t="shared" si="12"/>
        <v>100000</v>
      </c>
    </row>
    <row r="135" spans="1:10" ht="48" customHeight="1" x14ac:dyDescent="0.25">
      <c r="A135" s="3" t="s">
        <v>640</v>
      </c>
      <c r="B135" s="54" t="s">
        <v>50</v>
      </c>
      <c r="C135" s="44" t="s">
        <v>15</v>
      </c>
      <c r="D135" s="61" t="s">
        <v>32</v>
      </c>
      <c r="E135" s="260" t="s">
        <v>637</v>
      </c>
      <c r="F135" s="261" t="s">
        <v>10</v>
      </c>
      <c r="G135" s="268" t="s">
        <v>638</v>
      </c>
      <c r="H135" s="2"/>
      <c r="I135" s="533">
        <f t="shared" si="12"/>
        <v>100000</v>
      </c>
      <c r="J135" s="533">
        <f t="shared" si="12"/>
        <v>100000</v>
      </c>
    </row>
    <row r="136" spans="1:10" ht="31.5" customHeight="1" x14ac:dyDescent="0.25">
      <c r="A136" s="91" t="s">
        <v>682</v>
      </c>
      <c r="B136" s="54" t="s">
        <v>50</v>
      </c>
      <c r="C136" s="44" t="s">
        <v>15</v>
      </c>
      <c r="D136" s="61" t="s">
        <v>32</v>
      </c>
      <c r="E136" s="260" t="s">
        <v>637</v>
      </c>
      <c r="F136" s="261" t="s">
        <v>10</v>
      </c>
      <c r="G136" s="268" t="s">
        <v>638</v>
      </c>
      <c r="H136" s="2" t="s">
        <v>16</v>
      </c>
      <c r="I136" s="534">
        <v>100000</v>
      </c>
      <c r="J136" s="534">
        <v>100000</v>
      </c>
    </row>
    <row r="137" spans="1:10" ht="15.75" x14ac:dyDescent="0.25">
      <c r="A137" s="313" t="s">
        <v>25</v>
      </c>
      <c r="B137" s="19" t="s">
        <v>50</v>
      </c>
      <c r="C137" s="15" t="s">
        <v>20</v>
      </c>
      <c r="D137" s="19"/>
      <c r="E137" s="322"/>
      <c r="F137" s="323"/>
      <c r="G137" s="324"/>
      <c r="H137" s="15"/>
      <c r="I137" s="530">
        <f>SUM(I138+I144+I169)</f>
        <v>7005335</v>
      </c>
      <c r="J137" s="530">
        <f>SUM(J138+J144+J169)</f>
        <v>7444602</v>
      </c>
    </row>
    <row r="138" spans="1:10" ht="15.75" x14ac:dyDescent="0.25">
      <c r="A138" s="100" t="s">
        <v>266</v>
      </c>
      <c r="B138" s="26" t="s">
        <v>50</v>
      </c>
      <c r="C138" s="22" t="s">
        <v>20</v>
      </c>
      <c r="D138" s="57" t="s">
        <v>35</v>
      </c>
      <c r="E138" s="331"/>
      <c r="F138" s="332"/>
      <c r="G138" s="333"/>
      <c r="H138" s="22"/>
      <c r="I138" s="531">
        <f t="shared" ref="I138:J142" si="13">SUM(I139)</f>
        <v>450000</v>
      </c>
      <c r="J138" s="531">
        <f t="shared" si="13"/>
        <v>450000</v>
      </c>
    </row>
    <row r="139" spans="1:10" ht="63" x14ac:dyDescent="0.25">
      <c r="A139" s="76" t="s">
        <v>146</v>
      </c>
      <c r="B139" s="30" t="s">
        <v>50</v>
      </c>
      <c r="C139" s="28" t="s">
        <v>20</v>
      </c>
      <c r="D139" s="30" t="s">
        <v>35</v>
      </c>
      <c r="E139" s="251" t="s">
        <v>533</v>
      </c>
      <c r="F139" s="252" t="s">
        <v>496</v>
      </c>
      <c r="G139" s="253" t="s">
        <v>497</v>
      </c>
      <c r="H139" s="28"/>
      <c r="I139" s="532">
        <f t="shared" si="13"/>
        <v>450000</v>
      </c>
      <c r="J139" s="532">
        <f t="shared" si="13"/>
        <v>450000</v>
      </c>
    </row>
    <row r="140" spans="1:10" ht="81" customHeight="1" x14ac:dyDescent="0.25">
      <c r="A140" s="77" t="s">
        <v>191</v>
      </c>
      <c r="B140" s="54" t="s">
        <v>50</v>
      </c>
      <c r="C140" s="44" t="s">
        <v>20</v>
      </c>
      <c r="D140" s="54" t="s">
        <v>35</v>
      </c>
      <c r="E140" s="254" t="s">
        <v>229</v>
      </c>
      <c r="F140" s="255" t="s">
        <v>496</v>
      </c>
      <c r="G140" s="256" t="s">
        <v>497</v>
      </c>
      <c r="H140" s="44"/>
      <c r="I140" s="533">
        <f t="shared" si="13"/>
        <v>450000</v>
      </c>
      <c r="J140" s="533">
        <f t="shared" si="13"/>
        <v>450000</v>
      </c>
    </row>
    <row r="141" spans="1:10" ht="33.75" customHeight="1" x14ac:dyDescent="0.25">
      <c r="A141" s="77" t="s">
        <v>534</v>
      </c>
      <c r="B141" s="54" t="s">
        <v>50</v>
      </c>
      <c r="C141" s="44" t="s">
        <v>20</v>
      </c>
      <c r="D141" s="54" t="s">
        <v>35</v>
      </c>
      <c r="E141" s="254" t="s">
        <v>229</v>
      </c>
      <c r="F141" s="255" t="s">
        <v>10</v>
      </c>
      <c r="G141" s="256" t="s">
        <v>497</v>
      </c>
      <c r="H141" s="44"/>
      <c r="I141" s="533">
        <f t="shared" si="13"/>
        <v>450000</v>
      </c>
      <c r="J141" s="533">
        <f t="shared" si="13"/>
        <v>450000</v>
      </c>
    </row>
    <row r="142" spans="1:10" ht="15.75" customHeight="1" x14ac:dyDescent="0.25">
      <c r="A142" s="77" t="s">
        <v>192</v>
      </c>
      <c r="B142" s="54" t="s">
        <v>50</v>
      </c>
      <c r="C142" s="44" t="s">
        <v>20</v>
      </c>
      <c r="D142" s="54" t="s">
        <v>35</v>
      </c>
      <c r="E142" s="254" t="s">
        <v>229</v>
      </c>
      <c r="F142" s="255" t="s">
        <v>10</v>
      </c>
      <c r="G142" s="256" t="s">
        <v>535</v>
      </c>
      <c r="H142" s="44"/>
      <c r="I142" s="533">
        <f t="shared" si="13"/>
        <v>450000</v>
      </c>
      <c r="J142" s="533">
        <f t="shared" si="13"/>
        <v>450000</v>
      </c>
    </row>
    <row r="143" spans="1:10" ht="15.75" customHeight="1" x14ac:dyDescent="0.25">
      <c r="A143" s="3" t="s">
        <v>18</v>
      </c>
      <c r="B143" s="406" t="s">
        <v>50</v>
      </c>
      <c r="C143" s="44" t="s">
        <v>20</v>
      </c>
      <c r="D143" s="54" t="s">
        <v>35</v>
      </c>
      <c r="E143" s="254" t="s">
        <v>229</v>
      </c>
      <c r="F143" s="255" t="s">
        <v>10</v>
      </c>
      <c r="G143" s="256" t="s">
        <v>535</v>
      </c>
      <c r="H143" s="44" t="s">
        <v>17</v>
      </c>
      <c r="I143" s="535">
        <v>450000</v>
      </c>
      <c r="J143" s="535">
        <v>450000</v>
      </c>
    </row>
    <row r="144" spans="1:10" ht="15.75" x14ac:dyDescent="0.25">
      <c r="A144" s="100" t="s">
        <v>145</v>
      </c>
      <c r="B144" s="26" t="s">
        <v>50</v>
      </c>
      <c r="C144" s="22" t="s">
        <v>20</v>
      </c>
      <c r="D144" s="26" t="s">
        <v>32</v>
      </c>
      <c r="E144" s="101"/>
      <c r="F144" s="325"/>
      <c r="G144" s="326"/>
      <c r="H144" s="22"/>
      <c r="I144" s="531">
        <f>SUM(I145+I162)</f>
        <v>6323503</v>
      </c>
      <c r="J144" s="531">
        <f>SUM(J145+J162)</f>
        <v>6762770</v>
      </c>
    </row>
    <row r="145" spans="1:12" ht="63" x14ac:dyDescent="0.25">
      <c r="A145" s="76" t="s">
        <v>146</v>
      </c>
      <c r="B145" s="30" t="s">
        <v>50</v>
      </c>
      <c r="C145" s="28" t="s">
        <v>20</v>
      </c>
      <c r="D145" s="30" t="s">
        <v>32</v>
      </c>
      <c r="E145" s="251" t="s">
        <v>533</v>
      </c>
      <c r="F145" s="252" t="s">
        <v>496</v>
      </c>
      <c r="G145" s="253" t="s">
        <v>497</v>
      </c>
      <c r="H145" s="28"/>
      <c r="I145" s="532">
        <f>SUM(I146+I158)</f>
        <v>5979464</v>
      </c>
      <c r="J145" s="532">
        <f>SUM(J146+J158)</f>
        <v>6762770</v>
      </c>
    </row>
    <row r="146" spans="1:12" ht="65.25" customHeight="1" x14ac:dyDescent="0.25">
      <c r="A146" s="77" t="s">
        <v>147</v>
      </c>
      <c r="B146" s="54" t="s">
        <v>50</v>
      </c>
      <c r="C146" s="44" t="s">
        <v>20</v>
      </c>
      <c r="D146" s="54" t="s">
        <v>32</v>
      </c>
      <c r="E146" s="254" t="s">
        <v>221</v>
      </c>
      <c r="F146" s="255" t="s">
        <v>496</v>
      </c>
      <c r="G146" s="256" t="s">
        <v>497</v>
      </c>
      <c r="H146" s="44"/>
      <c r="I146" s="533">
        <f>SUM(I147)</f>
        <v>5928584</v>
      </c>
      <c r="J146" s="533">
        <f>SUM(J147)</f>
        <v>6711890</v>
      </c>
    </row>
    <row r="147" spans="1:12" ht="47.25" customHeight="1" x14ac:dyDescent="0.25">
      <c r="A147" s="77" t="s">
        <v>536</v>
      </c>
      <c r="B147" s="54" t="s">
        <v>50</v>
      </c>
      <c r="C147" s="44" t="s">
        <v>20</v>
      </c>
      <c r="D147" s="54" t="s">
        <v>32</v>
      </c>
      <c r="E147" s="254" t="s">
        <v>221</v>
      </c>
      <c r="F147" s="255" t="s">
        <v>10</v>
      </c>
      <c r="G147" s="256" t="s">
        <v>497</v>
      </c>
      <c r="H147" s="44"/>
      <c r="I147" s="533">
        <f>SUM(I148+I150+I152+I154+I156)</f>
        <v>5928584</v>
      </c>
      <c r="J147" s="533">
        <f>SUM(J148+J150+J152+J154+J156)</f>
        <v>6711890</v>
      </c>
    </row>
    <row r="148" spans="1:12" ht="47.25" hidden="1" customHeight="1" x14ac:dyDescent="0.25">
      <c r="A148" s="77" t="s">
        <v>898</v>
      </c>
      <c r="B148" s="54" t="s">
        <v>50</v>
      </c>
      <c r="C148" s="44" t="s">
        <v>20</v>
      </c>
      <c r="D148" s="54" t="s">
        <v>32</v>
      </c>
      <c r="E148" s="254" t="s">
        <v>221</v>
      </c>
      <c r="F148" s="255" t="s">
        <v>10</v>
      </c>
      <c r="G148" s="476">
        <v>13390</v>
      </c>
      <c r="H148" s="44"/>
      <c r="I148" s="533">
        <f>SUM(I149)</f>
        <v>0</v>
      </c>
      <c r="J148" s="533">
        <f>SUM(J149)</f>
        <v>0</v>
      </c>
    </row>
    <row r="149" spans="1:12" ht="33" hidden="1" customHeight="1" x14ac:dyDescent="0.25">
      <c r="A149" s="77" t="s">
        <v>190</v>
      </c>
      <c r="B149" s="54" t="s">
        <v>50</v>
      </c>
      <c r="C149" s="44" t="s">
        <v>20</v>
      </c>
      <c r="D149" s="54" t="s">
        <v>32</v>
      </c>
      <c r="E149" s="254" t="s">
        <v>221</v>
      </c>
      <c r="F149" s="255" t="s">
        <v>10</v>
      </c>
      <c r="G149" s="476">
        <v>13390</v>
      </c>
      <c r="H149" s="44" t="s">
        <v>185</v>
      </c>
      <c r="I149" s="535"/>
      <c r="J149" s="535"/>
    </row>
    <row r="150" spans="1:12" ht="18" hidden="1" customHeight="1" x14ac:dyDescent="0.25">
      <c r="A150" s="77" t="s">
        <v>899</v>
      </c>
      <c r="B150" s="54" t="s">
        <v>50</v>
      </c>
      <c r="C150" s="44" t="s">
        <v>20</v>
      </c>
      <c r="D150" s="54" t="s">
        <v>32</v>
      </c>
      <c r="E150" s="254" t="s">
        <v>221</v>
      </c>
      <c r="F150" s="255" t="s">
        <v>10</v>
      </c>
      <c r="G150" s="256" t="s">
        <v>900</v>
      </c>
      <c r="H150" s="44"/>
      <c r="I150" s="533">
        <f>SUM(I151)</f>
        <v>0</v>
      </c>
      <c r="J150" s="533">
        <f>SUM(J151)</f>
        <v>0</v>
      </c>
    </row>
    <row r="151" spans="1:12" ht="33" hidden="1" customHeight="1" x14ac:dyDescent="0.25">
      <c r="A151" s="77" t="s">
        <v>190</v>
      </c>
      <c r="B151" s="54" t="s">
        <v>50</v>
      </c>
      <c r="C151" s="44" t="s">
        <v>20</v>
      </c>
      <c r="D151" s="54" t="s">
        <v>32</v>
      </c>
      <c r="E151" s="254" t="s">
        <v>221</v>
      </c>
      <c r="F151" s="255" t="s">
        <v>10</v>
      </c>
      <c r="G151" s="256" t="s">
        <v>900</v>
      </c>
      <c r="H151" s="44" t="s">
        <v>185</v>
      </c>
      <c r="I151" s="535"/>
      <c r="J151" s="535"/>
    </row>
    <row r="152" spans="1:12" ht="33.75" customHeight="1" x14ac:dyDescent="0.25">
      <c r="A152" s="77" t="s">
        <v>148</v>
      </c>
      <c r="B152" s="54" t="s">
        <v>50</v>
      </c>
      <c r="C152" s="44" t="s">
        <v>20</v>
      </c>
      <c r="D152" s="54" t="s">
        <v>32</v>
      </c>
      <c r="E152" s="254" t="s">
        <v>221</v>
      </c>
      <c r="F152" s="255" t="s">
        <v>10</v>
      </c>
      <c r="G152" s="256" t="s">
        <v>537</v>
      </c>
      <c r="H152" s="44"/>
      <c r="I152" s="533">
        <f>SUM(I153)</f>
        <v>5928584</v>
      </c>
      <c r="J152" s="533">
        <f>SUM(J153)</f>
        <v>6711890</v>
      </c>
      <c r="K152" s="479"/>
      <c r="L152" s="479"/>
    </row>
    <row r="153" spans="1:12" ht="33.75" customHeight="1" x14ac:dyDescent="0.25">
      <c r="A153" s="77" t="s">
        <v>190</v>
      </c>
      <c r="B153" s="54" t="s">
        <v>50</v>
      </c>
      <c r="C153" s="44" t="s">
        <v>20</v>
      </c>
      <c r="D153" s="54" t="s">
        <v>32</v>
      </c>
      <c r="E153" s="254" t="s">
        <v>221</v>
      </c>
      <c r="F153" s="255" t="s">
        <v>10</v>
      </c>
      <c r="G153" s="256" t="s">
        <v>537</v>
      </c>
      <c r="H153" s="44" t="s">
        <v>185</v>
      </c>
      <c r="I153" s="535">
        <v>5928584</v>
      </c>
      <c r="J153" s="535">
        <v>6711890</v>
      </c>
    </row>
    <row r="154" spans="1:12" ht="30" hidden="1" customHeight="1" x14ac:dyDescent="0.25">
      <c r="A154" s="77" t="s">
        <v>538</v>
      </c>
      <c r="B154" s="54" t="s">
        <v>50</v>
      </c>
      <c r="C154" s="44" t="s">
        <v>20</v>
      </c>
      <c r="D154" s="54" t="s">
        <v>32</v>
      </c>
      <c r="E154" s="254" t="s">
        <v>221</v>
      </c>
      <c r="F154" s="255" t="s">
        <v>10</v>
      </c>
      <c r="G154" s="256" t="s">
        <v>539</v>
      </c>
      <c r="H154" s="44"/>
      <c r="I154" s="533">
        <f>SUM(I155)</f>
        <v>0</v>
      </c>
      <c r="J154" s="533">
        <f>SUM(J155)</f>
        <v>0</v>
      </c>
    </row>
    <row r="155" spans="1:12" ht="19.5" hidden="1" customHeight="1" x14ac:dyDescent="0.25">
      <c r="A155" s="77" t="s">
        <v>21</v>
      </c>
      <c r="B155" s="54" t="s">
        <v>50</v>
      </c>
      <c r="C155" s="44" t="s">
        <v>20</v>
      </c>
      <c r="D155" s="54" t="s">
        <v>32</v>
      </c>
      <c r="E155" s="106" t="s">
        <v>221</v>
      </c>
      <c r="F155" s="300" t="s">
        <v>10</v>
      </c>
      <c r="G155" s="301" t="s">
        <v>539</v>
      </c>
      <c r="H155" s="44" t="s">
        <v>70</v>
      </c>
      <c r="I155" s="535"/>
      <c r="J155" s="535"/>
    </row>
    <row r="156" spans="1:12" ht="47.25" hidden="1" x14ac:dyDescent="0.25">
      <c r="A156" s="77" t="s">
        <v>540</v>
      </c>
      <c r="B156" s="54" t="s">
        <v>50</v>
      </c>
      <c r="C156" s="44" t="s">
        <v>20</v>
      </c>
      <c r="D156" s="54" t="s">
        <v>32</v>
      </c>
      <c r="E156" s="254" t="s">
        <v>221</v>
      </c>
      <c r="F156" s="255" t="s">
        <v>10</v>
      </c>
      <c r="G156" s="256" t="s">
        <v>541</v>
      </c>
      <c r="H156" s="44"/>
      <c r="I156" s="533">
        <f>SUM(I157)</f>
        <v>0</v>
      </c>
      <c r="J156" s="533">
        <f>SUM(J157)</f>
        <v>0</v>
      </c>
    </row>
    <row r="157" spans="1:12" ht="18" hidden="1" customHeight="1" x14ac:dyDescent="0.25">
      <c r="A157" s="77" t="s">
        <v>21</v>
      </c>
      <c r="B157" s="54" t="s">
        <v>50</v>
      </c>
      <c r="C157" s="44" t="s">
        <v>20</v>
      </c>
      <c r="D157" s="54" t="s">
        <v>32</v>
      </c>
      <c r="E157" s="254" t="s">
        <v>221</v>
      </c>
      <c r="F157" s="255" t="s">
        <v>10</v>
      </c>
      <c r="G157" s="256" t="s">
        <v>541</v>
      </c>
      <c r="H157" s="44" t="s">
        <v>70</v>
      </c>
      <c r="I157" s="535"/>
      <c r="J157" s="535"/>
    </row>
    <row r="158" spans="1:12" ht="78.75" x14ac:dyDescent="0.25">
      <c r="A158" s="77" t="s">
        <v>264</v>
      </c>
      <c r="B158" s="54" t="s">
        <v>50</v>
      </c>
      <c r="C158" s="44" t="s">
        <v>20</v>
      </c>
      <c r="D158" s="124" t="s">
        <v>32</v>
      </c>
      <c r="E158" s="254" t="s">
        <v>262</v>
      </c>
      <c r="F158" s="255" t="s">
        <v>496</v>
      </c>
      <c r="G158" s="256" t="s">
        <v>497</v>
      </c>
      <c r="H158" s="44"/>
      <c r="I158" s="533">
        <f t="shared" ref="I158:J160" si="14">SUM(I159)</f>
        <v>50880</v>
      </c>
      <c r="J158" s="533">
        <f t="shared" si="14"/>
        <v>50880</v>
      </c>
    </row>
    <row r="159" spans="1:12" ht="47.25" x14ac:dyDescent="0.25">
      <c r="A159" s="77" t="s">
        <v>542</v>
      </c>
      <c r="B159" s="54" t="s">
        <v>50</v>
      </c>
      <c r="C159" s="44" t="s">
        <v>20</v>
      </c>
      <c r="D159" s="124" t="s">
        <v>32</v>
      </c>
      <c r="E159" s="254" t="s">
        <v>262</v>
      </c>
      <c r="F159" s="255" t="s">
        <v>10</v>
      </c>
      <c r="G159" s="256" t="s">
        <v>497</v>
      </c>
      <c r="H159" s="44"/>
      <c r="I159" s="533">
        <f t="shared" si="14"/>
        <v>50880</v>
      </c>
      <c r="J159" s="533">
        <f t="shared" si="14"/>
        <v>50880</v>
      </c>
    </row>
    <row r="160" spans="1:12" ht="31.5" x14ac:dyDescent="0.25">
      <c r="A160" s="77" t="s">
        <v>263</v>
      </c>
      <c r="B160" s="54" t="s">
        <v>50</v>
      </c>
      <c r="C160" s="44" t="s">
        <v>20</v>
      </c>
      <c r="D160" s="124" t="s">
        <v>32</v>
      </c>
      <c r="E160" s="254" t="s">
        <v>262</v>
      </c>
      <c r="F160" s="255" t="s">
        <v>10</v>
      </c>
      <c r="G160" s="256" t="s">
        <v>543</v>
      </c>
      <c r="H160" s="44"/>
      <c r="I160" s="533">
        <f t="shared" si="14"/>
        <v>50880</v>
      </c>
      <c r="J160" s="533">
        <f t="shared" si="14"/>
        <v>50880</v>
      </c>
    </row>
    <row r="161" spans="1:10" ht="31.5" customHeight="1" x14ac:dyDescent="0.25">
      <c r="A161" s="415" t="s">
        <v>682</v>
      </c>
      <c r="B161" s="318" t="s">
        <v>50</v>
      </c>
      <c r="C161" s="44" t="s">
        <v>20</v>
      </c>
      <c r="D161" s="124" t="s">
        <v>32</v>
      </c>
      <c r="E161" s="254" t="s">
        <v>262</v>
      </c>
      <c r="F161" s="255" t="s">
        <v>10</v>
      </c>
      <c r="G161" s="256" t="s">
        <v>543</v>
      </c>
      <c r="H161" s="44" t="s">
        <v>16</v>
      </c>
      <c r="I161" s="535">
        <v>50880</v>
      </c>
      <c r="J161" s="535">
        <v>50880</v>
      </c>
    </row>
    <row r="162" spans="1:10" ht="31.5" customHeight="1" x14ac:dyDescent="0.25">
      <c r="A162" s="118" t="s">
        <v>188</v>
      </c>
      <c r="B162" s="32" t="s">
        <v>50</v>
      </c>
      <c r="C162" s="28" t="s">
        <v>20</v>
      </c>
      <c r="D162" s="123" t="s">
        <v>32</v>
      </c>
      <c r="E162" s="257" t="s">
        <v>226</v>
      </c>
      <c r="F162" s="258" t="s">
        <v>496</v>
      </c>
      <c r="G162" s="259" t="s">
        <v>497</v>
      </c>
      <c r="H162" s="28"/>
      <c r="I162" s="532">
        <f>SUM(I163)</f>
        <v>344039</v>
      </c>
      <c r="J162" s="532">
        <f>SUM(J163)</f>
        <v>0</v>
      </c>
    </row>
    <row r="163" spans="1:10" ht="65.25" customHeight="1" x14ac:dyDescent="0.25">
      <c r="A163" s="7" t="s">
        <v>189</v>
      </c>
      <c r="B163" s="6" t="s">
        <v>50</v>
      </c>
      <c r="C163" s="44" t="s">
        <v>20</v>
      </c>
      <c r="D163" s="124" t="s">
        <v>32</v>
      </c>
      <c r="E163" s="260" t="s">
        <v>227</v>
      </c>
      <c r="F163" s="261" t="s">
        <v>496</v>
      </c>
      <c r="G163" s="262" t="s">
        <v>497</v>
      </c>
      <c r="H163" s="44"/>
      <c r="I163" s="533">
        <f>SUM(I164)</f>
        <v>344039</v>
      </c>
      <c r="J163" s="533">
        <f>SUM(J164)</f>
        <v>0</v>
      </c>
    </row>
    <row r="164" spans="1:10" ht="49.5" customHeight="1" x14ac:dyDescent="0.25">
      <c r="A164" s="7" t="s">
        <v>557</v>
      </c>
      <c r="B164" s="6" t="s">
        <v>50</v>
      </c>
      <c r="C164" s="44" t="s">
        <v>20</v>
      </c>
      <c r="D164" s="124" t="s">
        <v>32</v>
      </c>
      <c r="E164" s="260" t="s">
        <v>227</v>
      </c>
      <c r="F164" s="261" t="s">
        <v>12</v>
      </c>
      <c r="G164" s="262" t="s">
        <v>497</v>
      </c>
      <c r="H164" s="44"/>
      <c r="I164" s="533">
        <f>SUM(I165+I167)</f>
        <v>344039</v>
      </c>
      <c r="J164" s="533">
        <f>SUM(J165+J167)</f>
        <v>0</v>
      </c>
    </row>
    <row r="165" spans="1:10" ht="31.5" customHeight="1" x14ac:dyDescent="0.25">
      <c r="A165" s="7" t="s">
        <v>901</v>
      </c>
      <c r="B165" s="6" t="s">
        <v>50</v>
      </c>
      <c r="C165" s="44" t="s">
        <v>20</v>
      </c>
      <c r="D165" s="124" t="s">
        <v>32</v>
      </c>
      <c r="E165" s="260" t="s">
        <v>227</v>
      </c>
      <c r="F165" s="261" t="s">
        <v>12</v>
      </c>
      <c r="G165" s="262" t="s">
        <v>958</v>
      </c>
      <c r="H165" s="44"/>
      <c r="I165" s="533">
        <f>SUM(I166)</f>
        <v>344039</v>
      </c>
      <c r="J165" s="533">
        <f>SUM(J166)</f>
        <v>0</v>
      </c>
    </row>
    <row r="166" spans="1:10" ht="31.5" customHeight="1" x14ac:dyDescent="0.25">
      <c r="A166" s="7" t="s">
        <v>190</v>
      </c>
      <c r="B166" s="6" t="s">
        <v>50</v>
      </c>
      <c r="C166" s="44" t="s">
        <v>20</v>
      </c>
      <c r="D166" s="124" t="s">
        <v>32</v>
      </c>
      <c r="E166" s="260" t="s">
        <v>227</v>
      </c>
      <c r="F166" s="261" t="s">
        <v>12</v>
      </c>
      <c r="G166" s="262" t="s">
        <v>958</v>
      </c>
      <c r="H166" s="44" t="s">
        <v>185</v>
      </c>
      <c r="I166" s="535">
        <v>344039</v>
      </c>
      <c r="J166" s="535"/>
    </row>
    <row r="167" spans="1:10" ht="18" hidden="1" customHeight="1" x14ac:dyDescent="0.25">
      <c r="A167" s="7" t="s">
        <v>903</v>
      </c>
      <c r="B167" s="6" t="s">
        <v>50</v>
      </c>
      <c r="C167" s="44" t="s">
        <v>20</v>
      </c>
      <c r="D167" s="124" t="s">
        <v>32</v>
      </c>
      <c r="E167" s="260" t="s">
        <v>227</v>
      </c>
      <c r="F167" s="261" t="s">
        <v>12</v>
      </c>
      <c r="G167" s="262" t="s">
        <v>904</v>
      </c>
      <c r="H167" s="44"/>
      <c r="I167" s="533">
        <f>SUM(I168)</f>
        <v>0</v>
      </c>
      <c r="J167" s="533">
        <f>SUM(J168)</f>
        <v>0</v>
      </c>
    </row>
    <row r="168" spans="1:10" ht="31.5" hidden="1" customHeight="1" x14ac:dyDescent="0.25">
      <c r="A168" s="7" t="s">
        <v>190</v>
      </c>
      <c r="B168" s="6" t="s">
        <v>50</v>
      </c>
      <c r="C168" s="44" t="s">
        <v>20</v>
      </c>
      <c r="D168" s="124" t="s">
        <v>32</v>
      </c>
      <c r="E168" s="260" t="s">
        <v>227</v>
      </c>
      <c r="F168" s="261" t="s">
        <v>12</v>
      </c>
      <c r="G168" s="262" t="s">
        <v>904</v>
      </c>
      <c r="H168" s="44" t="s">
        <v>185</v>
      </c>
      <c r="I168" s="535"/>
      <c r="J168" s="535"/>
    </row>
    <row r="169" spans="1:10" ht="15.75" x14ac:dyDescent="0.25">
      <c r="A169" s="100" t="s">
        <v>26</v>
      </c>
      <c r="B169" s="26" t="s">
        <v>50</v>
      </c>
      <c r="C169" s="22" t="s">
        <v>20</v>
      </c>
      <c r="D169" s="26">
        <v>12</v>
      </c>
      <c r="E169" s="101"/>
      <c r="F169" s="325"/>
      <c r="G169" s="326"/>
      <c r="H169" s="22"/>
      <c r="I169" s="531">
        <f>SUM(I170,I175,I180,I189,I196)</f>
        <v>231832</v>
      </c>
      <c r="J169" s="531">
        <f>SUM(J170,J175,J180,J189,J196)</f>
        <v>231832</v>
      </c>
    </row>
    <row r="170" spans="1:10" ht="47.25" x14ac:dyDescent="0.25">
      <c r="A170" s="27" t="s">
        <v>138</v>
      </c>
      <c r="B170" s="30" t="s">
        <v>50</v>
      </c>
      <c r="C170" s="28" t="s">
        <v>20</v>
      </c>
      <c r="D170" s="30">
        <v>12</v>
      </c>
      <c r="E170" s="251" t="s">
        <v>522</v>
      </c>
      <c r="F170" s="252" t="s">
        <v>496</v>
      </c>
      <c r="G170" s="253" t="s">
        <v>497</v>
      </c>
      <c r="H170" s="28"/>
      <c r="I170" s="532">
        <f t="shared" ref="I170:J173" si="15">SUM(I171)</f>
        <v>100000</v>
      </c>
      <c r="J170" s="532">
        <f t="shared" si="15"/>
        <v>100000</v>
      </c>
    </row>
    <row r="171" spans="1:10" ht="66.75" customHeight="1" x14ac:dyDescent="0.25">
      <c r="A171" s="55" t="s">
        <v>139</v>
      </c>
      <c r="B171" s="54" t="s">
        <v>50</v>
      </c>
      <c r="C171" s="2" t="s">
        <v>20</v>
      </c>
      <c r="D171" s="406">
        <v>12</v>
      </c>
      <c r="E171" s="266" t="s">
        <v>211</v>
      </c>
      <c r="F171" s="267" t="s">
        <v>496</v>
      </c>
      <c r="G171" s="268" t="s">
        <v>497</v>
      </c>
      <c r="H171" s="2"/>
      <c r="I171" s="533">
        <f t="shared" si="15"/>
        <v>100000</v>
      </c>
      <c r="J171" s="533">
        <f t="shared" si="15"/>
        <v>100000</v>
      </c>
    </row>
    <row r="172" spans="1:10" ht="47.25" x14ac:dyDescent="0.25">
      <c r="A172" s="55" t="s">
        <v>523</v>
      </c>
      <c r="B172" s="54" t="s">
        <v>50</v>
      </c>
      <c r="C172" s="2" t="s">
        <v>20</v>
      </c>
      <c r="D172" s="406">
        <v>12</v>
      </c>
      <c r="E172" s="266" t="s">
        <v>211</v>
      </c>
      <c r="F172" s="267" t="s">
        <v>10</v>
      </c>
      <c r="G172" s="268" t="s">
        <v>497</v>
      </c>
      <c r="H172" s="2"/>
      <c r="I172" s="533">
        <f t="shared" si="15"/>
        <v>100000</v>
      </c>
      <c r="J172" s="533">
        <f t="shared" si="15"/>
        <v>100000</v>
      </c>
    </row>
    <row r="173" spans="1:10" ht="16.5" customHeight="1" x14ac:dyDescent="0.25">
      <c r="A173" s="86" t="s">
        <v>525</v>
      </c>
      <c r="B173" s="406" t="s">
        <v>50</v>
      </c>
      <c r="C173" s="2" t="s">
        <v>20</v>
      </c>
      <c r="D173" s="406">
        <v>12</v>
      </c>
      <c r="E173" s="266" t="s">
        <v>211</v>
      </c>
      <c r="F173" s="267" t="s">
        <v>10</v>
      </c>
      <c r="G173" s="268" t="s">
        <v>524</v>
      </c>
      <c r="H173" s="2"/>
      <c r="I173" s="533">
        <f t="shared" si="15"/>
        <v>100000</v>
      </c>
      <c r="J173" s="533">
        <f t="shared" si="15"/>
        <v>100000</v>
      </c>
    </row>
    <row r="174" spans="1:10" ht="33" customHeight="1" x14ac:dyDescent="0.25">
      <c r="A174" s="91" t="s">
        <v>682</v>
      </c>
      <c r="B174" s="318" t="s">
        <v>50</v>
      </c>
      <c r="C174" s="2" t="s">
        <v>20</v>
      </c>
      <c r="D174" s="406">
        <v>12</v>
      </c>
      <c r="E174" s="266" t="s">
        <v>211</v>
      </c>
      <c r="F174" s="267" t="s">
        <v>10</v>
      </c>
      <c r="G174" s="268" t="s">
        <v>524</v>
      </c>
      <c r="H174" s="2" t="s">
        <v>16</v>
      </c>
      <c r="I174" s="534">
        <v>100000</v>
      </c>
      <c r="J174" s="534">
        <v>100000</v>
      </c>
    </row>
    <row r="175" spans="1:10" ht="47.25" hidden="1" x14ac:dyDescent="0.25">
      <c r="A175" s="27" t="s">
        <v>151</v>
      </c>
      <c r="B175" s="30" t="s">
        <v>50</v>
      </c>
      <c r="C175" s="28" t="s">
        <v>20</v>
      </c>
      <c r="D175" s="30">
        <v>12</v>
      </c>
      <c r="E175" s="251" t="s">
        <v>544</v>
      </c>
      <c r="F175" s="252" t="s">
        <v>496</v>
      </c>
      <c r="G175" s="253" t="s">
        <v>497</v>
      </c>
      <c r="H175" s="28"/>
      <c r="I175" s="532">
        <f t="shared" ref="I175:J178" si="16">SUM(I176)</f>
        <v>0</v>
      </c>
      <c r="J175" s="532">
        <f t="shared" si="16"/>
        <v>0</v>
      </c>
    </row>
    <row r="176" spans="1:10" ht="63" hidden="1" x14ac:dyDescent="0.25">
      <c r="A176" s="302" t="s">
        <v>152</v>
      </c>
      <c r="B176" s="327" t="s">
        <v>50</v>
      </c>
      <c r="C176" s="5" t="s">
        <v>20</v>
      </c>
      <c r="D176" s="432">
        <v>12</v>
      </c>
      <c r="E176" s="266" t="s">
        <v>222</v>
      </c>
      <c r="F176" s="267" t="s">
        <v>496</v>
      </c>
      <c r="G176" s="268" t="s">
        <v>497</v>
      </c>
      <c r="H176" s="2"/>
      <c r="I176" s="533">
        <f t="shared" si="16"/>
        <v>0</v>
      </c>
      <c r="J176" s="533">
        <f t="shared" si="16"/>
        <v>0</v>
      </c>
    </row>
    <row r="177" spans="1:10" ht="35.25" hidden="1" customHeight="1" x14ac:dyDescent="0.25">
      <c r="A177" s="92" t="s">
        <v>545</v>
      </c>
      <c r="B177" s="6" t="s">
        <v>50</v>
      </c>
      <c r="C177" s="5" t="s">
        <v>20</v>
      </c>
      <c r="D177" s="432">
        <v>12</v>
      </c>
      <c r="E177" s="266" t="s">
        <v>222</v>
      </c>
      <c r="F177" s="267" t="s">
        <v>10</v>
      </c>
      <c r="G177" s="268" t="s">
        <v>497</v>
      </c>
      <c r="H177" s="299"/>
      <c r="I177" s="533">
        <f t="shared" si="16"/>
        <v>0</v>
      </c>
      <c r="J177" s="533">
        <f t="shared" si="16"/>
        <v>0</v>
      </c>
    </row>
    <row r="178" spans="1:10" ht="15.75" hidden="1" customHeight="1" x14ac:dyDescent="0.25">
      <c r="A178" s="62" t="s">
        <v>109</v>
      </c>
      <c r="B178" s="406" t="s">
        <v>50</v>
      </c>
      <c r="C178" s="5" t="s">
        <v>20</v>
      </c>
      <c r="D178" s="432">
        <v>12</v>
      </c>
      <c r="E178" s="266" t="s">
        <v>222</v>
      </c>
      <c r="F178" s="267" t="s">
        <v>10</v>
      </c>
      <c r="G178" s="268" t="s">
        <v>546</v>
      </c>
      <c r="H178" s="60"/>
      <c r="I178" s="533">
        <f t="shared" si="16"/>
        <v>0</v>
      </c>
      <c r="J178" s="533">
        <f t="shared" si="16"/>
        <v>0</v>
      </c>
    </row>
    <row r="179" spans="1:10" ht="30" hidden="1" customHeight="1" x14ac:dyDescent="0.25">
      <c r="A179" s="114" t="s">
        <v>682</v>
      </c>
      <c r="B179" s="6" t="s">
        <v>50</v>
      </c>
      <c r="C179" s="5" t="s">
        <v>20</v>
      </c>
      <c r="D179" s="432">
        <v>12</v>
      </c>
      <c r="E179" s="266" t="s">
        <v>222</v>
      </c>
      <c r="F179" s="267" t="s">
        <v>10</v>
      </c>
      <c r="G179" s="268" t="s">
        <v>546</v>
      </c>
      <c r="H179" s="60" t="s">
        <v>16</v>
      </c>
      <c r="I179" s="535"/>
      <c r="J179" s="535"/>
    </row>
    <row r="180" spans="1:10" ht="52.5" customHeight="1" x14ac:dyDescent="0.25">
      <c r="A180" s="76" t="s">
        <v>197</v>
      </c>
      <c r="B180" s="30" t="s">
        <v>50</v>
      </c>
      <c r="C180" s="28" t="s">
        <v>20</v>
      </c>
      <c r="D180" s="30">
        <v>12</v>
      </c>
      <c r="E180" s="251" t="s">
        <v>879</v>
      </c>
      <c r="F180" s="252" t="s">
        <v>496</v>
      </c>
      <c r="G180" s="253" t="s">
        <v>497</v>
      </c>
      <c r="H180" s="28"/>
      <c r="I180" s="532">
        <f>SUM(I181)</f>
        <v>121832</v>
      </c>
      <c r="J180" s="532">
        <f>SUM(J181)</f>
        <v>121832</v>
      </c>
    </row>
    <row r="181" spans="1:10" ht="80.25" customHeight="1" x14ac:dyDescent="0.25">
      <c r="A181" s="77" t="s">
        <v>198</v>
      </c>
      <c r="B181" s="54" t="s">
        <v>50</v>
      </c>
      <c r="C181" s="44" t="s">
        <v>20</v>
      </c>
      <c r="D181" s="54">
        <v>12</v>
      </c>
      <c r="E181" s="254" t="s">
        <v>228</v>
      </c>
      <c r="F181" s="255" t="s">
        <v>496</v>
      </c>
      <c r="G181" s="256" t="s">
        <v>497</v>
      </c>
      <c r="H181" s="44"/>
      <c r="I181" s="533">
        <f>SUM(I182)</f>
        <v>121832</v>
      </c>
      <c r="J181" s="533">
        <f>SUM(J182)</f>
        <v>121832</v>
      </c>
    </row>
    <row r="182" spans="1:10" ht="33" customHeight="1" x14ac:dyDescent="0.25">
      <c r="A182" s="77" t="s">
        <v>560</v>
      </c>
      <c r="B182" s="54" t="s">
        <v>50</v>
      </c>
      <c r="C182" s="44" t="s">
        <v>20</v>
      </c>
      <c r="D182" s="54">
        <v>12</v>
      </c>
      <c r="E182" s="254" t="s">
        <v>228</v>
      </c>
      <c r="F182" s="255" t="s">
        <v>10</v>
      </c>
      <c r="G182" s="256" t="s">
        <v>497</v>
      </c>
      <c r="H182" s="44"/>
      <c r="I182" s="533">
        <f>SUM(I185+I187+I183)</f>
        <v>121832</v>
      </c>
      <c r="J182" s="533">
        <f>SUM(J185+J187+J183)</f>
        <v>121832</v>
      </c>
    </row>
    <row r="183" spans="1:10" ht="49.5" hidden="1" customHeight="1" x14ac:dyDescent="0.25">
      <c r="A183" s="77" t="s">
        <v>905</v>
      </c>
      <c r="B183" s="54" t="s">
        <v>50</v>
      </c>
      <c r="C183" s="44" t="s">
        <v>20</v>
      </c>
      <c r="D183" s="54">
        <v>12</v>
      </c>
      <c r="E183" s="254" t="s">
        <v>228</v>
      </c>
      <c r="F183" s="255" t="s">
        <v>10</v>
      </c>
      <c r="G183" s="476">
        <v>13600</v>
      </c>
      <c r="H183" s="44"/>
      <c r="I183" s="533">
        <f>SUM(I184)</f>
        <v>0</v>
      </c>
      <c r="J183" s="533">
        <f>SUM(J184)</f>
        <v>0</v>
      </c>
    </row>
    <row r="184" spans="1:10" ht="17.25" hidden="1" customHeight="1" x14ac:dyDescent="0.25">
      <c r="A184" s="77" t="s">
        <v>21</v>
      </c>
      <c r="B184" s="54" t="s">
        <v>50</v>
      </c>
      <c r="C184" s="44" t="s">
        <v>20</v>
      </c>
      <c r="D184" s="54">
        <v>12</v>
      </c>
      <c r="E184" s="254" t="s">
        <v>228</v>
      </c>
      <c r="F184" s="255" t="s">
        <v>10</v>
      </c>
      <c r="G184" s="476">
        <v>13600</v>
      </c>
      <c r="H184" s="44" t="s">
        <v>70</v>
      </c>
      <c r="I184" s="535"/>
      <c r="J184" s="535"/>
    </row>
    <row r="185" spans="1:10" ht="33.75" customHeight="1" x14ac:dyDescent="0.25">
      <c r="A185" s="77" t="s">
        <v>906</v>
      </c>
      <c r="B185" s="54" t="s">
        <v>50</v>
      </c>
      <c r="C185" s="44" t="s">
        <v>20</v>
      </c>
      <c r="D185" s="54">
        <v>12</v>
      </c>
      <c r="E185" s="254" t="s">
        <v>228</v>
      </c>
      <c r="F185" s="255" t="s">
        <v>10</v>
      </c>
      <c r="G185" s="256" t="s">
        <v>907</v>
      </c>
      <c r="H185" s="44"/>
      <c r="I185" s="533">
        <f>SUM(I186)</f>
        <v>121832</v>
      </c>
      <c r="J185" s="533">
        <f>SUM(J186)</f>
        <v>121832</v>
      </c>
    </row>
    <row r="186" spans="1:10" ht="18" customHeight="1" x14ac:dyDescent="0.25">
      <c r="A186" s="114" t="s">
        <v>21</v>
      </c>
      <c r="B186" s="54" t="s">
        <v>50</v>
      </c>
      <c r="C186" s="44" t="s">
        <v>20</v>
      </c>
      <c r="D186" s="54">
        <v>12</v>
      </c>
      <c r="E186" s="254" t="s">
        <v>228</v>
      </c>
      <c r="F186" s="255" t="s">
        <v>10</v>
      </c>
      <c r="G186" s="256" t="s">
        <v>907</v>
      </c>
      <c r="H186" s="44" t="s">
        <v>70</v>
      </c>
      <c r="I186" s="535">
        <v>121832</v>
      </c>
      <c r="J186" s="535">
        <v>121832</v>
      </c>
    </row>
    <row r="187" spans="1:10" ht="48.75" hidden="1" customHeight="1" x14ac:dyDescent="0.25">
      <c r="A187" s="77" t="s">
        <v>881</v>
      </c>
      <c r="B187" s="54" t="s">
        <v>50</v>
      </c>
      <c r="C187" s="44" t="s">
        <v>20</v>
      </c>
      <c r="D187" s="54">
        <v>12</v>
      </c>
      <c r="E187" s="254" t="s">
        <v>228</v>
      </c>
      <c r="F187" s="255" t="s">
        <v>10</v>
      </c>
      <c r="G187" s="256" t="s">
        <v>880</v>
      </c>
      <c r="H187" s="44"/>
      <c r="I187" s="533">
        <f>SUM(I188)</f>
        <v>0</v>
      </c>
      <c r="J187" s="533">
        <f>SUM(J188)</f>
        <v>0</v>
      </c>
    </row>
    <row r="188" spans="1:10" ht="19.5" hidden="1" customHeight="1" x14ac:dyDescent="0.25">
      <c r="A188" s="77" t="s">
        <v>21</v>
      </c>
      <c r="B188" s="54" t="s">
        <v>50</v>
      </c>
      <c r="C188" s="44" t="s">
        <v>20</v>
      </c>
      <c r="D188" s="54">
        <v>12</v>
      </c>
      <c r="E188" s="254" t="s">
        <v>228</v>
      </c>
      <c r="F188" s="255" t="s">
        <v>10</v>
      </c>
      <c r="G188" s="256" t="s">
        <v>880</v>
      </c>
      <c r="H188" s="44" t="s">
        <v>70</v>
      </c>
      <c r="I188" s="535"/>
      <c r="J188" s="535"/>
    </row>
    <row r="189" spans="1:10" ht="31.5" x14ac:dyDescent="0.25">
      <c r="A189" s="66" t="s">
        <v>149</v>
      </c>
      <c r="B189" s="33" t="s">
        <v>50</v>
      </c>
      <c r="C189" s="29" t="s">
        <v>20</v>
      </c>
      <c r="D189" s="29" t="s">
        <v>80</v>
      </c>
      <c r="E189" s="245" t="s">
        <v>223</v>
      </c>
      <c r="F189" s="246" t="s">
        <v>496</v>
      </c>
      <c r="G189" s="247" t="s">
        <v>497</v>
      </c>
      <c r="H189" s="28"/>
      <c r="I189" s="532">
        <f>SUM(I190)</f>
        <v>10000</v>
      </c>
      <c r="J189" s="532">
        <f>SUM(J190)</f>
        <v>10000</v>
      </c>
    </row>
    <row r="190" spans="1:10" ht="46.5" customHeight="1" x14ac:dyDescent="0.25">
      <c r="A190" s="86" t="s">
        <v>150</v>
      </c>
      <c r="B190" s="432" t="s">
        <v>50</v>
      </c>
      <c r="C190" s="5" t="s">
        <v>20</v>
      </c>
      <c r="D190" s="432">
        <v>12</v>
      </c>
      <c r="E190" s="266" t="s">
        <v>224</v>
      </c>
      <c r="F190" s="267" t="s">
        <v>496</v>
      </c>
      <c r="G190" s="268" t="s">
        <v>497</v>
      </c>
      <c r="H190" s="299"/>
      <c r="I190" s="533">
        <f>SUM(I191)</f>
        <v>10000</v>
      </c>
      <c r="J190" s="533">
        <f>SUM(J191)</f>
        <v>10000</v>
      </c>
    </row>
    <row r="191" spans="1:10" ht="63" x14ac:dyDescent="0.25">
      <c r="A191" s="86" t="s">
        <v>547</v>
      </c>
      <c r="B191" s="432" t="s">
        <v>50</v>
      </c>
      <c r="C191" s="5" t="s">
        <v>20</v>
      </c>
      <c r="D191" s="432">
        <v>12</v>
      </c>
      <c r="E191" s="266" t="s">
        <v>224</v>
      </c>
      <c r="F191" s="267" t="s">
        <v>10</v>
      </c>
      <c r="G191" s="268" t="s">
        <v>497</v>
      </c>
      <c r="H191" s="299"/>
      <c r="I191" s="533">
        <f>SUM(I192+I194)</f>
        <v>10000</v>
      </c>
      <c r="J191" s="533">
        <f>SUM(J192+J194)</f>
        <v>10000</v>
      </c>
    </row>
    <row r="192" spans="1:10" ht="31.5" x14ac:dyDescent="0.25">
      <c r="A192" s="3" t="s">
        <v>549</v>
      </c>
      <c r="B192" s="432" t="s">
        <v>50</v>
      </c>
      <c r="C192" s="5" t="s">
        <v>20</v>
      </c>
      <c r="D192" s="432">
        <v>12</v>
      </c>
      <c r="E192" s="266" t="s">
        <v>224</v>
      </c>
      <c r="F192" s="267" t="s">
        <v>10</v>
      </c>
      <c r="G192" s="268" t="s">
        <v>548</v>
      </c>
      <c r="H192" s="299"/>
      <c r="I192" s="533">
        <f>SUM(I193)</f>
        <v>10000</v>
      </c>
      <c r="J192" s="533">
        <f>SUM(J193)</f>
        <v>10000</v>
      </c>
    </row>
    <row r="193" spans="1:10" ht="16.5" customHeight="1" x14ac:dyDescent="0.25">
      <c r="A193" s="86" t="s">
        <v>18</v>
      </c>
      <c r="B193" s="432" t="s">
        <v>50</v>
      </c>
      <c r="C193" s="5" t="s">
        <v>20</v>
      </c>
      <c r="D193" s="432">
        <v>12</v>
      </c>
      <c r="E193" s="266" t="s">
        <v>224</v>
      </c>
      <c r="F193" s="267" t="s">
        <v>10</v>
      </c>
      <c r="G193" s="268" t="s">
        <v>548</v>
      </c>
      <c r="H193" s="299" t="s">
        <v>17</v>
      </c>
      <c r="I193" s="535">
        <v>10000</v>
      </c>
      <c r="J193" s="535">
        <v>10000</v>
      </c>
    </row>
    <row r="194" spans="1:10" ht="32.25" hidden="1" customHeight="1" x14ac:dyDescent="0.25">
      <c r="A194" s="430" t="s">
        <v>735</v>
      </c>
      <c r="B194" s="432" t="s">
        <v>50</v>
      </c>
      <c r="C194" s="5" t="s">
        <v>20</v>
      </c>
      <c r="D194" s="432">
        <v>12</v>
      </c>
      <c r="E194" s="266" t="s">
        <v>224</v>
      </c>
      <c r="F194" s="267" t="s">
        <v>10</v>
      </c>
      <c r="G194" s="268" t="s">
        <v>734</v>
      </c>
      <c r="H194" s="299"/>
      <c r="I194" s="533">
        <f>SUM(I195)</f>
        <v>0</v>
      </c>
      <c r="J194" s="533">
        <f>SUM(J195)</f>
        <v>0</v>
      </c>
    </row>
    <row r="195" spans="1:10" ht="16.5" hidden="1" customHeight="1" x14ac:dyDescent="0.25">
      <c r="A195" s="86" t="s">
        <v>18</v>
      </c>
      <c r="B195" s="432" t="s">
        <v>50</v>
      </c>
      <c r="C195" s="5" t="s">
        <v>20</v>
      </c>
      <c r="D195" s="432">
        <v>12</v>
      </c>
      <c r="E195" s="266" t="s">
        <v>224</v>
      </c>
      <c r="F195" s="267" t="s">
        <v>10</v>
      </c>
      <c r="G195" s="268" t="s">
        <v>734</v>
      </c>
      <c r="H195" s="299" t="s">
        <v>17</v>
      </c>
      <c r="I195" s="535"/>
      <c r="J195" s="535"/>
    </row>
    <row r="196" spans="1:10" ht="31.5" hidden="1" x14ac:dyDescent="0.25">
      <c r="A196" s="66" t="s">
        <v>140</v>
      </c>
      <c r="B196" s="33" t="s">
        <v>50</v>
      </c>
      <c r="C196" s="29" t="s">
        <v>20</v>
      </c>
      <c r="D196" s="29" t="s">
        <v>80</v>
      </c>
      <c r="E196" s="245" t="s">
        <v>216</v>
      </c>
      <c r="F196" s="246" t="s">
        <v>496</v>
      </c>
      <c r="G196" s="247" t="s">
        <v>497</v>
      </c>
      <c r="H196" s="28"/>
      <c r="I196" s="532">
        <f>SUM(I197)</f>
        <v>0</v>
      </c>
      <c r="J196" s="532">
        <f>SUM(J197)</f>
        <v>0</v>
      </c>
    </row>
    <row r="197" spans="1:10" ht="31.5" hidden="1" x14ac:dyDescent="0.25">
      <c r="A197" s="86" t="s">
        <v>141</v>
      </c>
      <c r="B197" s="432" t="s">
        <v>50</v>
      </c>
      <c r="C197" s="5" t="s">
        <v>20</v>
      </c>
      <c r="D197" s="432">
        <v>12</v>
      </c>
      <c r="E197" s="266" t="s">
        <v>217</v>
      </c>
      <c r="F197" s="267" t="s">
        <v>496</v>
      </c>
      <c r="G197" s="268" t="s">
        <v>497</v>
      </c>
      <c r="H197" s="299"/>
      <c r="I197" s="533">
        <f>SUM(I198)</f>
        <v>0</v>
      </c>
      <c r="J197" s="533">
        <f>SUM(J198)</f>
        <v>0</v>
      </c>
    </row>
    <row r="198" spans="1:10" ht="31.5" hidden="1" x14ac:dyDescent="0.25">
      <c r="A198" s="3" t="s">
        <v>96</v>
      </c>
      <c r="B198" s="432" t="s">
        <v>50</v>
      </c>
      <c r="C198" s="5" t="s">
        <v>20</v>
      </c>
      <c r="D198" s="432">
        <v>12</v>
      </c>
      <c r="E198" s="266" t="s">
        <v>217</v>
      </c>
      <c r="F198" s="267" t="s">
        <v>496</v>
      </c>
      <c r="G198" s="268" t="s">
        <v>529</v>
      </c>
      <c r="H198" s="299"/>
      <c r="I198" s="533">
        <f>SUM(I199:I201)</f>
        <v>0</v>
      </c>
      <c r="J198" s="533">
        <f>SUM(J199:J201)</f>
        <v>0</v>
      </c>
    </row>
    <row r="199" spans="1:10" ht="63" hidden="1" x14ac:dyDescent="0.25">
      <c r="A199" s="104" t="s">
        <v>86</v>
      </c>
      <c r="B199" s="406" t="s">
        <v>50</v>
      </c>
      <c r="C199" s="5" t="s">
        <v>20</v>
      </c>
      <c r="D199" s="432">
        <v>12</v>
      </c>
      <c r="E199" s="266" t="s">
        <v>217</v>
      </c>
      <c r="F199" s="267" t="s">
        <v>496</v>
      </c>
      <c r="G199" s="268" t="s">
        <v>529</v>
      </c>
      <c r="H199" s="299" t="s">
        <v>13</v>
      </c>
      <c r="I199" s="535"/>
      <c r="J199" s="535"/>
    </row>
    <row r="200" spans="1:10" ht="30.75" hidden="1" customHeight="1" x14ac:dyDescent="0.25">
      <c r="A200" s="114" t="s">
        <v>682</v>
      </c>
      <c r="B200" s="6" t="s">
        <v>50</v>
      </c>
      <c r="C200" s="5" t="s">
        <v>20</v>
      </c>
      <c r="D200" s="432">
        <v>12</v>
      </c>
      <c r="E200" s="266" t="s">
        <v>217</v>
      </c>
      <c r="F200" s="267" t="s">
        <v>496</v>
      </c>
      <c r="G200" s="268" t="s">
        <v>529</v>
      </c>
      <c r="H200" s="299" t="s">
        <v>16</v>
      </c>
      <c r="I200" s="535"/>
      <c r="J200" s="535"/>
    </row>
    <row r="201" spans="1:10" ht="17.25" hidden="1" customHeight="1" x14ac:dyDescent="0.25">
      <c r="A201" s="3" t="s">
        <v>18</v>
      </c>
      <c r="B201" s="432" t="s">
        <v>50</v>
      </c>
      <c r="C201" s="5" t="s">
        <v>20</v>
      </c>
      <c r="D201" s="432">
        <v>12</v>
      </c>
      <c r="E201" s="266" t="s">
        <v>217</v>
      </c>
      <c r="F201" s="267" t="s">
        <v>496</v>
      </c>
      <c r="G201" s="268" t="s">
        <v>529</v>
      </c>
      <c r="H201" s="299" t="s">
        <v>17</v>
      </c>
      <c r="I201" s="535"/>
      <c r="J201" s="535"/>
    </row>
    <row r="202" spans="1:10" ht="15.75" hidden="1" x14ac:dyDescent="0.25">
      <c r="A202" s="17" t="s">
        <v>153</v>
      </c>
      <c r="B202" s="20" t="s">
        <v>50</v>
      </c>
      <c r="C202" s="18" t="s">
        <v>110</v>
      </c>
      <c r="D202" s="20"/>
      <c r="E202" s="322"/>
      <c r="F202" s="323"/>
      <c r="G202" s="324"/>
      <c r="H202" s="308"/>
      <c r="I202" s="530">
        <f>SUM(I203+I211+I241)</f>
        <v>0</v>
      </c>
      <c r="J202" s="530">
        <f>SUM(J203+J211+J241)</f>
        <v>0</v>
      </c>
    </row>
    <row r="203" spans="1:10" s="9" customFormat="1" ht="15.75" hidden="1" x14ac:dyDescent="0.25">
      <c r="A203" s="21" t="s">
        <v>253</v>
      </c>
      <c r="B203" s="320" t="s">
        <v>50</v>
      </c>
      <c r="C203" s="25" t="s">
        <v>110</v>
      </c>
      <c r="D203" s="309" t="s">
        <v>10</v>
      </c>
      <c r="E203" s="296"/>
      <c r="F203" s="297"/>
      <c r="G203" s="298"/>
      <c r="H203" s="24"/>
      <c r="I203" s="531">
        <f t="shared" ref="I203:J205" si="17">SUM(I204)</f>
        <v>0</v>
      </c>
      <c r="J203" s="531">
        <f t="shared" si="17"/>
        <v>0</v>
      </c>
    </row>
    <row r="204" spans="1:10" ht="47.25" hidden="1" x14ac:dyDescent="0.25">
      <c r="A204" s="27" t="s">
        <v>197</v>
      </c>
      <c r="B204" s="33" t="s">
        <v>50</v>
      </c>
      <c r="C204" s="29" t="s">
        <v>110</v>
      </c>
      <c r="D204" s="126" t="s">
        <v>10</v>
      </c>
      <c r="E204" s="251" t="s">
        <v>550</v>
      </c>
      <c r="F204" s="252" t="s">
        <v>496</v>
      </c>
      <c r="G204" s="253" t="s">
        <v>497</v>
      </c>
      <c r="H204" s="31"/>
      <c r="I204" s="532">
        <f t="shared" si="17"/>
        <v>0</v>
      </c>
      <c r="J204" s="532">
        <f t="shared" si="17"/>
        <v>0</v>
      </c>
    </row>
    <row r="205" spans="1:10" ht="78.75" hidden="1" x14ac:dyDescent="0.25">
      <c r="A205" s="3" t="s">
        <v>255</v>
      </c>
      <c r="B205" s="432" t="s">
        <v>50</v>
      </c>
      <c r="C205" s="5" t="s">
        <v>110</v>
      </c>
      <c r="D205" s="125" t="s">
        <v>10</v>
      </c>
      <c r="E205" s="266" t="s">
        <v>254</v>
      </c>
      <c r="F205" s="267" t="s">
        <v>496</v>
      </c>
      <c r="G205" s="268" t="s">
        <v>497</v>
      </c>
      <c r="H205" s="60"/>
      <c r="I205" s="533">
        <f t="shared" si="17"/>
        <v>0</v>
      </c>
      <c r="J205" s="533">
        <f t="shared" si="17"/>
        <v>0</v>
      </c>
    </row>
    <row r="206" spans="1:10" ht="47.25" hidden="1" x14ac:dyDescent="0.25">
      <c r="A206" s="62" t="s">
        <v>697</v>
      </c>
      <c r="B206" s="125" t="s">
        <v>50</v>
      </c>
      <c r="C206" s="5" t="s">
        <v>110</v>
      </c>
      <c r="D206" s="125" t="s">
        <v>10</v>
      </c>
      <c r="E206" s="266" t="s">
        <v>254</v>
      </c>
      <c r="F206" s="267" t="s">
        <v>10</v>
      </c>
      <c r="G206" s="268" t="s">
        <v>497</v>
      </c>
      <c r="H206" s="60"/>
      <c r="I206" s="533">
        <f>SUM(I207+I209)</f>
        <v>0</v>
      </c>
      <c r="J206" s="533">
        <f>SUM(J207+J209)</f>
        <v>0</v>
      </c>
    </row>
    <row r="207" spans="1:10" ht="32.25" hidden="1" customHeight="1" x14ac:dyDescent="0.25">
      <c r="A207" s="109" t="s">
        <v>265</v>
      </c>
      <c r="B207" s="54" t="s">
        <v>50</v>
      </c>
      <c r="C207" s="5" t="s">
        <v>110</v>
      </c>
      <c r="D207" s="125" t="s">
        <v>10</v>
      </c>
      <c r="E207" s="266" t="s">
        <v>254</v>
      </c>
      <c r="F207" s="267" t="s">
        <v>10</v>
      </c>
      <c r="G207" s="268" t="s">
        <v>552</v>
      </c>
      <c r="H207" s="60"/>
      <c r="I207" s="533">
        <f>SUM(I208)</f>
        <v>0</v>
      </c>
      <c r="J207" s="533">
        <f>SUM(J208)</f>
        <v>0</v>
      </c>
    </row>
    <row r="208" spans="1:10" ht="30.75" hidden="1" customHeight="1" x14ac:dyDescent="0.25">
      <c r="A208" s="114" t="s">
        <v>682</v>
      </c>
      <c r="B208" s="6" t="s">
        <v>50</v>
      </c>
      <c r="C208" s="5" t="s">
        <v>110</v>
      </c>
      <c r="D208" s="125" t="s">
        <v>10</v>
      </c>
      <c r="E208" s="266" t="s">
        <v>254</v>
      </c>
      <c r="F208" s="267" t="s">
        <v>10</v>
      </c>
      <c r="G208" s="268" t="s">
        <v>552</v>
      </c>
      <c r="H208" s="60" t="s">
        <v>16</v>
      </c>
      <c r="I208" s="535"/>
      <c r="J208" s="535"/>
    </row>
    <row r="209" spans="1:10" ht="33" hidden="1" customHeight="1" x14ac:dyDescent="0.25">
      <c r="A209" s="109" t="s">
        <v>553</v>
      </c>
      <c r="B209" s="337" t="s">
        <v>50</v>
      </c>
      <c r="C209" s="5" t="s">
        <v>110</v>
      </c>
      <c r="D209" s="125" t="s">
        <v>10</v>
      </c>
      <c r="E209" s="266" t="s">
        <v>254</v>
      </c>
      <c r="F209" s="267" t="s">
        <v>10</v>
      </c>
      <c r="G209" s="268" t="s">
        <v>554</v>
      </c>
      <c r="H209" s="60"/>
      <c r="I209" s="533">
        <f>SUM(I210)</f>
        <v>0</v>
      </c>
      <c r="J209" s="533">
        <f>SUM(J210)</f>
        <v>0</v>
      </c>
    </row>
    <row r="210" spans="1:10" ht="17.25" hidden="1" customHeight="1" x14ac:dyDescent="0.25">
      <c r="A210" s="77" t="s">
        <v>21</v>
      </c>
      <c r="B210" s="335" t="s">
        <v>50</v>
      </c>
      <c r="C210" s="5" t="s">
        <v>110</v>
      </c>
      <c r="D210" s="125" t="s">
        <v>10</v>
      </c>
      <c r="E210" s="266" t="s">
        <v>254</v>
      </c>
      <c r="F210" s="267" t="s">
        <v>10</v>
      </c>
      <c r="G210" s="268" t="s">
        <v>554</v>
      </c>
      <c r="H210" s="60" t="s">
        <v>70</v>
      </c>
      <c r="I210" s="535"/>
      <c r="J210" s="535"/>
    </row>
    <row r="211" spans="1:10" ht="15.75" hidden="1" x14ac:dyDescent="0.25">
      <c r="A211" s="21" t="s">
        <v>154</v>
      </c>
      <c r="B211" s="320" t="s">
        <v>50</v>
      </c>
      <c r="C211" s="25" t="s">
        <v>110</v>
      </c>
      <c r="D211" s="22" t="s">
        <v>12</v>
      </c>
      <c r="E211" s="296"/>
      <c r="F211" s="297"/>
      <c r="G211" s="298"/>
      <c r="H211" s="24"/>
      <c r="I211" s="531">
        <f>SUM(I212+I225+I230)</f>
        <v>0</v>
      </c>
      <c r="J211" s="531">
        <f>SUM(J212+J225+J230)</f>
        <v>0</v>
      </c>
    </row>
    <row r="212" spans="1:10" ht="36" hidden="1" customHeight="1" x14ac:dyDescent="0.25">
      <c r="A212" s="27" t="s">
        <v>186</v>
      </c>
      <c r="B212" s="33" t="s">
        <v>50</v>
      </c>
      <c r="C212" s="29" t="s">
        <v>110</v>
      </c>
      <c r="D212" s="33" t="s">
        <v>12</v>
      </c>
      <c r="E212" s="251" t="s">
        <v>555</v>
      </c>
      <c r="F212" s="252" t="s">
        <v>496</v>
      </c>
      <c r="G212" s="253" t="s">
        <v>497</v>
      </c>
      <c r="H212" s="31"/>
      <c r="I212" s="532">
        <f>SUM(I213)</f>
        <v>0</v>
      </c>
      <c r="J212" s="532">
        <f>SUM(J213)</f>
        <v>0</v>
      </c>
    </row>
    <row r="213" spans="1:10" ht="47.25" hidden="1" x14ac:dyDescent="0.25">
      <c r="A213" s="55" t="s">
        <v>187</v>
      </c>
      <c r="B213" s="335" t="s">
        <v>50</v>
      </c>
      <c r="C213" s="5" t="s">
        <v>110</v>
      </c>
      <c r="D213" s="432" t="s">
        <v>12</v>
      </c>
      <c r="E213" s="266" t="s">
        <v>225</v>
      </c>
      <c r="F213" s="267" t="s">
        <v>496</v>
      </c>
      <c r="G213" s="268" t="s">
        <v>497</v>
      </c>
      <c r="H213" s="60"/>
      <c r="I213" s="533">
        <f>SUM(I214)</f>
        <v>0</v>
      </c>
      <c r="J213" s="533">
        <f>SUM(J214)</f>
        <v>0</v>
      </c>
    </row>
    <row r="214" spans="1:10" ht="31.5" hidden="1" x14ac:dyDescent="0.25">
      <c r="A214" s="109" t="s">
        <v>556</v>
      </c>
      <c r="B214" s="337" t="s">
        <v>50</v>
      </c>
      <c r="C214" s="5" t="s">
        <v>110</v>
      </c>
      <c r="D214" s="432" t="s">
        <v>12</v>
      </c>
      <c r="E214" s="266" t="s">
        <v>225</v>
      </c>
      <c r="F214" s="267" t="s">
        <v>10</v>
      </c>
      <c r="G214" s="268" t="s">
        <v>497</v>
      </c>
      <c r="H214" s="60"/>
      <c r="I214" s="533">
        <f>SUM(I215+I217+I219+I221+I223)</f>
        <v>0</v>
      </c>
      <c r="J214" s="533">
        <f>SUM(J215+J217+J219+J221+J223)</f>
        <v>0</v>
      </c>
    </row>
    <row r="215" spans="1:10" ht="33.75" hidden="1" customHeight="1" x14ac:dyDescent="0.25">
      <c r="A215" s="109" t="s">
        <v>936</v>
      </c>
      <c r="B215" s="337" t="s">
        <v>50</v>
      </c>
      <c r="C215" s="5" t="s">
        <v>110</v>
      </c>
      <c r="D215" s="432" t="s">
        <v>12</v>
      </c>
      <c r="E215" s="266" t="s">
        <v>225</v>
      </c>
      <c r="F215" s="267" t="s">
        <v>10</v>
      </c>
      <c r="G215" s="421">
        <v>13420</v>
      </c>
      <c r="H215" s="60"/>
      <c r="I215" s="533">
        <f>SUM(I216)</f>
        <v>0</v>
      </c>
      <c r="J215" s="533">
        <f>SUM(J216)</f>
        <v>0</v>
      </c>
    </row>
    <row r="216" spans="1:10" ht="18" hidden="1" customHeight="1" x14ac:dyDescent="0.25">
      <c r="A216" s="109" t="s">
        <v>21</v>
      </c>
      <c r="B216" s="337" t="s">
        <v>50</v>
      </c>
      <c r="C216" s="5" t="s">
        <v>110</v>
      </c>
      <c r="D216" s="432" t="s">
        <v>12</v>
      </c>
      <c r="E216" s="266" t="s">
        <v>225</v>
      </c>
      <c r="F216" s="267" t="s">
        <v>10</v>
      </c>
      <c r="G216" s="421">
        <v>13420</v>
      </c>
      <c r="H216" s="60" t="s">
        <v>70</v>
      </c>
      <c r="I216" s="535"/>
      <c r="J216" s="535"/>
    </row>
    <row r="217" spans="1:10" ht="31.5" hidden="1" x14ac:dyDescent="0.25">
      <c r="A217" s="109" t="s">
        <v>910</v>
      </c>
      <c r="B217" s="337" t="s">
        <v>50</v>
      </c>
      <c r="C217" s="5" t="s">
        <v>110</v>
      </c>
      <c r="D217" s="432" t="s">
        <v>12</v>
      </c>
      <c r="E217" s="266" t="s">
        <v>225</v>
      </c>
      <c r="F217" s="267" t="s">
        <v>10</v>
      </c>
      <c r="G217" s="421">
        <v>13430</v>
      </c>
      <c r="H217" s="60"/>
      <c r="I217" s="533">
        <f>SUM(I218)</f>
        <v>0</v>
      </c>
      <c r="J217" s="533">
        <f>SUM(J218)</f>
        <v>0</v>
      </c>
    </row>
    <row r="218" spans="1:10" ht="16.5" hidden="1" customHeight="1" x14ac:dyDescent="0.25">
      <c r="A218" s="109" t="s">
        <v>21</v>
      </c>
      <c r="B218" s="337" t="s">
        <v>50</v>
      </c>
      <c r="C218" s="5" t="s">
        <v>110</v>
      </c>
      <c r="D218" s="432" t="s">
        <v>12</v>
      </c>
      <c r="E218" s="266" t="s">
        <v>225</v>
      </c>
      <c r="F218" s="267" t="s">
        <v>10</v>
      </c>
      <c r="G218" s="421">
        <v>13430</v>
      </c>
      <c r="H218" s="60" t="s">
        <v>70</v>
      </c>
      <c r="I218" s="535"/>
      <c r="J218" s="535"/>
    </row>
    <row r="219" spans="1:10" ht="31.5" hidden="1" x14ac:dyDescent="0.25">
      <c r="A219" s="109" t="s">
        <v>675</v>
      </c>
      <c r="B219" s="337" t="s">
        <v>50</v>
      </c>
      <c r="C219" s="5" t="s">
        <v>110</v>
      </c>
      <c r="D219" s="432" t="s">
        <v>12</v>
      </c>
      <c r="E219" s="266" t="s">
        <v>225</v>
      </c>
      <c r="F219" s="267" t="s">
        <v>10</v>
      </c>
      <c r="G219" s="268" t="s">
        <v>674</v>
      </c>
      <c r="H219" s="60"/>
      <c r="I219" s="533">
        <f>SUM(I220)</f>
        <v>0</v>
      </c>
      <c r="J219" s="533">
        <f>SUM(J220)</f>
        <v>0</v>
      </c>
    </row>
    <row r="220" spans="1:10" ht="16.5" hidden="1" customHeight="1" x14ac:dyDescent="0.25">
      <c r="A220" s="77" t="s">
        <v>21</v>
      </c>
      <c r="B220" s="337" t="s">
        <v>50</v>
      </c>
      <c r="C220" s="5" t="s">
        <v>110</v>
      </c>
      <c r="D220" s="432" t="s">
        <v>12</v>
      </c>
      <c r="E220" s="266" t="s">
        <v>225</v>
      </c>
      <c r="F220" s="267" t="s">
        <v>10</v>
      </c>
      <c r="G220" s="268" t="s">
        <v>674</v>
      </c>
      <c r="H220" s="60" t="s">
        <v>70</v>
      </c>
      <c r="I220" s="535"/>
      <c r="J220" s="535"/>
    </row>
    <row r="221" spans="1:10" s="43" customFormat="1" ht="31.5" hidden="1" customHeight="1" x14ac:dyDescent="0.25">
      <c r="A221" s="77" t="s">
        <v>908</v>
      </c>
      <c r="B221" s="335" t="s">
        <v>50</v>
      </c>
      <c r="C221" s="5" t="s">
        <v>110</v>
      </c>
      <c r="D221" s="432" t="s">
        <v>12</v>
      </c>
      <c r="E221" s="266" t="s">
        <v>225</v>
      </c>
      <c r="F221" s="267" t="s">
        <v>10</v>
      </c>
      <c r="G221" s="268" t="s">
        <v>909</v>
      </c>
      <c r="H221" s="60"/>
      <c r="I221" s="533">
        <f>SUM(I222)</f>
        <v>0</v>
      </c>
      <c r="J221" s="533">
        <f>SUM(J222)</f>
        <v>0</v>
      </c>
    </row>
    <row r="222" spans="1:10" s="43" customFormat="1" ht="15.75" hidden="1" customHeight="1" x14ac:dyDescent="0.25">
      <c r="A222" s="77" t="s">
        <v>21</v>
      </c>
      <c r="B222" s="335" t="s">
        <v>50</v>
      </c>
      <c r="C222" s="5" t="s">
        <v>110</v>
      </c>
      <c r="D222" s="432" t="s">
        <v>12</v>
      </c>
      <c r="E222" s="266" t="s">
        <v>225</v>
      </c>
      <c r="F222" s="267" t="s">
        <v>10</v>
      </c>
      <c r="G222" s="268" t="s">
        <v>909</v>
      </c>
      <c r="H222" s="60" t="s">
        <v>70</v>
      </c>
      <c r="I222" s="535"/>
      <c r="J222" s="535"/>
    </row>
    <row r="223" spans="1:10" s="43" customFormat="1" ht="32.25" hidden="1" customHeight="1" x14ac:dyDescent="0.25">
      <c r="A223" s="77" t="s">
        <v>937</v>
      </c>
      <c r="B223" s="335" t="s">
        <v>50</v>
      </c>
      <c r="C223" s="5" t="s">
        <v>110</v>
      </c>
      <c r="D223" s="432" t="s">
        <v>12</v>
      </c>
      <c r="E223" s="266" t="s">
        <v>225</v>
      </c>
      <c r="F223" s="267" t="s">
        <v>10</v>
      </c>
      <c r="G223" s="268" t="s">
        <v>911</v>
      </c>
      <c r="H223" s="60"/>
      <c r="I223" s="533">
        <f>SUM(I224)</f>
        <v>0</v>
      </c>
      <c r="J223" s="533">
        <f>SUM(J224)</f>
        <v>0</v>
      </c>
    </row>
    <row r="224" spans="1:10" s="43" customFormat="1" ht="15.75" hidden="1" customHeight="1" x14ac:dyDescent="0.25">
      <c r="A224" s="77" t="s">
        <v>21</v>
      </c>
      <c r="B224" s="335" t="s">
        <v>50</v>
      </c>
      <c r="C224" s="5" t="s">
        <v>110</v>
      </c>
      <c r="D224" s="432" t="s">
        <v>12</v>
      </c>
      <c r="E224" s="266" t="s">
        <v>225</v>
      </c>
      <c r="F224" s="267" t="s">
        <v>10</v>
      </c>
      <c r="G224" s="268" t="s">
        <v>911</v>
      </c>
      <c r="H224" s="60" t="s">
        <v>70</v>
      </c>
      <c r="I224" s="535"/>
      <c r="J224" s="535"/>
    </row>
    <row r="225" spans="1:10" s="43" customFormat="1" ht="47.25" hidden="1" x14ac:dyDescent="0.25">
      <c r="A225" s="27" t="s">
        <v>197</v>
      </c>
      <c r="B225" s="33" t="s">
        <v>50</v>
      </c>
      <c r="C225" s="29" t="s">
        <v>110</v>
      </c>
      <c r="D225" s="126" t="s">
        <v>12</v>
      </c>
      <c r="E225" s="251" t="s">
        <v>550</v>
      </c>
      <c r="F225" s="252" t="s">
        <v>496</v>
      </c>
      <c r="G225" s="253" t="s">
        <v>497</v>
      </c>
      <c r="H225" s="31"/>
      <c r="I225" s="532">
        <f t="shared" ref="I225:J228" si="18">SUM(I226)</f>
        <v>0</v>
      </c>
      <c r="J225" s="532">
        <f t="shared" si="18"/>
        <v>0</v>
      </c>
    </row>
    <row r="226" spans="1:10" s="43" customFormat="1" ht="78.75" hidden="1" x14ac:dyDescent="0.25">
      <c r="A226" s="55" t="s">
        <v>255</v>
      </c>
      <c r="B226" s="335" t="s">
        <v>50</v>
      </c>
      <c r="C226" s="5" t="s">
        <v>110</v>
      </c>
      <c r="D226" s="125" t="s">
        <v>12</v>
      </c>
      <c r="E226" s="266" t="s">
        <v>254</v>
      </c>
      <c r="F226" s="267" t="s">
        <v>496</v>
      </c>
      <c r="G226" s="268" t="s">
        <v>497</v>
      </c>
      <c r="H226" s="299"/>
      <c r="I226" s="533">
        <f t="shared" si="18"/>
        <v>0</v>
      </c>
      <c r="J226" s="533">
        <f t="shared" si="18"/>
        <v>0</v>
      </c>
    </row>
    <row r="227" spans="1:10" s="43" customFormat="1" ht="47.25" hidden="1" x14ac:dyDescent="0.25">
      <c r="A227" s="109" t="s">
        <v>551</v>
      </c>
      <c r="B227" s="337" t="s">
        <v>50</v>
      </c>
      <c r="C227" s="5" t="s">
        <v>110</v>
      </c>
      <c r="D227" s="125" t="s">
        <v>12</v>
      </c>
      <c r="E227" s="266" t="s">
        <v>254</v>
      </c>
      <c r="F227" s="267" t="s">
        <v>10</v>
      </c>
      <c r="G227" s="268" t="s">
        <v>497</v>
      </c>
      <c r="H227" s="299"/>
      <c r="I227" s="533">
        <f t="shared" si="18"/>
        <v>0</v>
      </c>
      <c r="J227" s="533">
        <f t="shared" si="18"/>
        <v>0</v>
      </c>
    </row>
    <row r="228" spans="1:10" s="43" customFormat="1" ht="33.75" hidden="1" customHeight="1" x14ac:dyDescent="0.25">
      <c r="A228" s="109" t="s">
        <v>628</v>
      </c>
      <c r="B228" s="337" t="s">
        <v>50</v>
      </c>
      <c r="C228" s="5" t="s">
        <v>110</v>
      </c>
      <c r="D228" s="125" t="s">
        <v>12</v>
      </c>
      <c r="E228" s="266" t="s">
        <v>254</v>
      </c>
      <c r="F228" s="267" t="s">
        <v>10</v>
      </c>
      <c r="G228" s="268" t="s">
        <v>629</v>
      </c>
      <c r="H228" s="299"/>
      <c r="I228" s="533">
        <f t="shared" si="18"/>
        <v>0</v>
      </c>
      <c r="J228" s="533">
        <f t="shared" si="18"/>
        <v>0</v>
      </c>
    </row>
    <row r="229" spans="1:10" s="43" customFormat="1" ht="18" hidden="1" customHeight="1" x14ac:dyDescent="0.25">
      <c r="A229" s="77" t="s">
        <v>21</v>
      </c>
      <c r="B229" s="335" t="s">
        <v>50</v>
      </c>
      <c r="C229" s="5" t="s">
        <v>110</v>
      </c>
      <c r="D229" s="125" t="s">
        <v>12</v>
      </c>
      <c r="E229" s="266" t="s">
        <v>254</v>
      </c>
      <c r="F229" s="267" t="s">
        <v>10</v>
      </c>
      <c r="G229" s="268" t="s">
        <v>629</v>
      </c>
      <c r="H229" s="299" t="s">
        <v>70</v>
      </c>
      <c r="I229" s="535"/>
      <c r="J229" s="535"/>
    </row>
    <row r="230" spans="1:10" s="43" customFormat="1" ht="31.5" hidden="1" x14ac:dyDescent="0.25">
      <c r="A230" s="27" t="s">
        <v>188</v>
      </c>
      <c r="B230" s="33" t="s">
        <v>50</v>
      </c>
      <c r="C230" s="29" t="s">
        <v>110</v>
      </c>
      <c r="D230" s="33" t="s">
        <v>12</v>
      </c>
      <c r="E230" s="251" t="s">
        <v>226</v>
      </c>
      <c r="F230" s="252" t="s">
        <v>496</v>
      </c>
      <c r="G230" s="253" t="s">
        <v>497</v>
      </c>
      <c r="H230" s="31"/>
      <c r="I230" s="532">
        <f>SUM(I231)</f>
        <v>0</v>
      </c>
      <c r="J230" s="532">
        <f>SUM(J231)</f>
        <v>0</v>
      </c>
    </row>
    <row r="231" spans="1:10" s="43" customFormat="1" ht="63" hidden="1" x14ac:dyDescent="0.25">
      <c r="A231" s="55" t="s">
        <v>189</v>
      </c>
      <c r="B231" s="335" t="s">
        <v>50</v>
      </c>
      <c r="C231" s="5" t="s">
        <v>110</v>
      </c>
      <c r="D231" s="432" t="s">
        <v>12</v>
      </c>
      <c r="E231" s="266" t="s">
        <v>227</v>
      </c>
      <c r="F231" s="267" t="s">
        <v>496</v>
      </c>
      <c r="G231" s="268" t="s">
        <v>497</v>
      </c>
      <c r="H231" s="60"/>
      <c r="I231" s="533">
        <f>SUM(I232)</f>
        <v>0</v>
      </c>
      <c r="J231" s="533">
        <f>SUM(J232)</f>
        <v>0</v>
      </c>
    </row>
    <row r="232" spans="1:10" s="43" customFormat="1" ht="47.25" hidden="1" x14ac:dyDescent="0.25">
      <c r="A232" s="55" t="s">
        <v>557</v>
      </c>
      <c r="B232" s="335" t="s">
        <v>50</v>
      </c>
      <c r="C232" s="5" t="s">
        <v>110</v>
      </c>
      <c r="D232" s="432" t="s">
        <v>12</v>
      </c>
      <c r="E232" s="266" t="s">
        <v>227</v>
      </c>
      <c r="F232" s="267" t="s">
        <v>12</v>
      </c>
      <c r="G232" s="268" t="s">
        <v>497</v>
      </c>
      <c r="H232" s="60"/>
      <c r="I232" s="533">
        <f>SUM(I233+I235+I237+I239)</f>
        <v>0</v>
      </c>
      <c r="J232" s="533">
        <f>SUM(J233+J235+J237+J239)</f>
        <v>0</v>
      </c>
    </row>
    <row r="233" spans="1:10" s="43" customFormat="1" ht="47.25" hidden="1" x14ac:dyDescent="0.25">
      <c r="A233" s="55" t="s">
        <v>700</v>
      </c>
      <c r="B233" s="335" t="s">
        <v>50</v>
      </c>
      <c r="C233" s="5" t="s">
        <v>110</v>
      </c>
      <c r="D233" s="432" t="s">
        <v>12</v>
      </c>
      <c r="E233" s="266" t="s">
        <v>227</v>
      </c>
      <c r="F233" s="267" t="s">
        <v>12</v>
      </c>
      <c r="G233" s="421">
        <v>50181</v>
      </c>
      <c r="H233" s="60"/>
      <c r="I233" s="533">
        <f>SUM(I234)</f>
        <v>0</v>
      </c>
      <c r="J233" s="533">
        <f>SUM(J234)</f>
        <v>0</v>
      </c>
    </row>
    <row r="234" spans="1:10" s="43" customFormat="1" ht="15.75" hidden="1" customHeight="1" x14ac:dyDescent="0.25">
      <c r="A234" s="3" t="s">
        <v>21</v>
      </c>
      <c r="B234" s="335" t="s">
        <v>50</v>
      </c>
      <c r="C234" s="5" t="s">
        <v>110</v>
      </c>
      <c r="D234" s="432" t="s">
        <v>12</v>
      </c>
      <c r="E234" s="266" t="s">
        <v>227</v>
      </c>
      <c r="F234" s="267" t="s">
        <v>12</v>
      </c>
      <c r="G234" s="421">
        <v>50181</v>
      </c>
      <c r="H234" s="60" t="s">
        <v>70</v>
      </c>
      <c r="I234" s="535"/>
      <c r="J234" s="535"/>
    </row>
    <row r="235" spans="1:10" s="43" customFormat="1" ht="31.5" hidden="1" x14ac:dyDescent="0.25">
      <c r="A235" s="55" t="s">
        <v>901</v>
      </c>
      <c r="B235" s="335" t="s">
        <v>50</v>
      </c>
      <c r="C235" s="5" t="s">
        <v>110</v>
      </c>
      <c r="D235" s="432" t="s">
        <v>12</v>
      </c>
      <c r="E235" s="266" t="s">
        <v>227</v>
      </c>
      <c r="F235" s="267" t="s">
        <v>12</v>
      </c>
      <c r="G235" s="268" t="s">
        <v>958</v>
      </c>
      <c r="H235" s="60"/>
      <c r="I235" s="533">
        <f>SUM(I236)</f>
        <v>0</v>
      </c>
      <c r="J235" s="533">
        <f>SUM(J236)</f>
        <v>0</v>
      </c>
    </row>
    <row r="236" spans="1:10" s="43" customFormat="1" ht="16.5" hidden="1" customHeight="1" x14ac:dyDescent="0.25">
      <c r="A236" s="3" t="s">
        <v>21</v>
      </c>
      <c r="B236" s="432" t="s">
        <v>50</v>
      </c>
      <c r="C236" s="5" t="s">
        <v>110</v>
      </c>
      <c r="D236" s="432" t="s">
        <v>12</v>
      </c>
      <c r="E236" s="266" t="s">
        <v>227</v>
      </c>
      <c r="F236" s="267" t="s">
        <v>12</v>
      </c>
      <c r="G236" s="268" t="s">
        <v>958</v>
      </c>
      <c r="H236" s="60" t="s">
        <v>70</v>
      </c>
      <c r="I236" s="535"/>
      <c r="J236" s="535"/>
    </row>
    <row r="237" spans="1:10" s="43" customFormat="1" ht="19.5" hidden="1" customHeight="1" x14ac:dyDescent="0.25">
      <c r="A237" s="3" t="s">
        <v>903</v>
      </c>
      <c r="B237" s="432" t="s">
        <v>50</v>
      </c>
      <c r="C237" s="5" t="s">
        <v>110</v>
      </c>
      <c r="D237" s="432" t="s">
        <v>12</v>
      </c>
      <c r="E237" s="266" t="s">
        <v>227</v>
      </c>
      <c r="F237" s="267" t="s">
        <v>12</v>
      </c>
      <c r="G237" s="268" t="s">
        <v>904</v>
      </c>
      <c r="H237" s="60"/>
      <c r="I237" s="533">
        <f>SUM(I238)</f>
        <v>0</v>
      </c>
      <c r="J237" s="533">
        <f>SUM(J238)</f>
        <v>0</v>
      </c>
    </row>
    <row r="238" spans="1:10" s="43" customFormat="1" ht="16.5" hidden="1" customHeight="1" x14ac:dyDescent="0.25">
      <c r="A238" s="3" t="s">
        <v>21</v>
      </c>
      <c r="B238" s="432" t="s">
        <v>50</v>
      </c>
      <c r="C238" s="5" t="s">
        <v>110</v>
      </c>
      <c r="D238" s="432" t="s">
        <v>12</v>
      </c>
      <c r="E238" s="266" t="s">
        <v>227</v>
      </c>
      <c r="F238" s="267" t="s">
        <v>12</v>
      </c>
      <c r="G238" s="268" t="s">
        <v>904</v>
      </c>
      <c r="H238" s="60" t="s">
        <v>70</v>
      </c>
      <c r="I238" s="535"/>
      <c r="J238" s="535"/>
    </row>
    <row r="239" spans="1:10" s="43" customFormat="1" ht="48" hidden="1" customHeight="1" x14ac:dyDescent="0.25">
      <c r="A239" s="62" t="s">
        <v>699</v>
      </c>
      <c r="B239" s="432" t="s">
        <v>50</v>
      </c>
      <c r="C239" s="5" t="s">
        <v>110</v>
      </c>
      <c r="D239" s="432" t="s">
        <v>12</v>
      </c>
      <c r="E239" s="266" t="s">
        <v>227</v>
      </c>
      <c r="F239" s="267" t="s">
        <v>12</v>
      </c>
      <c r="G239" s="268" t="s">
        <v>698</v>
      </c>
      <c r="H239" s="60"/>
      <c r="I239" s="533">
        <f>SUM(I240)</f>
        <v>0</v>
      </c>
      <c r="J239" s="533">
        <f>SUM(J240)</f>
        <v>0</v>
      </c>
    </row>
    <row r="240" spans="1:10" s="43" customFormat="1" ht="16.5" hidden="1" customHeight="1" x14ac:dyDescent="0.25">
      <c r="A240" s="3" t="s">
        <v>21</v>
      </c>
      <c r="B240" s="432" t="s">
        <v>50</v>
      </c>
      <c r="C240" s="5" t="s">
        <v>110</v>
      </c>
      <c r="D240" s="432" t="s">
        <v>12</v>
      </c>
      <c r="E240" s="266" t="s">
        <v>227</v>
      </c>
      <c r="F240" s="267" t="s">
        <v>12</v>
      </c>
      <c r="G240" s="268" t="s">
        <v>698</v>
      </c>
      <c r="H240" s="60" t="s">
        <v>70</v>
      </c>
      <c r="I240" s="535"/>
      <c r="J240" s="535"/>
    </row>
    <row r="241" spans="1:10" s="43" customFormat="1" ht="16.5" hidden="1" customHeight="1" x14ac:dyDescent="0.25">
      <c r="A241" s="113" t="s">
        <v>912</v>
      </c>
      <c r="B241" s="26" t="s">
        <v>50</v>
      </c>
      <c r="C241" s="26" t="s">
        <v>110</v>
      </c>
      <c r="D241" s="22" t="s">
        <v>15</v>
      </c>
      <c r="E241" s="296"/>
      <c r="F241" s="297"/>
      <c r="G241" s="298"/>
      <c r="H241" s="22"/>
      <c r="I241" s="531">
        <f t="shared" ref="I241:J245" si="19">SUM(I242)</f>
        <v>0</v>
      </c>
      <c r="J241" s="531">
        <f t="shared" si="19"/>
        <v>0</v>
      </c>
    </row>
    <row r="242" spans="1:10" ht="36" hidden="1" customHeight="1" x14ac:dyDescent="0.25">
      <c r="A242" s="27" t="s">
        <v>186</v>
      </c>
      <c r="B242" s="33" t="s">
        <v>50</v>
      </c>
      <c r="C242" s="29" t="s">
        <v>110</v>
      </c>
      <c r="D242" s="33" t="s">
        <v>15</v>
      </c>
      <c r="E242" s="251" t="s">
        <v>555</v>
      </c>
      <c r="F242" s="252" t="s">
        <v>496</v>
      </c>
      <c r="G242" s="253" t="s">
        <v>497</v>
      </c>
      <c r="H242" s="31"/>
      <c r="I242" s="532">
        <f t="shared" si="19"/>
        <v>0</v>
      </c>
      <c r="J242" s="532">
        <f t="shared" si="19"/>
        <v>0</v>
      </c>
    </row>
    <row r="243" spans="1:10" s="43" customFormat="1" ht="47.25" hidden="1" x14ac:dyDescent="0.25">
      <c r="A243" s="55" t="s">
        <v>187</v>
      </c>
      <c r="B243" s="335" t="s">
        <v>50</v>
      </c>
      <c r="C243" s="5" t="s">
        <v>110</v>
      </c>
      <c r="D243" s="432" t="s">
        <v>15</v>
      </c>
      <c r="E243" s="266" t="s">
        <v>225</v>
      </c>
      <c r="F243" s="267" t="s">
        <v>496</v>
      </c>
      <c r="G243" s="268" t="s">
        <v>497</v>
      </c>
      <c r="H243" s="60"/>
      <c r="I243" s="533">
        <f t="shared" si="19"/>
        <v>0</v>
      </c>
      <c r="J243" s="533">
        <f t="shared" si="19"/>
        <v>0</v>
      </c>
    </row>
    <row r="244" spans="1:10" s="43" customFormat="1" ht="31.5" hidden="1" x14ac:dyDescent="0.25">
      <c r="A244" s="109" t="s">
        <v>556</v>
      </c>
      <c r="B244" s="337" t="s">
        <v>50</v>
      </c>
      <c r="C244" s="5" t="s">
        <v>110</v>
      </c>
      <c r="D244" s="432" t="s">
        <v>15</v>
      </c>
      <c r="E244" s="266" t="s">
        <v>225</v>
      </c>
      <c r="F244" s="267" t="s">
        <v>10</v>
      </c>
      <c r="G244" s="268" t="s">
        <v>497</v>
      </c>
      <c r="H244" s="60"/>
      <c r="I244" s="533">
        <f t="shared" si="19"/>
        <v>0</v>
      </c>
      <c r="J244" s="533">
        <f t="shared" si="19"/>
        <v>0</v>
      </c>
    </row>
    <row r="245" spans="1:10" s="43" customFormat="1" ht="33" hidden="1" customHeight="1" x14ac:dyDescent="0.25">
      <c r="A245" s="109" t="s">
        <v>662</v>
      </c>
      <c r="B245" s="337" t="s">
        <v>50</v>
      </c>
      <c r="C245" s="5" t="s">
        <v>110</v>
      </c>
      <c r="D245" s="432" t="s">
        <v>15</v>
      </c>
      <c r="E245" s="266" t="s">
        <v>225</v>
      </c>
      <c r="F245" s="267" t="s">
        <v>10</v>
      </c>
      <c r="G245" s="268" t="s">
        <v>661</v>
      </c>
      <c r="H245" s="60"/>
      <c r="I245" s="533">
        <f t="shared" si="19"/>
        <v>0</v>
      </c>
      <c r="J245" s="533">
        <f t="shared" si="19"/>
        <v>0</v>
      </c>
    </row>
    <row r="246" spans="1:10" s="43" customFormat="1" ht="31.5" hidden="1" customHeight="1" x14ac:dyDescent="0.25">
      <c r="A246" s="77" t="s">
        <v>190</v>
      </c>
      <c r="B246" s="335" t="s">
        <v>50</v>
      </c>
      <c r="C246" s="5" t="s">
        <v>110</v>
      </c>
      <c r="D246" s="432" t="s">
        <v>15</v>
      </c>
      <c r="E246" s="266" t="s">
        <v>225</v>
      </c>
      <c r="F246" s="267" t="s">
        <v>10</v>
      </c>
      <c r="G246" s="268" t="s">
        <v>661</v>
      </c>
      <c r="H246" s="60" t="s">
        <v>185</v>
      </c>
      <c r="I246" s="535"/>
      <c r="J246" s="535"/>
    </row>
    <row r="247" spans="1:10" s="43" customFormat="1" ht="16.5" customHeight="1" x14ac:dyDescent="0.25">
      <c r="A247" s="117" t="s">
        <v>887</v>
      </c>
      <c r="B247" s="19" t="s">
        <v>50</v>
      </c>
      <c r="C247" s="470" t="s">
        <v>32</v>
      </c>
      <c r="D247" s="19"/>
      <c r="E247" s="278"/>
      <c r="F247" s="279"/>
      <c r="G247" s="280"/>
      <c r="H247" s="15"/>
      <c r="I247" s="530">
        <f t="shared" ref="I247:J251" si="20">SUM(I248)</f>
        <v>87725</v>
      </c>
      <c r="J247" s="530">
        <f t="shared" si="20"/>
        <v>87725</v>
      </c>
    </row>
    <row r="248" spans="1:10" s="43" customFormat="1" ht="16.5" customHeight="1" x14ac:dyDescent="0.25">
      <c r="A248" s="113" t="s">
        <v>888</v>
      </c>
      <c r="B248" s="26" t="s">
        <v>50</v>
      </c>
      <c r="C248" s="57" t="s">
        <v>32</v>
      </c>
      <c r="D248" s="22" t="s">
        <v>29</v>
      </c>
      <c r="E248" s="296"/>
      <c r="F248" s="297"/>
      <c r="G248" s="298"/>
      <c r="H248" s="22"/>
      <c r="I248" s="531">
        <f t="shared" si="20"/>
        <v>87725</v>
      </c>
      <c r="J248" s="531">
        <f t="shared" si="20"/>
        <v>87725</v>
      </c>
    </row>
    <row r="249" spans="1:10" ht="16.5" customHeight="1" x14ac:dyDescent="0.25">
      <c r="A249" s="76" t="s">
        <v>195</v>
      </c>
      <c r="B249" s="30" t="s">
        <v>50</v>
      </c>
      <c r="C249" s="28" t="s">
        <v>32</v>
      </c>
      <c r="D249" s="30" t="s">
        <v>29</v>
      </c>
      <c r="E249" s="251" t="s">
        <v>214</v>
      </c>
      <c r="F249" s="252" t="s">
        <v>496</v>
      </c>
      <c r="G249" s="253" t="s">
        <v>497</v>
      </c>
      <c r="H249" s="28"/>
      <c r="I249" s="532">
        <f t="shared" si="20"/>
        <v>87725</v>
      </c>
      <c r="J249" s="532">
        <f t="shared" si="20"/>
        <v>87725</v>
      </c>
    </row>
    <row r="250" spans="1:10" ht="16.5" customHeight="1" x14ac:dyDescent="0.25">
      <c r="A250" s="86" t="s">
        <v>194</v>
      </c>
      <c r="B250" s="406" t="s">
        <v>50</v>
      </c>
      <c r="C250" s="2" t="s">
        <v>32</v>
      </c>
      <c r="D250" s="406" t="s">
        <v>29</v>
      </c>
      <c r="E250" s="266" t="s">
        <v>215</v>
      </c>
      <c r="F250" s="267" t="s">
        <v>496</v>
      </c>
      <c r="G250" s="268" t="s">
        <v>497</v>
      </c>
      <c r="H250" s="2"/>
      <c r="I250" s="533">
        <f t="shared" si="20"/>
        <v>87725</v>
      </c>
      <c r="J250" s="533">
        <f t="shared" si="20"/>
        <v>87725</v>
      </c>
    </row>
    <row r="251" spans="1:10" ht="31.5" customHeight="1" x14ac:dyDescent="0.25">
      <c r="A251" s="86" t="s">
        <v>1131</v>
      </c>
      <c r="B251" s="406" t="s">
        <v>50</v>
      </c>
      <c r="C251" s="2" t="s">
        <v>32</v>
      </c>
      <c r="D251" s="406" t="s">
        <v>29</v>
      </c>
      <c r="E251" s="266" t="s">
        <v>215</v>
      </c>
      <c r="F251" s="267" t="s">
        <v>496</v>
      </c>
      <c r="G251" s="268">
        <v>12700</v>
      </c>
      <c r="H251" s="2"/>
      <c r="I251" s="533">
        <f t="shared" si="20"/>
        <v>87725</v>
      </c>
      <c r="J251" s="533">
        <f t="shared" si="20"/>
        <v>87725</v>
      </c>
    </row>
    <row r="252" spans="1:10" ht="31.5" customHeight="1" x14ac:dyDescent="0.25">
      <c r="A252" s="86" t="s">
        <v>682</v>
      </c>
      <c r="B252" s="406" t="s">
        <v>50</v>
      </c>
      <c r="C252" s="2" t="s">
        <v>32</v>
      </c>
      <c r="D252" s="406" t="s">
        <v>29</v>
      </c>
      <c r="E252" s="266" t="s">
        <v>215</v>
      </c>
      <c r="F252" s="267" t="s">
        <v>496</v>
      </c>
      <c r="G252" s="268">
        <v>12700</v>
      </c>
      <c r="H252" s="2" t="s">
        <v>16</v>
      </c>
      <c r="I252" s="535">
        <v>87725</v>
      </c>
      <c r="J252" s="535">
        <v>87725</v>
      </c>
    </row>
    <row r="253" spans="1:10" s="43" customFormat="1" ht="16.5" customHeight="1" x14ac:dyDescent="0.25">
      <c r="A253" s="117" t="s">
        <v>37</v>
      </c>
      <c r="B253" s="19" t="s">
        <v>50</v>
      </c>
      <c r="C253" s="19">
        <v>10</v>
      </c>
      <c r="D253" s="19"/>
      <c r="E253" s="278"/>
      <c r="F253" s="279"/>
      <c r="G253" s="280"/>
      <c r="H253" s="15"/>
      <c r="I253" s="530">
        <f>SUM(I254+I264)</f>
        <v>3746786</v>
      </c>
      <c r="J253" s="530">
        <f>SUM(J254+J264)</f>
        <v>3746786</v>
      </c>
    </row>
    <row r="254" spans="1:10" s="43" customFormat="1" ht="16.5" hidden="1" customHeight="1" x14ac:dyDescent="0.25">
      <c r="A254" s="113" t="s">
        <v>41</v>
      </c>
      <c r="B254" s="26" t="s">
        <v>50</v>
      </c>
      <c r="C254" s="26">
        <v>10</v>
      </c>
      <c r="D254" s="22" t="s">
        <v>15</v>
      </c>
      <c r="E254" s="296"/>
      <c r="F254" s="297"/>
      <c r="G254" s="298"/>
      <c r="H254" s="22"/>
      <c r="I254" s="531">
        <f t="shared" ref="I254:J256" si="21">SUM(I255)</f>
        <v>0</v>
      </c>
      <c r="J254" s="531">
        <f t="shared" si="21"/>
        <v>0</v>
      </c>
    </row>
    <row r="255" spans="1:10" ht="47.25" hidden="1" x14ac:dyDescent="0.25">
      <c r="A255" s="102" t="s">
        <v>197</v>
      </c>
      <c r="B255" s="30" t="s">
        <v>50</v>
      </c>
      <c r="C255" s="30">
        <v>10</v>
      </c>
      <c r="D255" s="28" t="s">
        <v>15</v>
      </c>
      <c r="E255" s="245" t="s">
        <v>550</v>
      </c>
      <c r="F255" s="246" t="s">
        <v>496</v>
      </c>
      <c r="G255" s="247" t="s">
        <v>497</v>
      </c>
      <c r="H255" s="28"/>
      <c r="I255" s="532">
        <f t="shared" si="21"/>
        <v>0</v>
      </c>
      <c r="J255" s="532">
        <f t="shared" si="21"/>
        <v>0</v>
      </c>
    </row>
    <row r="256" spans="1:10" ht="82.5" hidden="1" customHeight="1" x14ac:dyDescent="0.25">
      <c r="A256" s="62" t="s">
        <v>198</v>
      </c>
      <c r="B256" s="406" t="s">
        <v>50</v>
      </c>
      <c r="C256" s="406">
        <v>10</v>
      </c>
      <c r="D256" s="2" t="s">
        <v>15</v>
      </c>
      <c r="E256" s="248" t="s">
        <v>228</v>
      </c>
      <c r="F256" s="249" t="s">
        <v>496</v>
      </c>
      <c r="G256" s="250" t="s">
        <v>497</v>
      </c>
      <c r="H256" s="2"/>
      <c r="I256" s="533">
        <f t="shared" si="21"/>
        <v>0</v>
      </c>
      <c r="J256" s="533">
        <f t="shared" si="21"/>
        <v>0</v>
      </c>
    </row>
    <row r="257" spans="1:10" ht="34.5" hidden="1" customHeight="1" x14ac:dyDescent="0.25">
      <c r="A257" s="62" t="s">
        <v>560</v>
      </c>
      <c r="B257" s="406" t="s">
        <v>50</v>
      </c>
      <c r="C257" s="406">
        <v>10</v>
      </c>
      <c r="D257" s="2" t="s">
        <v>15</v>
      </c>
      <c r="E257" s="248" t="s">
        <v>228</v>
      </c>
      <c r="F257" s="249" t="s">
        <v>10</v>
      </c>
      <c r="G257" s="250" t="s">
        <v>497</v>
      </c>
      <c r="H257" s="2"/>
      <c r="I257" s="533">
        <f>SUM(I258+I260+I262)</f>
        <v>0</v>
      </c>
      <c r="J257" s="533">
        <f>SUM(J258+J260+J262)</f>
        <v>0</v>
      </c>
    </row>
    <row r="258" spans="1:10" ht="47.25" hidden="1" customHeight="1" x14ac:dyDescent="0.25">
      <c r="A258" s="62" t="s">
        <v>702</v>
      </c>
      <c r="B258" s="406" t="s">
        <v>50</v>
      </c>
      <c r="C258" s="406">
        <v>10</v>
      </c>
      <c r="D258" s="2" t="s">
        <v>15</v>
      </c>
      <c r="E258" s="248" t="s">
        <v>228</v>
      </c>
      <c r="F258" s="249" t="s">
        <v>10</v>
      </c>
      <c r="G258" s="422" t="s">
        <v>701</v>
      </c>
      <c r="H258" s="2"/>
      <c r="I258" s="533">
        <f>SUM(I259)</f>
        <v>0</v>
      </c>
      <c r="J258" s="533">
        <f>SUM(J259)</f>
        <v>0</v>
      </c>
    </row>
    <row r="259" spans="1:10" ht="15.75" hidden="1" customHeight="1" x14ac:dyDescent="0.25">
      <c r="A259" s="62" t="s">
        <v>21</v>
      </c>
      <c r="B259" s="406" t="s">
        <v>50</v>
      </c>
      <c r="C259" s="406">
        <v>10</v>
      </c>
      <c r="D259" s="2" t="s">
        <v>15</v>
      </c>
      <c r="E259" s="248" t="s">
        <v>228</v>
      </c>
      <c r="F259" s="249" t="s">
        <v>10</v>
      </c>
      <c r="G259" s="422" t="s">
        <v>701</v>
      </c>
      <c r="H259" s="2" t="s">
        <v>70</v>
      </c>
      <c r="I259" s="535"/>
      <c r="J259" s="535"/>
    </row>
    <row r="260" spans="1:10" ht="15.75" hidden="1" x14ac:dyDescent="0.25">
      <c r="A260" s="62" t="s">
        <v>955</v>
      </c>
      <c r="B260" s="406" t="s">
        <v>50</v>
      </c>
      <c r="C260" s="406">
        <v>10</v>
      </c>
      <c r="D260" s="2" t="s">
        <v>15</v>
      </c>
      <c r="E260" s="248" t="s">
        <v>228</v>
      </c>
      <c r="F260" s="249" t="s">
        <v>10</v>
      </c>
      <c r="G260" s="250" t="s">
        <v>954</v>
      </c>
      <c r="H260" s="2"/>
      <c r="I260" s="533">
        <f>SUM(I261)</f>
        <v>0</v>
      </c>
      <c r="J260" s="533">
        <f>SUM(J261)</f>
        <v>0</v>
      </c>
    </row>
    <row r="261" spans="1:10" ht="15.75" hidden="1" x14ac:dyDescent="0.25">
      <c r="A261" s="106" t="s">
        <v>21</v>
      </c>
      <c r="B261" s="54" t="s">
        <v>50</v>
      </c>
      <c r="C261" s="406">
        <v>10</v>
      </c>
      <c r="D261" s="2" t="s">
        <v>15</v>
      </c>
      <c r="E261" s="248" t="s">
        <v>228</v>
      </c>
      <c r="F261" s="249" t="s">
        <v>10</v>
      </c>
      <c r="G261" s="250" t="s">
        <v>954</v>
      </c>
      <c r="H261" s="2" t="s">
        <v>70</v>
      </c>
      <c r="I261" s="535"/>
      <c r="J261" s="535"/>
    </row>
    <row r="262" spans="1:10" ht="31.5" hidden="1" x14ac:dyDescent="0.25">
      <c r="A262" s="106" t="s">
        <v>919</v>
      </c>
      <c r="B262" s="406" t="s">
        <v>50</v>
      </c>
      <c r="C262" s="406">
        <v>10</v>
      </c>
      <c r="D262" s="2" t="s">
        <v>15</v>
      </c>
      <c r="E262" s="248" t="s">
        <v>228</v>
      </c>
      <c r="F262" s="249" t="s">
        <v>10</v>
      </c>
      <c r="G262" s="250" t="s">
        <v>920</v>
      </c>
      <c r="H262" s="2"/>
      <c r="I262" s="533">
        <f>SUM(I263)</f>
        <v>0</v>
      </c>
      <c r="J262" s="533">
        <f>SUM(J263)</f>
        <v>0</v>
      </c>
    </row>
    <row r="263" spans="1:10" ht="15.75" hidden="1" x14ac:dyDescent="0.25">
      <c r="A263" s="106" t="s">
        <v>21</v>
      </c>
      <c r="B263" s="406" t="s">
        <v>50</v>
      </c>
      <c r="C263" s="406">
        <v>10</v>
      </c>
      <c r="D263" s="2" t="s">
        <v>15</v>
      </c>
      <c r="E263" s="248" t="s">
        <v>228</v>
      </c>
      <c r="F263" s="249" t="s">
        <v>10</v>
      </c>
      <c r="G263" s="250" t="s">
        <v>920</v>
      </c>
      <c r="H263" s="2" t="s">
        <v>70</v>
      </c>
      <c r="I263" s="535"/>
      <c r="J263" s="535"/>
    </row>
    <row r="264" spans="1:10" ht="15.75" x14ac:dyDescent="0.25">
      <c r="A264" s="113" t="s">
        <v>42</v>
      </c>
      <c r="B264" s="26" t="s">
        <v>50</v>
      </c>
      <c r="C264" s="26">
        <v>10</v>
      </c>
      <c r="D264" s="22" t="s">
        <v>20</v>
      </c>
      <c r="E264" s="296"/>
      <c r="F264" s="297"/>
      <c r="G264" s="298"/>
      <c r="H264" s="22"/>
      <c r="I264" s="531">
        <f t="shared" ref="I264:J267" si="22">SUM(I265)</f>
        <v>3746786</v>
      </c>
      <c r="J264" s="531">
        <f t="shared" si="22"/>
        <v>3746786</v>
      </c>
    </row>
    <row r="265" spans="1:10" ht="47.25" x14ac:dyDescent="0.25">
      <c r="A265" s="105" t="s">
        <v>124</v>
      </c>
      <c r="B265" s="30" t="s">
        <v>50</v>
      </c>
      <c r="C265" s="30">
        <v>10</v>
      </c>
      <c r="D265" s="28" t="s">
        <v>20</v>
      </c>
      <c r="E265" s="245" t="s">
        <v>199</v>
      </c>
      <c r="F265" s="246" t="s">
        <v>496</v>
      </c>
      <c r="G265" s="247" t="s">
        <v>497</v>
      </c>
      <c r="H265" s="28"/>
      <c r="I265" s="532">
        <f t="shared" si="22"/>
        <v>3746786</v>
      </c>
      <c r="J265" s="532">
        <f t="shared" si="22"/>
        <v>3746786</v>
      </c>
    </row>
    <row r="266" spans="1:10" ht="78.75" x14ac:dyDescent="0.25">
      <c r="A266" s="62" t="s">
        <v>125</v>
      </c>
      <c r="B266" s="406" t="s">
        <v>50</v>
      </c>
      <c r="C266" s="6">
        <v>10</v>
      </c>
      <c r="D266" s="2" t="s">
        <v>20</v>
      </c>
      <c r="E266" s="248" t="s">
        <v>232</v>
      </c>
      <c r="F266" s="249" t="s">
        <v>496</v>
      </c>
      <c r="G266" s="250" t="s">
        <v>497</v>
      </c>
      <c r="H266" s="2"/>
      <c r="I266" s="533">
        <f t="shared" si="22"/>
        <v>3746786</v>
      </c>
      <c r="J266" s="533">
        <f t="shared" si="22"/>
        <v>3746786</v>
      </c>
    </row>
    <row r="267" spans="1:10" ht="47.25" x14ac:dyDescent="0.25">
      <c r="A267" s="62" t="s">
        <v>504</v>
      </c>
      <c r="B267" s="406" t="s">
        <v>50</v>
      </c>
      <c r="C267" s="6">
        <v>10</v>
      </c>
      <c r="D267" s="2" t="s">
        <v>20</v>
      </c>
      <c r="E267" s="248" t="s">
        <v>232</v>
      </c>
      <c r="F267" s="249" t="s">
        <v>10</v>
      </c>
      <c r="G267" s="250" t="s">
        <v>497</v>
      </c>
      <c r="H267" s="2"/>
      <c r="I267" s="533">
        <f t="shared" si="22"/>
        <v>3746786</v>
      </c>
      <c r="J267" s="533">
        <f t="shared" si="22"/>
        <v>3746786</v>
      </c>
    </row>
    <row r="268" spans="1:10" ht="33.75" customHeight="1" x14ac:dyDescent="0.25">
      <c r="A268" s="62" t="s">
        <v>461</v>
      </c>
      <c r="B268" s="406" t="s">
        <v>50</v>
      </c>
      <c r="C268" s="6">
        <v>10</v>
      </c>
      <c r="D268" s="2" t="s">
        <v>20</v>
      </c>
      <c r="E268" s="248" t="s">
        <v>232</v>
      </c>
      <c r="F268" s="249" t="s">
        <v>10</v>
      </c>
      <c r="G268" s="250" t="s">
        <v>606</v>
      </c>
      <c r="H268" s="2"/>
      <c r="I268" s="533">
        <f>SUM(I269:I270)</f>
        <v>3746786</v>
      </c>
      <c r="J268" s="533">
        <f>SUM(J269:J270)</f>
        <v>3746786</v>
      </c>
    </row>
    <row r="269" spans="1:10" ht="31.5" hidden="1" x14ac:dyDescent="0.25">
      <c r="A269" s="114" t="s">
        <v>682</v>
      </c>
      <c r="B269" s="6" t="s">
        <v>50</v>
      </c>
      <c r="C269" s="6">
        <v>10</v>
      </c>
      <c r="D269" s="2" t="s">
        <v>20</v>
      </c>
      <c r="E269" s="248" t="s">
        <v>232</v>
      </c>
      <c r="F269" s="249" t="s">
        <v>10</v>
      </c>
      <c r="G269" s="250" t="s">
        <v>606</v>
      </c>
      <c r="H269" s="2" t="s">
        <v>16</v>
      </c>
      <c r="I269" s="535"/>
      <c r="J269" s="535"/>
    </row>
    <row r="270" spans="1:10" ht="15.75" x14ac:dyDescent="0.25">
      <c r="A270" s="62" t="s">
        <v>40</v>
      </c>
      <c r="B270" s="406" t="s">
        <v>50</v>
      </c>
      <c r="C270" s="6">
        <v>10</v>
      </c>
      <c r="D270" s="2" t="s">
        <v>20</v>
      </c>
      <c r="E270" s="248" t="s">
        <v>232</v>
      </c>
      <c r="F270" s="249" t="s">
        <v>10</v>
      </c>
      <c r="G270" s="250" t="s">
        <v>606</v>
      </c>
      <c r="H270" s="2" t="s">
        <v>39</v>
      </c>
      <c r="I270" s="535">
        <v>3746786</v>
      </c>
      <c r="J270" s="535">
        <v>3746786</v>
      </c>
    </row>
    <row r="271" spans="1:10" s="43" customFormat="1" ht="31.5" customHeight="1" x14ac:dyDescent="0.25">
      <c r="A271" s="540" t="s">
        <v>55</v>
      </c>
      <c r="B271" s="541" t="s">
        <v>56</v>
      </c>
      <c r="C271" s="542"/>
      <c r="D271" s="543"/>
      <c r="E271" s="544"/>
      <c r="F271" s="545"/>
      <c r="G271" s="546"/>
      <c r="H271" s="547"/>
      <c r="I271" s="548">
        <f>SUM(I272+I300+I352)</f>
        <v>15846106</v>
      </c>
      <c r="J271" s="548">
        <f>SUM(J272+J300+J352)</f>
        <v>15583236</v>
      </c>
    </row>
    <row r="272" spans="1:10" s="43" customFormat="1" ht="16.5" customHeight="1" x14ac:dyDescent="0.25">
      <c r="A272" s="314" t="s">
        <v>9</v>
      </c>
      <c r="B272" s="334" t="s">
        <v>56</v>
      </c>
      <c r="C272" s="15" t="s">
        <v>10</v>
      </c>
      <c r="D272" s="15"/>
      <c r="E272" s="328"/>
      <c r="F272" s="329"/>
      <c r="G272" s="330"/>
      <c r="H272" s="15"/>
      <c r="I272" s="530">
        <f>SUM(I273+I290)</f>
        <v>3046514</v>
      </c>
      <c r="J272" s="530">
        <f>SUM(J273+J290)</f>
        <v>3046514</v>
      </c>
    </row>
    <row r="273" spans="1:10" ht="31.5" x14ac:dyDescent="0.25">
      <c r="A273" s="100" t="s">
        <v>74</v>
      </c>
      <c r="B273" s="26" t="s">
        <v>56</v>
      </c>
      <c r="C273" s="22" t="s">
        <v>10</v>
      </c>
      <c r="D273" s="22" t="s">
        <v>73</v>
      </c>
      <c r="E273" s="242"/>
      <c r="F273" s="243"/>
      <c r="G273" s="244"/>
      <c r="H273" s="23"/>
      <c r="I273" s="531">
        <f>SUM(I274,I279,I284)</f>
        <v>2923614</v>
      </c>
      <c r="J273" s="531">
        <f>SUM(J274,J279,J284)</f>
        <v>2923614</v>
      </c>
    </row>
    <row r="274" spans="1:10" ht="47.25" x14ac:dyDescent="0.25">
      <c r="A274" s="76" t="s">
        <v>117</v>
      </c>
      <c r="B274" s="30" t="s">
        <v>56</v>
      </c>
      <c r="C274" s="28" t="s">
        <v>10</v>
      </c>
      <c r="D274" s="28" t="s">
        <v>73</v>
      </c>
      <c r="E274" s="245" t="s">
        <v>499</v>
      </c>
      <c r="F274" s="246" t="s">
        <v>496</v>
      </c>
      <c r="G274" s="247" t="s">
        <v>497</v>
      </c>
      <c r="H274" s="28"/>
      <c r="I274" s="532">
        <f t="shared" ref="I274:J277" si="23">SUM(I275)</f>
        <v>498770</v>
      </c>
      <c r="J274" s="532">
        <f t="shared" si="23"/>
        <v>498770</v>
      </c>
    </row>
    <row r="275" spans="1:10" ht="63" x14ac:dyDescent="0.25">
      <c r="A275" s="77" t="s">
        <v>130</v>
      </c>
      <c r="B275" s="54" t="s">
        <v>56</v>
      </c>
      <c r="C275" s="2" t="s">
        <v>10</v>
      </c>
      <c r="D275" s="2" t="s">
        <v>73</v>
      </c>
      <c r="E275" s="248" t="s">
        <v>500</v>
      </c>
      <c r="F275" s="249" t="s">
        <v>496</v>
      </c>
      <c r="G275" s="250" t="s">
        <v>497</v>
      </c>
      <c r="H275" s="44"/>
      <c r="I275" s="533">
        <f t="shared" si="23"/>
        <v>498770</v>
      </c>
      <c r="J275" s="533">
        <f t="shared" si="23"/>
        <v>498770</v>
      </c>
    </row>
    <row r="276" spans="1:10" ht="47.25" x14ac:dyDescent="0.25">
      <c r="A276" s="77" t="s">
        <v>503</v>
      </c>
      <c r="B276" s="54" t="s">
        <v>56</v>
      </c>
      <c r="C276" s="2" t="s">
        <v>10</v>
      </c>
      <c r="D276" s="2" t="s">
        <v>73</v>
      </c>
      <c r="E276" s="248" t="s">
        <v>500</v>
      </c>
      <c r="F276" s="249" t="s">
        <v>10</v>
      </c>
      <c r="G276" s="250" t="s">
        <v>497</v>
      </c>
      <c r="H276" s="44"/>
      <c r="I276" s="533">
        <f t="shared" si="23"/>
        <v>498770</v>
      </c>
      <c r="J276" s="533">
        <f t="shared" si="23"/>
        <v>498770</v>
      </c>
    </row>
    <row r="277" spans="1:10" ht="15.75" x14ac:dyDescent="0.25">
      <c r="A277" s="77" t="s">
        <v>119</v>
      </c>
      <c r="B277" s="54" t="s">
        <v>56</v>
      </c>
      <c r="C277" s="2" t="s">
        <v>10</v>
      </c>
      <c r="D277" s="2" t="s">
        <v>73</v>
      </c>
      <c r="E277" s="248" t="s">
        <v>500</v>
      </c>
      <c r="F277" s="249" t="s">
        <v>10</v>
      </c>
      <c r="G277" s="250" t="s">
        <v>502</v>
      </c>
      <c r="H277" s="44"/>
      <c r="I277" s="533">
        <f t="shared" si="23"/>
        <v>498770</v>
      </c>
      <c r="J277" s="533">
        <f t="shared" si="23"/>
        <v>498770</v>
      </c>
    </row>
    <row r="278" spans="1:10" ht="31.5" x14ac:dyDescent="0.25">
      <c r="A278" s="91" t="s">
        <v>682</v>
      </c>
      <c r="B278" s="318" t="s">
        <v>56</v>
      </c>
      <c r="C278" s="2" t="s">
        <v>10</v>
      </c>
      <c r="D278" s="2" t="s">
        <v>73</v>
      </c>
      <c r="E278" s="248" t="s">
        <v>500</v>
      </c>
      <c r="F278" s="249" t="s">
        <v>10</v>
      </c>
      <c r="G278" s="250" t="s">
        <v>502</v>
      </c>
      <c r="H278" s="2" t="s">
        <v>16</v>
      </c>
      <c r="I278" s="535">
        <v>498770</v>
      </c>
      <c r="J278" s="535">
        <v>498770</v>
      </c>
    </row>
    <row r="279" spans="1:10" s="37" customFormat="1" ht="63" x14ac:dyDescent="0.25">
      <c r="A279" s="76" t="s">
        <v>142</v>
      </c>
      <c r="B279" s="30" t="s">
        <v>56</v>
      </c>
      <c r="C279" s="28" t="s">
        <v>10</v>
      </c>
      <c r="D279" s="28" t="s">
        <v>73</v>
      </c>
      <c r="E279" s="245" t="s">
        <v>218</v>
      </c>
      <c r="F279" s="246" t="s">
        <v>496</v>
      </c>
      <c r="G279" s="247" t="s">
        <v>497</v>
      </c>
      <c r="H279" s="28"/>
      <c r="I279" s="532">
        <f t="shared" ref="I279:J282" si="24">SUM(I280)</f>
        <v>26000</v>
      </c>
      <c r="J279" s="532">
        <f t="shared" si="24"/>
        <v>26000</v>
      </c>
    </row>
    <row r="280" spans="1:10" s="37" customFormat="1" ht="110.25" x14ac:dyDescent="0.25">
      <c r="A280" s="77" t="s">
        <v>158</v>
      </c>
      <c r="B280" s="54" t="s">
        <v>56</v>
      </c>
      <c r="C280" s="2" t="s">
        <v>10</v>
      </c>
      <c r="D280" s="2" t="s">
        <v>73</v>
      </c>
      <c r="E280" s="248" t="s">
        <v>220</v>
      </c>
      <c r="F280" s="249" t="s">
        <v>496</v>
      </c>
      <c r="G280" s="250" t="s">
        <v>497</v>
      </c>
      <c r="H280" s="2"/>
      <c r="I280" s="533">
        <f t="shared" si="24"/>
        <v>26000</v>
      </c>
      <c r="J280" s="533">
        <f t="shared" si="24"/>
        <v>26000</v>
      </c>
    </row>
    <row r="281" spans="1:10" s="37" customFormat="1" ht="47.25" x14ac:dyDescent="0.25">
      <c r="A281" s="77" t="s">
        <v>516</v>
      </c>
      <c r="B281" s="54" t="s">
        <v>56</v>
      </c>
      <c r="C281" s="2" t="s">
        <v>10</v>
      </c>
      <c r="D281" s="2" t="s">
        <v>73</v>
      </c>
      <c r="E281" s="248" t="s">
        <v>220</v>
      </c>
      <c r="F281" s="249" t="s">
        <v>10</v>
      </c>
      <c r="G281" s="250" t="s">
        <v>497</v>
      </c>
      <c r="H281" s="2"/>
      <c r="I281" s="533">
        <f t="shared" si="24"/>
        <v>26000</v>
      </c>
      <c r="J281" s="533">
        <f t="shared" si="24"/>
        <v>26000</v>
      </c>
    </row>
    <row r="282" spans="1:10" s="37" customFormat="1" ht="31.5" x14ac:dyDescent="0.25">
      <c r="A282" s="3" t="s">
        <v>111</v>
      </c>
      <c r="B282" s="406" t="s">
        <v>56</v>
      </c>
      <c r="C282" s="2" t="s">
        <v>10</v>
      </c>
      <c r="D282" s="2" t="s">
        <v>73</v>
      </c>
      <c r="E282" s="248" t="s">
        <v>220</v>
      </c>
      <c r="F282" s="249" t="s">
        <v>10</v>
      </c>
      <c r="G282" s="250" t="s">
        <v>517</v>
      </c>
      <c r="H282" s="2"/>
      <c r="I282" s="533">
        <f t="shared" si="24"/>
        <v>26000</v>
      </c>
      <c r="J282" s="533">
        <f t="shared" si="24"/>
        <v>26000</v>
      </c>
    </row>
    <row r="283" spans="1:10" s="37" customFormat="1" ht="31.5" x14ac:dyDescent="0.25">
      <c r="A283" s="91" t="s">
        <v>682</v>
      </c>
      <c r="B283" s="318" t="s">
        <v>56</v>
      </c>
      <c r="C283" s="2" t="s">
        <v>10</v>
      </c>
      <c r="D283" s="2" t="s">
        <v>73</v>
      </c>
      <c r="E283" s="248" t="s">
        <v>220</v>
      </c>
      <c r="F283" s="249" t="s">
        <v>10</v>
      </c>
      <c r="G283" s="250" t="s">
        <v>517</v>
      </c>
      <c r="H283" s="2" t="s">
        <v>16</v>
      </c>
      <c r="I283" s="534">
        <v>26000</v>
      </c>
      <c r="J283" s="534">
        <v>26000</v>
      </c>
    </row>
    <row r="284" spans="1:10" ht="47.25" x14ac:dyDescent="0.25">
      <c r="A284" s="27" t="s">
        <v>134</v>
      </c>
      <c r="B284" s="30" t="s">
        <v>56</v>
      </c>
      <c r="C284" s="28" t="s">
        <v>10</v>
      </c>
      <c r="D284" s="28" t="s">
        <v>73</v>
      </c>
      <c r="E284" s="245" t="s">
        <v>230</v>
      </c>
      <c r="F284" s="246" t="s">
        <v>496</v>
      </c>
      <c r="G284" s="247" t="s">
        <v>497</v>
      </c>
      <c r="H284" s="28"/>
      <c r="I284" s="532">
        <f t="shared" ref="I284:J286" si="25">SUM(I285)</f>
        <v>2398844</v>
      </c>
      <c r="J284" s="532">
        <f t="shared" si="25"/>
        <v>2398844</v>
      </c>
    </row>
    <row r="285" spans="1:10" ht="63" x14ac:dyDescent="0.25">
      <c r="A285" s="3" t="s">
        <v>135</v>
      </c>
      <c r="B285" s="406" t="s">
        <v>56</v>
      </c>
      <c r="C285" s="2" t="s">
        <v>10</v>
      </c>
      <c r="D285" s="2" t="s">
        <v>73</v>
      </c>
      <c r="E285" s="248" t="s">
        <v>231</v>
      </c>
      <c r="F285" s="249" t="s">
        <v>496</v>
      </c>
      <c r="G285" s="250" t="s">
        <v>497</v>
      </c>
      <c r="H285" s="2"/>
      <c r="I285" s="533">
        <f t="shared" si="25"/>
        <v>2398844</v>
      </c>
      <c r="J285" s="533">
        <f t="shared" si="25"/>
        <v>2398844</v>
      </c>
    </row>
    <row r="286" spans="1:10" ht="78.75" x14ac:dyDescent="0.25">
      <c r="A286" s="3" t="s">
        <v>518</v>
      </c>
      <c r="B286" s="406" t="s">
        <v>56</v>
      </c>
      <c r="C286" s="2" t="s">
        <v>10</v>
      </c>
      <c r="D286" s="2" t="s">
        <v>73</v>
      </c>
      <c r="E286" s="248" t="s">
        <v>231</v>
      </c>
      <c r="F286" s="249" t="s">
        <v>10</v>
      </c>
      <c r="G286" s="250" t="s">
        <v>497</v>
      </c>
      <c r="H286" s="2"/>
      <c r="I286" s="533">
        <f t="shared" si="25"/>
        <v>2398844</v>
      </c>
      <c r="J286" s="533">
        <f t="shared" si="25"/>
        <v>2398844</v>
      </c>
    </row>
    <row r="287" spans="1:10" ht="31.5" x14ac:dyDescent="0.25">
      <c r="A287" s="3" t="s">
        <v>85</v>
      </c>
      <c r="B287" s="406" t="s">
        <v>56</v>
      </c>
      <c r="C287" s="2" t="s">
        <v>10</v>
      </c>
      <c r="D287" s="2" t="s">
        <v>73</v>
      </c>
      <c r="E287" s="248" t="s">
        <v>231</v>
      </c>
      <c r="F287" s="249" t="s">
        <v>10</v>
      </c>
      <c r="G287" s="250" t="s">
        <v>501</v>
      </c>
      <c r="H287" s="2"/>
      <c r="I287" s="533">
        <f>SUM(I288:I289)</f>
        <v>2398844</v>
      </c>
      <c r="J287" s="533">
        <f>SUM(J288:J289)</f>
        <v>2398844</v>
      </c>
    </row>
    <row r="288" spans="1:10" ht="63" x14ac:dyDescent="0.25">
      <c r="A288" s="86" t="s">
        <v>86</v>
      </c>
      <c r="B288" s="406" t="s">
        <v>56</v>
      </c>
      <c r="C288" s="2" t="s">
        <v>10</v>
      </c>
      <c r="D288" s="2" t="s">
        <v>73</v>
      </c>
      <c r="E288" s="248" t="s">
        <v>231</v>
      </c>
      <c r="F288" s="249" t="s">
        <v>10</v>
      </c>
      <c r="G288" s="250" t="s">
        <v>501</v>
      </c>
      <c r="H288" s="2" t="s">
        <v>13</v>
      </c>
      <c r="I288" s="534">
        <v>2395544</v>
      </c>
      <c r="J288" s="534">
        <v>2395544</v>
      </c>
    </row>
    <row r="289" spans="1:10" ht="15.75" x14ac:dyDescent="0.25">
      <c r="A289" s="3" t="s">
        <v>18</v>
      </c>
      <c r="B289" s="406" t="s">
        <v>56</v>
      </c>
      <c r="C289" s="2" t="s">
        <v>10</v>
      </c>
      <c r="D289" s="2" t="s">
        <v>73</v>
      </c>
      <c r="E289" s="248" t="s">
        <v>231</v>
      </c>
      <c r="F289" s="249" t="s">
        <v>10</v>
      </c>
      <c r="G289" s="250" t="s">
        <v>501</v>
      </c>
      <c r="H289" s="2" t="s">
        <v>17</v>
      </c>
      <c r="I289" s="534">
        <v>3300</v>
      </c>
      <c r="J289" s="534">
        <v>3300</v>
      </c>
    </row>
    <row r="290" spans="1:10" ht="15.75" x14ac:dyDescent="0.25">
      <c r="A290" s="100" t="s">
        <v>23</v>
      </c>
      <c r="B290" s="26" t="s">
        <v>56</v>
      </c>
      <c r="C290" s="22" t="s">
        <v>10</v>
      </c>
      <c r="D290" s="26">
        <v>13</v>
      </c>
      <c r="E290" s="269"/>
      <c r="F290" s="270"/>
      <c r="G290" s="271"/>
      <c r="H290" s="22"/>
      <c r="I290" s="531">
        <f>SUM(I291+I296)</f>
        <v>122900</v>
      </c>
      <c r="J290" s="531">
        <f>SUM(J291+J296)</f>
        <v>122900</v>
      </c>
    </row>
    <row r="291" spans="1:10" ht="47.25" x14ac:dyDescent="0.25">
      <c r="A291" s="76" t="s">
        <v>137</v>
      </c>
      <c r="B291" s="30" t="s">
        <v>56</v>
      </c>
      <c r="C291" s="28" t="s">
        <v>10</v>
      </c>
      <c r="D291" s="32">
        <v>13</v>
      </c>
      <c r="E291" s="275" t="s">
        <v>199</v>
      </c>
      <c r="F291" s="276" t="s">
        <v>496</v>
      </c>
      <c r="G291" s="277" t="s">
        <v>497</v>
      </c>
      <c r="H291" s="28"/>
      <c r="I291" s="532">
        <f t="shared" ref="I291:J294" si="26">SUM(I292)</f>
        <v>122900</v>
      </c>
      <c r="J291" s="532">
        <f t="shared" si="26"/>
        <v>122900</v>
      </c>
    </row>
    <row r="292" spans="1:10" ht="63" x14ac:dyDescent="0.25">
      <c r="A292" s="89" t="s">
        <v>136</v>
      </c>
      <c r="B292" s="6" t="s">
        <v>56</v>
      </c>
      <c r="C292" s="2" t="s">
        <v>10</v>
      </c>
      <c r="D292" s="6">
        <v>13</v>
      </c>
      <c r="E292" s="263" t="s">
        <v>233</v>
      </c>
      <c r="F292" s="264" t="s">
        <v>496</v>
      </c>
      <c r="G292" s="265" t="s">
        <v>497</v>
      </c>
      <c r="H292" s="2"/>
      <c r="I292" s="533">
        <f t="shared" si="26"/>
        <v>122900</v>
      </c>
      <c r="J292" s="533">
        <f t="shared" si="26"/>
        <v>122900</v>
      </c>
    </row>
    <row r="293" spans="1:10" ht="47.25" x14ac:dyDescent="0.25">
      <c r="A293" s="89" t="s">
        <v>520</v>
      </c>
      <c r="B293" s="6" t="s">
        <v>56</v>
      </c>
      <c r="C293" s="2" t="s">
        <v>10</v>
      </c>
      <c r="D293" s="6">
        <v>13</v>
      </c>
      <c r="E293" s="263" t="s">
        <v>233</v>
      </c>
      <c r="F293" s="264" t="s">
        <v>10</v>
      </c>
      <c r="G293" s="265" t="s">
        <v>497</v>
      </c>
      <c r="H293" s="2"/>
      <c r="I293" s="533">
        <f t="shared" si="26"/>
        <v>122900</v>
      </c>
      <c r="J293" s="533">
        <f t="shared" si="26"/>
        <v>122900</v>
      </c>
    </row>
    <row r="294" spans="1:10" ht="47.25" x14ac:dyDescent="0.25">
      <c r="A294" s="3" t="s">
        <v>93</v>
      </c>
      <c r="B294" s="406" t="s">
        <v>56</v>
      </c>
      <c r="C294" s="2" t="s">
        <v>10</v>
      </c>
      <c r="D294" s="6">
        <v>13</v>
      </c>
      <c r="E294" s="263" t="s">
        <v>233</v>
      </c>
      <c r="F294" s="264" t="s">
        <v>10</v>
      </c>
      <c r="G294" s="265" t="s">
        <v>521</v>
      </c>
      <c r="H294" s="2"/>
      <c r="I294" s="533">
        <f t="shared" si="26"/>
        <v>122900</v>
      </c>
      <c r="J294" s="533">
        <f t="shared" si="26"/>
        <v>122900</v>
      </c>
    </row>
    <row r="295" spans="1:10" ht="31.5" x14ac:dyDescent="0.25">
      <c r="A295" s="91" t="s">
        <v>94</v>
      </c>
      <c r="B295" s="318" t="s">
        <v>56</v>
      </c>
      <c r="C295" s="2" t="s">
        <v>10</v>
      </c>
      <c r="D295" s="6">
        <v>13</v>
      </c>
      <c r="E295" s="263" t="s">
        <v>233</v>
      </c>
      <c r="F295" s="264" t="s">
        <v>10</v>
      </c>
      <c r="G295" s="265" t="s">
        <v>521</v>
      </c>
      <c r="H295" s="2" t="s">
        <v>81</v>
      </c>
      <c r="I295" s="534">
        <v>122900</v>
      </c>
      <c r="J295" s="534">
        <v>122900</v>
      </c>
    </row>
    <row r="296" spans="1:10" ht="31.5" hidden="1" x14ac:dyDescent="0.25">
      <c r="A296" s="76" t="s">
        <v>24</v>
      </c>
      <c r="B296" s="30" t="s">
        <v>56</v>
      </c>
      <c r="C296" s="28" t="s">
        <v>10</v>
      </c>
      <c r="D296" s="30">
        <v>13</v>
      </c>
      <c r="E296" s="251" t="s">
        <v>212</v>
      </c>
      <c r="F296" s="252" t="s">
        <v>496</v>
      </c>
      <c r="G296" s="253" t="s">
        <v>497</v>
      </c>
      <c r="H296" s="28"/>
      <c r="I296" s="532">
        <f t="shared" ref="I296:J298" si="27">SUM(I297)</f>
        <v>0</v>
      </c>
      <c r="J296" s="532">
        <f t="shared" si="27"/>
        <v>0</v>
      </c>
    </row>
    <row r="297" spans="1:10" ht="17.25" hidden="1" customHeight="1" x14ac:dyDescent="0.25">
      <c r="A297" s="86" t="s">
        <v>95</v>
      </c>
      <c r="B297" s="406" t="s">
        <v>56</v>
      </c>
      <c r="C297" s="2" t="s">
        <v>10</v>
      </c>
      <c r="D297" s="406">
        <v>13</v>
      </c>
      <c r="E297" s="266" t="s">
        <v>213</v>
      </c>
      <c r="F297" s="267" t="s">
        <v>496</v>
      </c>
      <c r="G297" s="268" t="s">
        <v>497</v>
      </c>
      <c r="H297" s="2"/>
      <c r="I297" s="533">
        <f t="shared" si="27"/>
        <v>0</v>
      </c>
      <c r="J297" s="533">
        <f t="shared" si="27"/>
        <v>0</v>
      </c>
    </row>
    <row r="298" spans="1:10" ht="30.75" hidden="1" customHeight="1" x14ac:dyDescent="0.25">
      <c r="A298" s="3" t="s">
        <v>113</v>
      </c>
      <c r="B298" s="406" t="s">
        <v>56</v>
      </c>
      <c r="C298" s="2" t="s">
        <v>10</v>
      </c>
      <c r="D298" s="406">
        <v>13</v>
      </c>
      <c r="E298" s="266" t="s">
        <v>213</v>
      </c>
      <c r="F298" s="267" t="s">
        <v>496</v>
      </c>
      <c r="G298" s="268" t="s">
        <v>526</v>
      </c>
      <c r="H298" s="2"/>
      <c r="I298" s="533">
        <f t="shared" si="27"/>
        <v>0</v>
      </c>
      <c r="J298" s="533">
        <f t="shared" si="27"/>
        <v>0</v>
      </c>
    </row>
    <row r="299" spans="1:10" ht="15.75" hidden="1" customHeight="1" x14ac:dyDescent="0.25">
      <c r="A299" s="3" t="s">
        <v>18</v>
      </c>
      <c r="B299" s="406" t="s">
        <v>56</v>
      </c>
      <c r="C299" s="2" t="s">
        <v>10</v>
      </c>
      <c r="D299" s="406">
        <v>13</v>
      </c>
      <c r="E299" s="266" t="s">
        <v>213</v>
      </c>
      <c r="F299" s="267" t="s">
        <v>496</v>
      </c>
      <c r="G299" s="268" t="s">
        <v>526</v>
      </c>
      <c r="H299" s="2" t="s">
        <v>17</v>
      </c>
      <c r="I299" s="534"/>
      <c r="J299" s="534"/>
    </row>
    <row r="300" spans="1:10" ht="15.75" customHeight="1" x14ac:dyDescent="0.25">
      <c r="A300" s="117" t="s">
        <v>37</v>
      </c>
      <c r="B300" s="19" t="s">
        <v>56</v>
      </c>
      <c r="C300" s="19">
        <v>10</v>
      </c>
      <c r="D300" s="19"/>
      <c r="E300" s="278"/>
      <c r="F300" s="279"/>
      <c r="G300" s="280"/>
      <c r="H300" s="15"/>
      <c r="I300" s="530">
        <f>SUM(I301+I307+I329+I323)</f>
        <v>9031779</v>
      </c>
      <c r="J300" s="530">
        <f>SUM(J301+J307+J329+J323)</f>
        <v>9031779</v>
      </c>
    </row>
    <row r="301" spans="1:10" ht="15.75" x14ac:dyDescent="0.25">
      <c r="A301" s="113" t="s">
        <v>38</v>
      </c>
      <c r="B301" s="26" t="s">
        <v>56</v>
      </c>
      <c r="C301" s="26">
        <v>10</v>
      </c>
      <c r="D301" s="22" t="s">
        <v>10</v>
      </c>
      <c r="E301" s="242"/>
      <c r="F301" s="243"/>
      <c r="G301" s="244"/>
      <c r="H301" s="22"/>
      <c r="I301" s="531">
        <f t="shared" ref="I301:J305" si="28">SUM(I302)</f>
        <v>854686</v>
      </c>
      <c r="J301" s="531">
        <f t="shared" si="28"/>
        <v>854686</v>
      </c>
    </row>
    <row r="302" spans="1:10" ht="47.25" x14ac:dyDescent="0.25">
      <c r="A302" s="105" t="s">
        <v>124</v>
      </c>
      <c r="B302" s="30" t="s">
        <v>56</v>
      </c>
      <c r="C302" s="30">
        <v>10</v>
      </c>
      <c r="D302" s="28" t="s">
        <v>10</v>
      </c>
      <c r="E302" s="245" t="s">
        <v>199</v>
      </c>
      <c r="F302" s="246" t="s">
        <v>496</v>
      </c>
      <c r="G302" s="247" t="s">
        <v>497</v>
      </c>
      <c r="H302" s="28"/>
      <c r="I302" s="532">
        <f t="shared" si="28"/>
        <v>854686</v>
      </c>
      <c r="J302" s="532">
        <f t="shared" si="28"/>
        <v>854686</v>
      </c>
    </row>
    <row r="303" spans="1:10" ht="63" x14ac:dyDescent="0.25">
      <c r="A303" s="62" t="s">
        <v>175</v>
      </c>
      <c r="B303" s="406" t="s">
        <v>56</v>
      </c>
      <c r="C303" s="406">
        <v>10</v>
      </c>
      <c r="D303" s="2" t="s">
        <v>10</v>
      </c>
      <c r="E303" s="248" t="s">
        <v>201</v>
      </c>
      <c r="F303" s="249" t="s">
        <v>496</v>
      </c>
      <c r="G303" s="250" t="s">
        <v>497</v>
      </c>
      <c r="H303" s="2"/>
      <c r="I303" s="533">
        <f t="shared" si="28"/>
        <v>854686</v>
      </c>
      <c r="J303" s="533">
        <f t="shared" si="28"/>
        <v>854686</v>
      </c>
    </row>
    <row r="304" spans="1:10" ht="47.25" x14ac:dyDescent="0.25">
      <c r="A304" s="62" t="s">
        <v>597</v>
      </c>
      <c r="B304" s="406" t="s">
        <v>56</v>
      </c>
      <c r="C304" s="406">
        <v>10</v>
      </c>
      <c r="D304" s="2" t="s">
        <v>10</v>
      </c>
      <c r="E304" s="248" t="s">
        <v>201</v>
      </c>
      <c r="F304" s="249" t="s">
        <v>10</v>
      </c>
      <c r="G304" s="250" t="s">
        <v>497</v>
      </c>
      <c r="H304" s="2"/>
      <c r="I304" s="533">
        <f t="shared" si="28"/>
        <v>854686</v>
      </c>
      <c r="J304" s="533">
        <f t="shared" si="28"/>
        <v>854686</v>
      </c>
    </row>
    <row r="305" spans="1:10" ht="17.25" customHeight="1" x14ac:dyDescent="0.25">
      <c r="A305" s="62" t="s">
        <v>176</v>
      </c>
      <c r="B305" s="406" t="s">
        <v>56</v>
      </c>
      <c r="C305" s="406">
        <v>10</v>
      </c>
      <c r="D305" s="2" t="s">
        <v>10</v>
      </c>
      <c r="E305" s="248" t="s">
        <v>201</v>
      </c>
      <c r="F305" s="249" t="s">
        <v>10</v>
      </c>
      <c r="G305" s="250" t="s">
        <v>956</v>
      </c>
      <c r="H305" s="2"/>
      <c r="I305" s="533">
        <f t="shared" si="28"/>
        <v>854686</v>
      </c>
      <c r="J305" s="533">
        <f t="shared" si="28"/>
        <v>854686</v>
      </c>
    </row>
    <row r="306" spans="1:10" ht="15.75" x14ac:dyDescent="0.25">
      <c r="A306" s="62" t="s">
        <v>40</v>
      </c>
      <c r="B306" s="406" t="s">
        <v>56</v>
      </c>
      <c r="C306" s="406">
        <v>10</v>
      </c>
      <c r="D306" s="2" t="s">
        <v>10</v>
      </c>
      <c r="E306" s="248" t="s">
        <v>201</v>
      </c>
      <c r="F306" s="249" t="s">
        <v>10</v>
      </c>
      <c r="G306" s="250" t="s">
        <v>956</v>
      </c>
      <c r="H306" s="2" t="s">
        <v>39</v>
      </c>
      <c r="I306" s="534">
        <v>854686</v>
      </c>
      <c r="J306" s="534">
        <v>854686</v>
      </c>
    </row>
    <row r="307" spans="1:10" ht="15.75" x14ac:dyDescent="0.25">
      <c r="A307" s="113" t="s">
        <v>41</v>
      </c>
      <c r="B307" s="26" t="s">
        <v>56</v>
      </c>
      <c r="C307" s="26">
        <v>10</v>
      </c>
      <c r="D307" s="22" t="s">
        <v>15</v>
      </c>
      <c r="E307" s="242"/>
      <c r="F307" s="243"/>
      <c r="G307" s="244"/>
      <c r="H307" s="22"/>
      <c r="I307" s="531">
        <f t="shared" ref="I307:J309" si="29">SUM(I308)</f>
        <v>4410553</v>
      </c>
      <c r="J307" s="531">
        <f t="shared" si="29"/>
        <v>4410553</v>
      </c>
    </row>
    <row r="308" spans="1:10" ht="47.25" x14ac:dyDescent="0.25">
      <c r="A308" s="105" t="s">
        <v>124</v>
      </c>
      <c r="B308" s="30" t="s">
        <v>56</v>
      </c>
      <c r="C308" s="30">
        <v>10</v>
      </c>
      <c r="D308" s="28" t="s">
        <v>15</v>
      </c>
      <c r="E308" s="245" t="s">
        <v>199</v>
      </c>
      <c r="F308" s="246" t="s">
        <v>496</v>
      </c>
      <c r="G308" s="247" t="s">
        <v>497</v>
      </c>
      <c r="H308" s="28"/>
      <c r="I308" s="532">
        <f t="shared" si="29"/>
        <v>4410553</v>
      </c>
      <c r="J308" s="532">
        <f t="shared" si="29"/>
        <v>4410553</v>
      </c>
    </row>
    <row r="309" spans="1:10" ht="63" x14ac:dyDescent="0.25">
      <c r="A309" s="62" t="s">
        <v>175</v>
      </c>
      <c r="B309" s="406" t="s">
        <v>56</v>
      </c>
      <c r="C309" s="406">
        <v>10</v>
      </c>
      <c r="D309" s="2" t="s">
        <v>15</v>
      </c>
      <c r="E309" s="248" t="s">
        <v>201</v>
      </c>
      <c r="F309" s="249" t="s">
        <v>496</v>
      </c>
      <c r="G309" s="250" t="s">
        <v>497</v>
      </c>
      <c r="H309" s="2"/>
      <c r="I309" s="533">
        <f t="shared" si="29"/>
        <v>4410553</v>
      </c>
      <c r="J309" s="533">
        <f t="shared" si="29"/>
        <v>4410553</v>
      </c>
    </row>
    <row r="310" spans="1:10" ht="47.25" x14ac:dyDescent="0.25">
      <c r="A310" s="62" t="s">
        <v>597</v>
      </c>
      <c r="B310" s="406" t="s">
        <v>56</v>
      </c>
      <c r="C310" s="406">
        <v>10</v>
      </c>
      <c r="D310" s="2" t="s">
        <v>15</v>
      </c>
      <c r="E310" s="248" t="s">
        <v>201</v>
      </c>
      <c r="F310" s="249" t="s">
        <v>10</v>
      </c>
      <c r="G310" s="250" t="s">
        <v>497</v>
      </c>
      <c r="H310" s="2"/>
      <c r="I310" s="533">
        <f>SUM(I311+I314+I317+I320)</f>
        <v>4410553</v>
      </c>
      <c r="J310" s="533">
        <f>SUM(J311+J314+J317+J320)</f>
        <v>4410553</v>
      </c>
    </row>
    <row r="311" spans="1:10" ht="31.5" x14ac:dyDescent="0.25">
      <c r="A311" s="104" t="s">
        <v>99</v>
      </c>
      <c r="B311" s="406" t="s">
        <v>56</v>
      </c>
      <c r="C311" s="406">
        <v>10</v>
      </c>
      <c r="D311" s="2" t="s">
        <v>15</v>
      </c>
      <c r="E311" s="248" t="s">
        <v>201</v>
      </c>
      <c r="F311" s="249" t="s">
        <v>10</v>
      </c>
      <c r="G311" s="250" t="s">
        <v>602</v>
      </c>
      <c r="H311" s="2"/>
      <c r="I311" s="533">
        <f>SUM(I312:I313)</f>
        <v>41675</v>
      </c>
      <c r="J311" s="533">
        <f>SUM(J312:J313)</f>
        <v>41675</v>
      </c>
    </row>
    <row r="312" spans="1:10" ht="31.5" x14ac:dyDescent="0.25">
      <c r="A312" s="114" t="s">
        <v>682</v>
      </c>
      <c r="B312" s="6" t="s">
        <v>56</v>
      </c>
      <c r="C312" s="406">
        <v>10</v>
      </c>
      <c r="D312" s="2" t="s">
        <v>15</v>
      </c>
      <c r="E312" s="248" t="s">
        <v>201</v>
      </c>
      <c r="F312" s="249" t="s">
        <v>10</v>
      </c>
      <c r="G312" s="250" t="s">
        <v>602</v>
      </c>
      <c r="H312" s="2" t="s">
        <v>16</v>
      </c>
      <c r="I312" s="535">
        <v>740</v>
      </c>
      <c r="J312" s="535">
        <v>740</v>
      </c>
    </row>
    <row r="313" spans="1:10" ht="15.75" x14ac:dyDescent="0.25">
      <c r="A313" s="62" t="s">
        <v>40</v>
      </c>
      <c r="B313" s="406" t="s">
        <v>56</v>
      </c>
      <c r="C313" s="406">
        <v>10</v>
      </c>
      <c r="D313" s="2" t="s">
        <v>15</v>
      </c>
      <c r="E313" s="248" t="s">
        <v>201</v>
      </c>
      <c r="F313" s="249" t="s">
        <v>10</v>
      </c>
      <c r="G313" s="250" t="s">
        <v>602</v>
      </c>
      <c r="H313" s="2" t="s">
        <v>39</v>
      </c>
      <c r="I313" s="534">
        <v>40935</v>
      </c>
      <c r="J313" s="534">
        <v>40935</v>
      </c>
    </row>
    <row r="314" spans="1:10" ht="31.5" x14ac:dyDescent="0.25">
      <c r="A314" s="104" t="s">
        <v>100</v>
      </c>
      <c r="B314" s="406" t="s">
        <v>56</v>
      </c>
      <c r="C314" s="406">
        <v>10</v>
      </c>
      <c r="D314" s="2" t="s">
        <v>15</v>
      </c>
      <c r="E314" s="248" t="s">
        <v>201</v>
      </c>
      <c r="F314" s="249" t="s">
        <v>10</v>
      </c>
      <c r="G314" s="250" t="s">
        <v>603</v>
      </c>
      <c r="H314" s="2"/>
      <c r="I314" s="533">
        <f>SUM(I315:I316)</f>
        <v>258081</v>
      </c>
      <c r="J314" s="533">
        <f>SUM(J315:J316)</f>
        <v>258081</v>
      </c>
    </row>
    <row r="315" spans="1:10" s="80" customFormat="1" ht="31.5" x14ac:dyDescent="0.25">
      <c r="A315" s="114" t="s">
        <v>682</v>
      </c>
      <c r="B315" s="6" t="s">
        <v>56</v>
      </c>
      <c r="C315" s="406">
        <v>10</v>
      </c>
      <c r="D315" s="2" t="s">
        <v>15</v>
      </c>
      <c r="E315" s="248" t="s">
        <v>201</v>
      </c>
      <c r="F315" s="249" t="s">
        <v>10</v>
      </c>
      <c r="G315" s="250" t="s">
        <v>603</v>
      </c>
      <c r="H315" s="79" t="s">
        <v>16</v>
      </c>
      <c r="I315" s="538">
        <v>3650</v>
      </c>
      <c r="J315" s="538">
        <v>3650</v>
      </c>
    </row>
    <row r="316" spans="1:10" ht="15.75" x14ac:dyDescent="0.25">
      <c r="A316" s="62" t="s">
        <v>40</v>
      </c>
      <c r="B316" s="406" t="s">
        <v>56</v>
      </c>
      <c r="C316" s="406">
        <v>10</v>
      </c>
      <c r="D316" s="2" t="s">
        <v>15</v>
      </c>
      <c r="E316" s="248" t="s">
        <v>201</v>
      </c>
      <c r="F316" s="249" t="s">
        <v>10</v>
      </c>
      <c r="G316" s="250" t="s">
        <v>603</v>
      </c>
      <c r="H316" s="2" t="s">
        <v>39</v>
      </c>
      <c r="I316" s="535">
        <v>254431</v>
      </c>
      <c r="J316" s="535">
        <v>254431</v>
      </c>
    </row>
    <row r="317" spans="1:10" ht="15.75" x14ac:dyDescent="0.25">
      <c r="A317" s="115" t="s">
        <v>101</v>
      </c>
      <c r="B317" s="50" t="s">
        <v>56</v>
      </c>
      <c r="C317" s="406">
        <v>10</v>
      </c>
      <c r="D317" s="2" t="s">
        <v>15</v>
      </c>
      <c r="E317" s="248" t="s">
        <v>201</v>
      </c>
      <c r="F317" s="249" t="s">
        <v>10</v>
      </c>
      <c r="G317" s="250" t="s">
        <v>604</v>
      </c>
      <c r="H317" s="2"/>
      <c r="I317" s="533">
        <f>SUM(I318:I319)</f>
        <v>3582297</v>
      </c>
      <c r="J317" s="533">
        <f>SUM(J318:J319)</f>
        <v>3582297</v>
      </c>
    </row>
    <row r="318" spans="1:10" ht="31.5" x14ac:dyDescent="0.25">
      <c r="A318" s="114" t="s">
        <v>682</v>
      </c>
      <c r="B318" s="6" t="s">
        <v>56</v>
      </c>
      <c r="C318" s="406">
        <v>10</v>
      </c>
      <c r="D318" s="2" t="s">
        <v>15</v>
      </c>
      <c r="E318" s="248" t="s">
        <v>201</v>
      </c>
      <c r="F318" s="249" t="s">
        <v>10</v>
      </c>
      <c r="G318" s="250" t="s">
        <v>604</v>
      </c>
      <c r="H318" s="2" t="s">
        <v>16</v>
      </c>
      <c r="I318" s="535">
        <v>58300</v>
      </c>
      <c r="J318" s="535">
        <v>58300</v>
      </c>
    </row>
    <row r="319" spans="1:10" ht="15.75" x14ac:dyDescent="0.25">
      <c r="A319" s="62" t="s">
        <v>40</v>
      </c>
      <c r="B319" s="406" t="s">
        <v>56</v>
      </c>
      <c r="C319" s="406">
        <v>10</v>
      </c>
      <c r="D319" s="2" t="s">
        <v>15</v>
      </c>
      <c r="E319" s="248" t="s">
        <v>201</v>
      </c>
      <c r="F319" s="249" t="s">
        <v>10</v>
      </c>
      <c r="G319" s="250" t="s">
        <v>604</v>
      </c>
      <c r="H319" s="2" t="s">
        <v>39</v>
      </c>
      <c r="I319" s="535">
        <v>3523997</v>
      </c>
      <c r="J319" s="535">
        <v>3523997</v>
      </c>
    </row>
    <row r="320" spans="1:10" ht="15.75" x14ac:dyDescent="0.25">
      <c r="A320" s="104" t="s">
        <v>102</v>
      </c>
      <c r="B320" s="406" t="s">
        <v>56</v>
      </c>
      <c r="C320" s="406">
        <v>10</v>
      </c>
      <c r="D320" s="2" t="s">
        <v>15</v>
      </c>
      <c r="E320" s="248" t="s">
        <v>201</v>
      </c>
      <c r="F320" s="249" t="s">
        <v>10</v>
      </c>
      <c r="G320" s="250" t="s">
        <v>605</v>
      </c>
      <c r="H320" s="2"/>
      <c r="I320" s="533">
        <f>SUM(I321:I322)</f>
        <v>528500</v>
      </c>
      <c r="J320" s="533">
        <f>SUM(J321:J322)</f>
        <v>528500</v>
      </c>
    </row>
    <row r="321" spans="1:10" ht="31.5" x14ac:dyDescent="0.25">
      <c r="A321" s="114" t="s">
        <v>682</v>
      </c>
      <c r="B321" s="6" t="s">
        <v>56</v>
      </c>
      <c r="C321" s="406">
        <v>10</v>
      </c>
      <c r="D321" s="2" t="s">
        <v>15</v>
      </c>
      <c r="E321" s="248" t="s">
        <v>201</v>
      </c>
      <c r="F321" s="249" t="s">
        <v>10</v>
      </c>
      <c r="G321" s="250" t="s">
        <v>605</v>
      </c>
      <c r="H321" s="2" t="s">
        <v>16</v>
      </c>
      <c r="I321" s="535">
        <v>8500</v>
      </c>
      <c r="J321" s="535">
        <v>8500</v>
      </c>
    </row>
    <row r="322" spans="1:10" ht="15.75" x14ac:dyDescent="0.25">
      <c r="A322" s="62" t="s">
        <v>40</v>
      </c>
      <c r="B322" s="406" t="s">
        <v>56</v>
      </c>
      <c r="C322" s="406">
        <v>10</v>
      </c>
      <c r="D322" s="2" t="s">
        <v>15</v>
      </c>
      <c r="E322" s="248" t="s">
        <v>201</v>
      </c>
      <c r="F322" s="249" t="s">
        <v>10</v>
      </c>
      <c r="G322" s="250" t="s">
        <v>605</v>
      </c>
      <c r="H322" s="2" t="s">
        <v>39</v>
      </c>
      <c r="I322" s="535">
        <v>520000</v>
      </c>
      <c r="J322" s="535">
        <v>520000</v>
      </c>
    </row>
    <row r="323" spans="1:10" ht="15.75" x14ac:dyDescent="0.25">
      <c r="A323" s="88" t="s">
        <v>42</v>
      </c>
      <c r="B323" s="26" t="s">
        <v>56</v>
      </c>
      <c r="C323" s="26">
        <v>10</v>
      </c>
      <c r="D323" s="25" t="s">
        <v>20</v>
      </c>
      <c r="E323" s="242"/>
      <c r="F323" s="243"/>
      <c r="G323" s="244"/>
      <c r="H323" s="53"/>
      <c r="I323" s="531">
        <f t="shared" ref="I323:J327" si="30">SUM(I324)</f>
        <v>1416940</v>
      </c>
      <c r="J323" s="531">
        <f t="shared" si="30"/>
        <v>1416940</v>
      </c>
    </row>
    <row r="324" spans="1:10" ht="47.25" x14ac:dyDescent="0.25">
      <c r="A324" s="76" t="s">
        <v>124</v>
      </c>
      <c r="B324" s="319" t="s">
        <v>56</v>
      </c>
      <c r="C324" s="68">
        <v>10</v>
      </c>
      <c r="D324" s="69" t="s">
        <v>20</v>
      </c>
      <c r="E324" s="293" t="s">
        <v>199</v>
      </c>
      <c r="F324" s="294" t="s">
        <v>496</v>
      </c>
      <c r="G324" s="295" t="s">
        <v>497</v>
      </c>
      <c r="H324" s="31"/>
      <c r="I324" s="532">
        <f t="shared" si="30"/>
        <v>1416940</v>
      </c>
      <c r="J324" s="532">
        <f t="shared" si="30"/>
        <v>1416940</v>
      </c>
    </row>
    <row r="325" spans="1:10" ht="63" x14ac:dyDescent="0.25">
      <c r="A325" s="3" t="s">
        <v>175</v>
      </c>
      <c r="B325" s="6" t="s">
        <v>56</v>
      </c>
      <c r="C325" s="34">
        <v>10</v>
      </c>
      <c r="D325" s="35" t="s">
        <v>20</v>
      </c>
      <c r="E325" s="248" t="s">
        <v>201</v>
      </c>
      <c r="F325" s="291" t="s">
        <v>496</v>
      </c>
      <c r="G325" s="292" t="s">
        <v>497</v>
      </c>
      <c r="H325" s="299"/>
      <c r="I325" s="533">
        <f t="shared" si="30"/>
        <v>1416940</v>
      </c>
      <c r="J325" s="533">
        <f t="shared" si="30"/>
        <v>1416940</v>
      </c>
    </row>
    <row r="326" spans="1:10" ht="47.25" x14ac:dyDescent="0.25">
      <c r="A326" s="3" t="s">
        <v>597</v>
      </c>
      <c r="B326" s="6" t="s">
        <v>56</v>
      </c>
      <c r="C326" s="34">
        <v>10</v>
      </c>
      <c r="D326" s="35" t="s">
        <v>20</v>
      </c>
      <c r="E326" s="248" t="s">
        <v>201</v>
      </c>
      <c r="F326" s="291" t="s">
        <v>10</v>
      </c>
      <c r="G326" s="292" t="s">
        <v>497</v>
      </c>
      <c r="H326" s="299"/>
      <c r="I326" s="533">
        <f t="shared" si="30"/>
        <v>1416940</v>
      </c>
      <c r="J326" s="533">
        <f t="shared" si="30"/>
        <v>1416940</v>
      </c>
    </row>
    <row r="327" spans="1:10" ht="15.75" x14ac:dyDescent="0.25">
      <c r="A327" s="86" t="s">
        <v>721</v>
      </c>
      <c r="B327" s="406" t="s">
        <v>56</v>
      </c>
      <c r="C327" s="34">
        <v>10</v>
      </c>
      <c r="D327" s="35" t="s">
        <v>20</v>
      </c>
      <c r="E327" s="248" t="s">
        <v>201</v>
      </c>
      <c r="F327" s="291" t="s">
        <v>10</v>
      </c>
      <c r="G327" s="292" t="s">
        <v>601</v>
      </c>
      <c r="H327" s="299"/>
      <c r="I327" s="533">
        <f t="shared" si="30"/>
        <v>1416940</v>
      </c>
      <c r="J327" s="533">
        <f t="shared" si="30"/>
        <v>1416940</v>
      </c>
    </row>
    <row r="328" spans="1:10" ht="15.75" x14ac:dyDescent="0.25">
      <c r="A328" s="3" t="s">
        <v>40</v>
      </c>
      <c r="B328" s="406" t="s">
        <v>56</v>
      </c>
      <c r="C328" s="34">
        <v>10</v>
      </c>
      <c r="D328" s="35" t="s">
        <v>20</v>
      </c>
      <c r="E328" s="248" t="s">
        <v>201</v>
      </c>
      <c r="F328" s="291" t="s">
        <v>10</v>
      </c>
      <c r="G328" s="292" t="s">
        <v>601</v>
      </c>
      <c r="H328" s="2" t="s">
        <v>39</v>
      </c>
      <c r="I328" s="535">
        <v>1416940</v>
      </c>
      <c r="J328" s="535">
        <v>1416940</v>
      </c>
    </row>
    <row r="329" spans="1:10" s="9" customFormat="1" ht="15.75" x14ac:dyDescent="0.25">
      <c r="A329" s="103" t="s">
        <v>75</v>
      </c>
      <c r="B329" s="26" t="s">
        <v>56</v>
      </c>
      <c r="C329" s="26">
        <v>10</v>
      </c>
      <c r="D329" s="25" t="s">
        <v>73</v>
      </c>
      <c r="E329" s="242"/>
      <c r="F329" s="243"/>
      <c r="G329" s="244"/>
      <c r="H329" s="53"/>
      <c r="I329" s="531">
        <f>SUM(I330+I347)</f>
        <v>2349600</v>
      </c>
      <c r="J329" s="531">
        <f>SUM(J330+J347)</f>
        <v>2349600</v>
      </c>
    </row>
    <row r="330" spans="1:10" ht="47.25" x14ac:dyDescent="0.25">
      <c r="A330" s="110" t="s">
        <v>137</v>
      </c>
      <c r="B330" s="319" t="s">
        <v>56</v>
      </c>
      <c r="C330" s="68">
        <v>10</v>
      </c>
      <c r="D330" s="69" t="s">
        <v>73</v>
      </c>
      <c r="E330" s="293" t="s">
        <v>199</v>
      </c>
      <c r="F330" s="294" t="s">
        <v>496</v>
      </c>
      <c r="G330" s="295" t="s">
        <v>497</v>
      </c>
      <c r="H330" s="31"/>
      <c r="I330" s="532">
        <f>SUM(I331+I343+I339)</f>
        <v>2349600</v>
      </c>
      <c r="J330" s="532">
        <f>SUM(J331+J343+J339)</f>
        <v>2349600</v>
      </c>
    </row>
    <row r="331" spans="1:10" ht="63" x14ac:dyDescent="0.25">
      <c r="A331" s="116" t="s">
        <v>136</v>
      </c>
      <c r="B331" s="6" t="s">
        <v>56</v>
      </c>
      <c r="C331" s="34">
        <v>10</v>
      </c>
      <c r="D331" s="35" t="s">
        <v>73</v>
      </c>
      <c r="E331" s="290" t="s">
        <v>233</v>
      </c>
      <c r="F331" s="291" t="s">
        <v>496</v>
      </c>
      <c r="G331" s="292" t="s">
        <v>497</v>
      </c>
      <c r="H331" s="299"/>
      <c r="I331" s="533">
        <f>SUM(I332)</f>
        <v>2337600</v>
      </c>
      <c r="J331" s="533">
        <f>SUM(J332)</f>
        <v>2337600</v>
      </c>
    </row>
    <row r="332" spans="1:10" ht="47.25" x14ac:dyDescent="0.25">
      <c r="A332" s="116" t="s">
        <v>520</v>
      </c>
      <c r="B332" s="6" t="s">
        <v>56</v>
      </c>
      <c r="C332" s="34">
        <v>10</v>
      </c>
      <c r="D332" s="35" t="s">
        <v>73</v>
      </c>
      <c r="E332" s="290" t="s">
        <v>233</v>
      </c>
      <c r="F332" s="291" t="s">
        <v>10</v>
      </c>
      <c r="G332" s="292" t="s">
        <v>497</v>
      </c>
      <c r="H332" s="299"/>
      <c r="I332" s="533">
        <f>SUM(I333+I337)</f>
        <v>2337600</v>
      </c>
      <c r="J332" s="533">
        <f>SUM(J333+J337)</f>
        <v>2337600</v>
      </c>
    </row>
    <row r="333" spans="1:10" ht="31.5" x14ac:dyDescent="0.25">
      <c r="A333" s="62" t="s">
        <v>103</v>
      </c>
      <c r="B333" s="406" t="s">
        <v>56</v>
      </c>
      <c r="C333" s="34">
        <v>10</v>
      </c>
      <c r="D333" s="35" t="s">
        <v>73</v>
      </c>
      <c r="E333" s="290" t="s">
        <v>233</v>
      </c>
      <c r="F333" s="291" t="s">
        <v>10</v>
      </c>
      <c r="G333" s="292" t="s">
        <v>608</v>
      </c>
      <c r="H333" s="299"/>
      <c r="I333" s="533">
        <f>SUM(I334:I336)</f>
        <v>2337600</v>
      </c>
      <c r="J333" s="533">
        <f>SUM(J334:J336)</f>
        <v>2337600</v>
      </c>
    </row>
    <row r="334" spans="1:10" ht="63" x14ac:dyDescent="0.25">
      <c r="A334" s="104" t="s">
        <v>86</v>
      </c>
      <c r="B334" s="406" t="s">
        <v>56</v>
      </c>
      <c r="C334" s="34">
        <v>10</v>
      </c>
      <c r="D334" s="35" t="s">
        <v>73</v>
      </c>
      <c r="E334" s="290" t="s">
        <v>233</v>
      </c>
      <c r="F334" s="291" t="s">
        <v>10</v>
      </c>
      <c r="G334" s="292" t="s">
        <v>608</v>
      </c>
      <c r="H334" s="2" t="s">
        <v>13</v>
      </c>
      <c r="I334" s="535">
        <v>2178175</v>
      </c>
      <c r="J334" s="535">
        <v>2178175</v>
      </c>
    </row>
    <row r="335" spans="1:10" ht="31.5" x14ac:dyDescent="0.25">
      <c r="A335" s="114" t="s">
        <v>682</v>
      </c>
      <c r="B335" s="6" t="s">
        <v>56</v>
      </c>
      <c r="C335" s="34">
        <v>10</v>
      </c>
      <c r="D335" s="35" t="s">
        <v>73</v>
      </c>
      <c r="E335" s="290" t="s">
        <v>233</v>
      </c>
      <c r="F335" s="291" t="s">
        <v>10</v>
      </c>
      <c r="G335" s="292" t="s">
        <v>608</v>
      </c>
      <c r="H335" s="2" t="s">
        <v>16</v>
      </c>
      <c r="I335" s="535">
        <v>159425</v>
      </c>
      <c r="J335" s="535">
        <v>159425</v>
      </c>
    </row>
    <row r="336" spans="1:10" ht="15.75" hidden="1" x14ac:dyDescent="0.25">
      <c r="A336" s="62" t="s">
        <v>18</v>
      </c>
      <c r="B336" s="406" t="s">
        <v>56</v>
      </c>
      <c r="C336" s="34">
        <v>10</v>
      </c>
      <c r="D336" s="35" t="s">
        <v>73</v>
      </c>
      <c r="E336" s="290" t="s">
        <v>233</v>
      </c>
      <c r="F336" s="291" t="s">
        <v>10</v>
      </c>
      <c r="G336" s="292" t="s">
        <v>608</v>
      </c>
      <c r="H336" s="2" t="s">
        <v>17</v>
      </c>
      <c r="I336" s="535"/>
      <c r="J336" s="535"/>
    </row>
    <row r="337" spans="1:10" ht="31.5" hidden="1" x14ac:dyDescent="0.25">
      <c r="A337" s="3" t="s">
        <v>85</v>
      </c>
      <c r="B337" s="6" t="s">
        <v>56</v>
      </c>
      <c r="C337" s="34">
        <v>10</v>
      </c>
      <c r="D337" s="35" t="s">
        <v>73</v>
      </c>
      <c r="E337" s="290" t="s">
        <v>233</v>
      </c>
      <c r="F337" s="291" t="s">
        <v>10</v>
      </c>
      <c r="G337" s="292" t="s">
        <v>501</v>
      </c>
      <c r="H337" s="2"/>
      <c r="I337" s="533">
        <f>SUM(I338)</f>
        <v>0</v>
      </c>
      <c r="J337" s="533">
        <f>SUM(J338)</f>
        <v>0</v>
      </c>
    </row>
    <row r="338" spans="1:10" ht="63" hidden="1" x14ac:dyDescent="0.25">
      <c r="A338" s="86" t="s">
        <v>86</v>
      </c>
      <c r="B338" s="6" t="s">
        <v>56</v>
      </c>
      <c r="C338" s="34">
        <v>10</v>
      </c>
      <c r="D338" s="35" t="s">
        <v>73</v>
      </c>
      <c r="E338" s="290" t="s">
        <v>233</v>
      </c>
      <c r="F338" s="291" t="s">
        <v>10</v>
      </c>
      <c r="G338" s="292" t="s">
        <v>501</v>
      </c>
      <c r="H338" s="2" t="s">
        <v>13</v>
      </c>
      <c r="I338" s="535"/>
      <c r="J338" s="535"/>
    </row>
    <row r="339" spans="1:10" s="37" customFormat="1" ht="63" x14ac:dyDescent="0.25">
      <c r="A339" s="62" t="s">
        <v>175</v>
      </c>
      <c r="B339" s="406" t="s">
        <v>56</v>
      </c>
      <c r="C339" s="35">
        <v>10</v>
      </c>
      <c r="D339" s="35" t="s">
        <v>73</v>
      </c>
      <c r="E339" s="290" t="s">
        <v>201</v>
      </c>
      <c r="F339" s="291" t="s">
        <v>496</v>
      </c>
      <c r="G339" s="292" t="s">
        <v>497</v>
      </c>
      <c r="H339" s="36"/>
      <c r="I339" s="536">
        <f t="shared" ref="I339:J341" si="31">SUM(I340)</f>
        <v>2000</v>
      </c>
      <c r="J339" s="536">
        <f t="shared" si="31"/>
        <v>2000</v>
      </c>
    </row>
    <row r="340" spans="1:10" s="37" customFormat="1" ht="47.25" x14ac:dyDescent="0.25">
      <c r="A340" s="303" t="s">
        <v>597</v>
      </c>
      <c r="B340" s="406" t="s">
        <v>56</v>
      </c>
      <c r="C340" s="35">
        <v>10</v>
      </c>
      <c r="D340" s="35" t="s">
        <v>73</v>
      </c>
      <c r="E340" s="290" t="s">
        <v>201</v>
      </c>
      <c r="F340" s="291" t="s">
        <v>10</v>
      </c>
      <c r="G340" s="292" t="s">
        <v>497</v>
      </c>
      <c r="H340" s="36"/>
      <c r="I340" s="536">
        <f t="shared" si="31"/>
        <v>2000</v>
      </c>
      <c r="J340" s="536">
        <f t="shared" si="31"/>
        <v>2000</v>
      </c>
    </row>
    <row r="341" spans="1:10" s="37" customFormat="1" ht="19.5" customHeight="1" x14ac:dyDescent="0.25">
      <c r="A341" s="78" t="s">
        <v>610</v>
      </c>
      <c r="B341" s="321" t="s">
        <v>56</v>
      </c>
      <c r="C341" s="35">
        <v>10</v>
      </c>
      <c r="D341" s="35" t="s">
        <v>73</v>
      </c>
      <c r="E341" s="290" t="s">
        <v>201</v>
      </c>
      <c r="F341" s="291" t="s">
        <v>10</v>
      </c>
      <c r="G341" s="292" t="s">
        <v>609</v>
      </c>
      <c r="H341" s="36"/>
      <c r="I341" s="536">
        <f t="shared" si="31"/>
        <v>2000</v>
      </c>
      <c r="J341" s="536">
        <f t="shared" si="31"/>
        <v>2000</v>
      </c>
    </row>
    <row r="342" spans="1:10" s="37" customFormat="1" ht="31.5" x14ac:dyDescent="0.25">
      <c r="A342" s="108" t="s">
        <v>682</v>
      </c>
      <c r="B342" s="321" t="s">
        <v>56</v>
      </c>
      <c r="C342" s="35">
        <v>10</v>
      </c>
      <c r="D342" s="35" t="s">
        <v>73</v>
      </c>
      <c r="E342" s="290" t="s">
        <v>201</v>
      </c>
      <c r="F342" s="291" t="s">
        <v>10</v>
      </c>
      <c r="G342" s="292" t="s">
        <v>609</v>
      </c>
      <c r="H342" s="36" t="s">
        <v>16</v>
      </c>
      <c r="I342" s="537">
        <v>2000</v>
      </c>
      <c r="J342" s="537">
        <v>2000</v>
      </c>
    </row>
    <row r="343" spans="1:10" ht="78.75" x14ac:dyDescent="0.25">
      <c r="A343" s="106" t="s">
        <v>125</v>
      </c>
      <c r="B343" s="54" t="s">
        <v>56</v>
      </c>
      <c r="C343" s="34">
        <v>10</v>
      </c>
      <c r="D343" s="35" t="s">
        <v>73</v>
      </c>
      <c r="E343" s="290" t="s">
        <v>232</v>
      </c>
      <c r="F343" s="291" t="s">
        <v>496</v>
      </c>
      <c r="G343" s="292" t="s">
        <v>497</v>
      </c>
      <c r="H343" s="2"/>
      <c r="I343" s="533">
        <f t="shared" ref="I343:J345" si="32">SUM(I344)</f>
        <v>10000</v>
      </c>
      <c r="J343" s="533">
        <f t="shared" si="32"/>
        <v>10000</v>
      </c>
    </row>
    <row r="344" spans="1:10" ht="47.25" x14ac:dyDescent="0.25">
      <c r="A344" s="300" t="s">
        <v>504</v>
      </c>
      <c r="B344" s="54" t="s">
        <v>56</v>
      </c>
      <c r="C344" s="34">
        <v>10</v>
      </c>
      <c r="D344" s="35" t="s">
        <v>73</v>
      </c>
      <c r="E344" s="290" t="s">
        <v>232</v>
      </c>
      <c r="F344" s="291" t="s">
        <v>10</v>
      </c>
      <c r="G344" s="292" t="s">
        <v>497</v>
      </c>
      <c r="H344" s="2"/>
      <c r="I344" s="533">
        <f t="shared" si="32"/>
        <v>10000</v>
      </c>
      <c r="J344" s="533">
        <f t="shared" si="32"/>
        <v>10000</v>
      </c>
    </row>
    <row r="345" spans="1:10" ht="31.5" x14ac:dyDescent="0.25">
      <c r="A345" s="81" t="s">
        <v>114</v>
      </c>
      <c r="B345" s="54" t="s">
        <v>56</v>
      </c>
      <c r="C345" s="34">
        <v>10</v>
      </c>
      <c r="D345" s="35" t="s">
        <v>73</v>
      </c>
      <c r="E345" s="290" t="s">
        <v>232</v>
      </c>
      <c r="F345" s="291" t="s">
        <v>10</v>
      </c>
      <c r="G345" s="292" t="s">
        <v>506</v>
      </c>
      <c r="H345" s="2"/>
      <c r="I345" s="533">
        <f t="shared" si="32"/>
        <v>10000</v>
      </c>
      <c r="J345" s="533">
        <f t="shared" si="32"/>
        <v>10000</v>
      </c>
    </row>
    <row r="346" spans="1:10" ht="31.5" x14ac:dyDescent="0.25">
      <c r="A346" s="114" t="s">
        <v>682</v>
      </c>
      <c r="B346" s="6" t="s">
        <v>56</v>
      </c>
      <c r="C346" s="34">
        <v>10</v>
      </c>
      <c r="D346" s="35" t="s">
        <v>73</v>
      </c>
      <c r="E346" s="290" t="s">
        <v>232</v>
      </c>
      <c r="F346" s="291" t="s">
        <v>10</v>
      </c>
      <c r="G346" s="292" t="s">
        <v>506</v>
      </c>
      <c r="H346" s="2" t="s">
        <v>16</v>
      </c>
      <c r="I346" s="534">
        <v>10000</v>
      </c>
      <c r="J346" s="534">
        <v>10000</v>
      </c>
    </row>
    <row r="347" spans="1:10" ht="47.25" hidden="1" x14ac:dyDescent="0.25">
      <c r="A347" s="76" t="s">
        <v>117</v>
      </c>
      <c r="B347" s="32" t="s">
        <v>56</v>
      </c>
      <c r="C347" s="68">
        <v>10</v>
      </c>
      <c r="D347" s="69" t="s">
        <v>73</v>
      </c>
      <c r="E347" s="245" t="s">
        <v>499</v>
      </c>
      <c r="F347" s="246" t="s">
        <v>496</v>
      </c>
      <c r="G347" s="247" t="s">
        <v>497</v>
      </c>
      <c r="H347" s="28"/>
      <c r="I347" s="532">
        <f t="shared" ref="I347:J350" si="33">SUM(I348)</f>
        <v>0</v>
      </c>
      <c r="J347" s="532">
        <f t="shared" si="33"/>
        <v>0</v>
      </c>
    </row>
    <row r="348" spans="1:10" ht="63" hidden="1" x14ac:dyDescent="0.25">
      <c r="A348" s="77" t="s">
        <v>130</v>
      </c>
      <c r="B348" s="6" t="s">
        <v>56</v>
      </c>
      <c r="C348" s="34">
        <v>10</v>
      </c>
      <c r="D348" s="35" t="s">
        <v>73</v>
      </c>
      <c r="E348" s="248" t="s">
        <v>500</v>
      </c>
      <c r="F348" s="249" t="s">
        <v>496</v>
      </c>
      <c r="G348" s="250" t="s">
        <v>497</v>
      </c>
      <c r="H348" s="44"/>
      <c r="I348" s="533">
        <f t="shared" si="33"/>
        <v>0</v>
      </c>
      <c r="J348" s="533">
        <f t="shared" si="33"/>
        <v>0</v>
      </c>
    </row>
    <row r="349" spans="1:10" ht="47.25" hidden="1" x14ac:dyDescent="0.25">
      <c r="A349" s="77" t="s">
        <v>503</v>
      </c>
      <c r="B349" s="6" t="s">
        <v>56</v>
      </c>
      <c r="C349" s="34">
        <v>10</v>
      </c>
      <c r="D349" s="35" t="s">
        <v>73</v>
      </c>
      <c r="E349" s="248" t="s">
        <v>500</v>
      </c>
      <c r="F349" s="249" t="s">
        <v>10</v>
      </c>
      <c r="G349" s="250" t="s">
        <v>497</v>
      </c>
      <c r="H349" s="44"/>
      <c r="I349" s="533">
        <f t="shared" si="33"/>
        <v>0</v>
      </c>
      <c r="J349" s="533">
        <f t="shared" si="33"/>
        <v>0</v>
      </c>
    </row>
    <row r="350" spans="1:10" ht="15.75" hidden="1" x14ac:dyDescent="0.25">
      <c r="A350" s="77" t="s">
        <v>119</v>
      </c>
      <c r="B350" s="6" t="s">
        <v>56</v>
      </c>
      <c r="C350" s="34">
        <v>10</v>
      </c>
      <c r="D350" s="35" t="s">
        <v>73</v>
      </c>
      <c r="E350" s="248" t="s">
        <v>500</v>
      </c>
      <c r="F350" s="249" t="s">
        <v>10</v>
      </c>
      <c r="G350" s="250" t="s">
        <v>502</v>
      </c>
      <c r="H350" s="44"/>
      <c r="I350" s="533">
        <f t="shared" si="33"/>
        <v>0</v>
      </c>
      <c r="J350" s="533">
        <f t="shared" si="33"/>
        <v>0</v>
      </c>
    </row>
    <row r="351" spans="1:10" ht="31.5" hidden="1" x14ac:dyDescent="0.25">
      <c r="A351" s="91" t="s">
        <v>682</v>
      </c>
      <c r="B351" s="6" t="s">
        <v>56</v>
      </c>
      <c r="C351" s="34">
        <v>10</v>
      </c>
      <c r="D351" s="35" t="s">
        <v>73</v>
      </c>
      <c r="E351" s="248" t="s">
        <v>500</v>
      </c>
      <c r="F351" s="249" t="s">
        <v>10</v>
      </c>
      <c r="G351" s="250" t="s">
        <v>502</v>
      </c>
      <c r="H351" s="2" t="s">
        <v>16</v>
      </c>
      <c r="I351" s="535"/>
      <c r="J351" s="535"/>
    </row>
    <row r="352" spans="1:10" ht="47.25" x14ac:dyDescent="0.25">
      <c r="A352" s="117" t="s">
        <v>46</v>
      </c>
      <c r="B352" s="19" t="s">
        <v>56</v>
      </c>
      <c r="C352" s="19">
        <v>14</v>
      </c>
      <c r="D352" s="19"/>
      <c r="E352" s="278"/>
      <c r="F352" s="279"/>
      <c r="G352" s="280"/>
      <c r="H352" s="15"/>
      <c r="I352" s="530">
        <f>SUM(I353+I359)</f>
        <v>3767813</v>
      </c>
      <c r="J352" s="530">
        <f>SUM(J353+J359)</f>
        <v>3504943</v>
      </c>
    </row>
    <row r="353" spans="1:10" ht="31.5" x14ac:dyDescent="0.25">
      <c r="A353" s="113" t="s">
        <v>47</v>
      </c>
      <c r="B353" s="26" t="s">
        <v>56</v>
      </c>
      <c r="C353" s="26">
        <v>14</v>
      </c>
      <c r="D353" s="22" t="s">
        <v>10</v>
      </c>
      <c r="E353" s="242"/>
      <c r="F353" s="243"/>
      <c r="G353" s="244"/>
      <c r="H353" s="22"/>
      <c r="I353" s="531">
        <f t="shared" ref="I353:J357" si="34">SUM(I354)</f>
        <v>3767813</v>
      </c>
      <c r="J353" s="531">
        <f t="shared" si="34"/>
        <v>3504943</v>
      </c>
    </row>
    <row r="354" spans="1:10" ht="47.25" x14ac:dyDescent="0.25">
      <c r="A354" s="105" t="s">
        <v>134</v>
      </c>
      <c r="B354" s="30" t="s">
        <v>56</v>
      </c>
      <c r="C354" s="30">
        <v>14</v>
      </c>
      <c r="D354" s="28" t="s">
        <v>10</v>
      </c>
      <c r="E354" s="245" t="s">
        <v>230</v>
      </c>
      <c r="F354" s="246" t="s">
        <v>496</v>
      </c>
      <c r="G354" s="247" t="s">
        <v>497</v>
      </c>
      <c r="H354" s="28"/>
      <c r="I354" s="532">
        <f t="shared" si="34"/>
        <v>3767813</v>
      </c>
      <c r="J354" s="532">
        <f t="shared" si="34"/>
        <v>3504943</v>
      </c>
    </row>
    <row r="355" spans="1:10" ht="63" x14ac:dyDescent="0.25">
      <c r="A355" s="104" t="s">
        <v>184</v>
      </c>
      <c r="B355" s="406" t="s">
        <v>56</v>
      </c>
      <c r="C355" s="406">
        <v>14</v>
      </c>
      <c r="D355" s="2" t="s">
        <v>10</v>
      </c>
      <c r="E355" s="248" t="s">
        <v>234</v>
      </c>
      <c r="F355" s="249" t="s">
        <v>496</v>
      </c>
      <c r="G355" s="250" t="s">
        <v>497</v>
      </c>
      <c r="H355" s="2"/>
      <c r="I355" s="533">
        <f t="shared" si="34"/>
        <v>3767813</v>
      </c>
      <c r="J355" s="533">
        <f t="shared" si="34"/>
        <v>3504943</v>
      </c>
    </row>
    <row r="356" spans="1:10" ht="34.5" customHeight="1" x14ac:dyDescent="0.25">
      <c r="A356" s="104" t="s">
        <v>613</v>
      </c>
      <c r="B356" s="406" t="s">
        <v>56</v>
      </c>
      <c r="C356" s="406">
        <v>14</v>
      </c>
      <c r="D356" s="2" t="s">
        <v>10</v>
      </c>
      <c r="E356" s="248" t="s">
        <v>234</v>
      </c>
      <c r="F356" s="249" t="s">
        <v>12</v>
      </c>
      <c r="G356" s="250" t="s">
        <v>497</v>
      </c>
      <c r="H356" s="2"/>
      <c r="I356" s="533">
        <f t="shared" si="34"/>
        <v>3767813</v>
      </c>
      <c r="J356" s="533">
        <f t="shared" si="34"/>
        <v>3504943</v>
      </c>
    </row>
    <row r="357" spans="1:10" ht="47.25" x14ac:dyDescent="0.25">
      <c r="A357" s="104" t="s">
        <v>615</v>
      </c>
      <c r="B357" s="406" t="s">
        <v>56</v>
      </c>
      <c r="C357" s="406">
        <v>14</v>
      </c>
      <c r="D357" s="2" t="s">
        <v>10</v>
      </c>
      <c r="E357" s="248" t="s">
        <v>234</v>
      </c>
      <c r="F357" s="249" t="s">
        <v>12</v>
      </c>
      <c r="G357" s="250" t="s">
        <v>614</v>
      </c>
      <c r="H357" s="2"/>
      <c r="I357" s="533">
        <f t="shared" si="34"/>
        <v>3767813</v>
      </c>
      <c r="J357" s="533">
        <f t="shared" si="34"/>
        <v>3504943</v>
      </c>
    </row>
    <row r="358" spans="1:10" ht="15.75" x14ac:dyDescent="0.25">
      <c r="A358" s="104" t="s">
        <v>21</v>
      </c>
      <c r="B358" s="406" t="s">
        <v>56</v>
      </c>
      <c r="C358" s="406">
        <v>14</v>
      </c>
      <c r="D358" s="2" t="s">
        <v>10</v>
      </c>
      <c r="E358" s="248" t="s">
        <v>234</v>
      </c>
      <c r="F358" s="249" t="s">
        <v>12</v>
      </c>
      <c r="G358" s="250" t="s">
        <v>614</v>
      </c>
      <c r="H358" s="2" t="s">
        <v>70</v>
      </c>
      <c r="I358" s="535">
        <v>3767813</v>
      </c>
      <c r="J358" s="535">
        <v>3504943</v>
      </c>
    </row>
    <row r="359" spans="1:10" ht="15.75" hidden="1" x14ac:dyDescent="0.25">
      <c r="A359" s="113" t="s">
        <v>193</v>
      </c>
      <c r="B359" s="26" t="s">
        <v>56</v>
      </c>
      <c r="C359" s="26">
        <v>14</v>
      </c>
      <c r="D359" s="22" t="s">
        <v>15</v>
      </c>
      <c r="E359" s="242"/>
      <c r="F359" s="243"/>
      <c r="G359" s="244"/>
      <c r="H359" s="23"/>
      <c r="I359" s="531">
        <f t="shared" ref="I359:J363" si="35">SUM(I360)</f>
        <v>0</v>
      </c>
      <c r="J359" s="531">
        <f t="shared" si="35"/>
        <v>0</v>
      </c>
    </row>
    <row r="360" spans="1:10" ht="47.25" hidden="1" x14ac:dyDescent="0.25">
      <c r="A360" s="105" t="s">
        <v>134</v>
      </c>
      <c r="B360" s="30" t="s">
        <v>56</v>
      </c>
      <c r="C360" s="30">
        <v>14</v>
      </c>
      <c r="D360" s="28" t="s">
        <v>15</v>
      </c>
      <c r="E360" s="245" t="s">
        <v>230</v>
      </c>
      <c r="F360" s="246" t="s">
        <v>496</v>
      </c>
      <c r="G360" s="247" t="s">
        <v>497</v>
      </c>
      <c r="H360" s="28"/>
      <c r="I360" s="532">
        <f t="shared" si="35"/>
        <v>0</v>
      </c>
      <c r="J360" s="532">
        <f t="shared" si="35"/>
        <v>0</v>
      </c>
    </row>
    <row r="361" spans="1:10" ht="63" hidden="1" x14ac:dyDescent="0.25">
      <c r="A361" s="104" t="s">
        <v>184</v>
      </c>
      <c r="B361" s="406" t="s">
        <v>56</v>
      </c>
      <c r="C361" s="406">
        <v>14</v>
      </c>
      <c r="D361" s="2" t="s">
        <v>15</v>
      </c>
      <c r="E361" s="248" t="s">
        <v>234</v>
      </c>
      <c r="F361" s="249" t="s">
        <v>496</v>
      </c>
      <c r="G361" s="250" t="s">
        <v>497</v>
      </c>
      <c r="H361" s="73"/>
      <c r="I361" s="533">
        <f t="shared" si="35"/>
        <v>0</v>
      </c>
      <c r="J361" s="533">
        <f t="shared" si="35"/>
        <v>0</v>
      </c>
    </row>
    <row r="362" spans="1:10" ht="34.5" hidden="1" customHeight="1" x14ac:dyDescent="0.25">
      <c r="A362" s="418" t="s">
        <v>668</v>
      </c>
      <c r="B362" s="321" t="s">
        <v>56</v>
      </c>
      <c r="C362" s="406">
        <v>14</v>
      </c>
      <c r="D362" s="2" t="s">
        <v>15</v>
      </c>
      <c r="E362" s="290" t="s">
        <v>234</v>
      </c>
      <c r="F362" s="291" t="s">
        <v>20</v>
      </c>
      <c r="G362" s="292" t="s">
        <v>497</v>
      </c>
      <c r="H362" s="419"/>
      <c r="I362" s="533">
        <f t="shared" si="35"/>
        <v>0</v>
      </c>
      <c r="J362" s="533">
        <f t="shared" si="35"/>
        <v>0</v>
      </c>
    </row>
    <row r="363" spans="1:10" ht="47.25" hidden="1" x14ac:dyDescent="0.25">
      <c r="A363" s="107" t="s">
        <v>670</v>
      </c>
      <c r="B363" s="321" t="s">
        <v>56</v>
      </c>
      <c r="C363" s="406">
        <v>14</v>
      </c>
      <c r="D363" s="2" t="s">
        <v>15</v>
      </c>
      <c r="E363" s="290" t="s">
        <v>234</v>
      </c>
      <c r="F363" s="291" t="s">
        <v>20</v>
      </c>
      <c r="G363" s="292" t="s">
        <v>669</v>
      </c>
      <c r="H363" s="419"/>
      <c r="I363" s="533">
        <f t="shared" si="35"/>
        <v>0</v>
      </c>
      <c r="J363" s="533">
        <f t="shared" si="35"/>
        <v>0</v>
      </c>
    </row>
    <row r="364" spans="1:10" ht="15.75" hidden="1" x14ac:dyDescent="0.25">
      <c r="A364" s="115" t="s">
        <v>21</v>
      </c>
      <c r="B364" s="50" t="s">
        <v>56</v>
      </c>
      <c r="C364" s="406">
        <v>14</v>
      </c>
      <c r="D364" s="2" t="s">
        <v>15</v>
      </c>
      <c r="E364" s="290" t="s">
        <v>234</v>
      </c>
      <c r="F364" s="291" t="s">
        <v>20</v>
      </c>
      <c r="G364" s="292" t="s">
        <v>669</v>
      </c>
      <c r="H364" s="36" t="s">
        <v>70</v>
      </c>
      <c r="I364" s="508"/>
      <c r="J364" s="508"/>
    </row>
    <row r="365" spans="1:10" ht="18.75" customHeight="1" x14ac:dyDescent="0.25">
      <c r="A365" s="554" t="s">
        <v>53</v>
      </c>
      <c r="B365" s="555" t="s">
        <v>54</v>
      </c>
      <c r="C365" s="556"/>
      <c r="D365" s="557"/>
      <c r="E365" s="558"/>
      <c r="F365" s="559"/>
      <c r="G365" s="560"/>
      <c r="H365" s="561"/>
      <c r="I365" s="548">
        <f>SUM(I366)</f>
        <v>1014332</v>
      </c>
      <c r="J365" s="548">
        <f>SUM(J366)</f>
        <v>1014332</v>
      </c>
    </row>
    <row r="366" spans="1:10" ht="18.75" customHeight="1" x14ac:dyDescent="0.25">
      <c r="A366" s="314" t="s">
        <v>9</v>
      </c>
      <c r="B366" s="334" t="s">
        <v>54</v>
      </c>
      <c r="C366" s="15" t="s">
        <v>10</v>
      </c>
      <c r="D366" s="15"/>
      <c r="E366" s="328"/>
      <c r="F366" s="329"/>
      <c r="G366" s="330"/>
      <c r="H366" s="15"/>
      <c r="I366" s="530">
        <f>SUM(I367)</f>
        <v>1014332</v>
      </c>
      <c r="J366" s="530">
        <f>SUM(J367)</f>
        <v>1014332</v>
      </c>
    </row>
    <row r="367" spans="1:10" ht="47.25" x14ac:dyDescent="0.25">
      <c r="A367" s="21" t="s">
        <v>14</v>
      </c>
      <c r="B367" s="26" t="s">
        <v>54</v>
      </c>
      <c r="C367" s="22" t="s">
        <v>10</v>
      </c>
      <c r="D367" s="22" t="s">
        <v>15</v>
      </c>
      <c r="E367" s="242"/>
      <c r="F367" s="243"/>
      <c r="G367" s="244"/>
      <c r="H367" s="23"/>
      <c r="I367" s="531">
        <f>SUM(I368,I373,I377)</f>
        <v>1014332</v>
      </c>
      <c r="J367" s="531">
        <f>SUM(J368,J373,J377)</f>
        <v>1014332</v>
      </c>
    </row>
    <row r="368" spans="1:10" ht="47.25" x14ac:dyDescent="0.25">
      <c r="A368" s="76" t="s">
        <v>117</v>
      </c>
      <c r="B368" s="30" t="s">
        <v>54</v>
      </c>
      <c r="C368" s="28" t="s">
        <v>10</v>
      </c>
      <c r="D368" s="28" t="s">
        <v>15</v>
      </c>
      <c r="E368" s="257" t="s">
        <v>499</v>
      </c>
      <c r="F368" s="258" t="s">
        <v>496</v>
      </c>
      <c r="G368" s="259" t="s">
        <v>497</v>
      </c>
      <c r="H368" s="28"/>
      <c r="I368" s="532">
        <f t="shared" ref="I368:J371" si="36">SUM(I369)</f>
        <v>60000</v>
      </c>
      <c r="J368" s="532">
        <f t="shared" si="36"/>
        <v>60000</v>
      </c>
    </row>
    <row r="369" spans="1:10" ht="63" x14ac:dyDescent="0.25">
      <c r="A369" s="77" t="s">
        <v>118</v>
      </c>
      <c r="B369" s="54" t="s">
        <v>54</v>
      </c>
      <c r="C369" s="2" t="s">
        <v>10</v>
      </c>
      <c r="D369" s="2" t="s">
        <v>15</v>
      </c>
      <c r="E369" s="260" t="s">
        <v>500</v>
      </c>
      <c r="F369" s="261" t="s">
        <v>496</v>
      </c>
      <c r="G369" s="262" t="s">
        <v>497</v>
      </c>
      <c r="H369" s="44"/>
      <c r="I369" s="533">
        <f t="shared" si="36"/>
        <v>60000</v>
      </c>
      <c r="J369" s="533">
        <f t="shared" si="36"/>
        <v>60000</v>
      </c>
    </row>
    <row r="370" spans="1:10" ht="47.25" x14ac:dyDescent="0.25">
      <c r="A370" s="77" t="s">
        <v>503</v>
      </c>
      <c r="B370" s="54" t="s">
        <v>54</v>
      </c>
      <c r="C370" s="2" t="s">
        <v>10</v>
      </c>
      <c r="D370" s="2" t="s">
        <v>15</v>
      </c>
      <c r="E370" s="260" t="s">
        <v>500</v>
      </c>
      <c r="F370" s="261" t="s">
        <v>10</v>
      </c>
      <c r="G370" s="262" t="s">
        <v>497</v>
      </c>
      <c r="H370" s="44"/>
      <c r="I370" s="533">
        <f t="shared" si="36"/>
        <v>60000</v>
      </c>
      <c r="J370" s="533">
        <f t="shared" si="36"/>
        <v>60000</v>
      </c>
    </row>
    <row r="371" spans="1:10" ht="16.5" customHeight="1" x14ac:dyDescent="0.25">
      <c r="A371" s="77" t="s">
        <v>119</v>
      </c>
      <c r="B371" s="54" t="s">
        <v>54</v>
      </c>
      <c r="C371" s="2" t="s">
        <v>10</v>
      </c>
      <c r="D371" s="2" t="s">
        <v>15</v>
      </c>
      <c r="E371" s="260" t="s">
        <v>500</v>
      </c>
      <c r="F371" s="261" t="s">
        <v>10</v>
      </c>
      <c r="G371" s="262" t="s">
        <v>502</v>
      </c>
      <c r="H371" s="44"/>
      <c r="I371" s="533">
        <f t="shared" si="36"/>
        <v>60000</v>
      </c>
      <c r="J371" s="533">
        <f t="shared" si="36"/>
        <v>60000</v>
      </c>
    </row>
    <row r="372" spans="1:10" ht="30.75" customHeight="1" x14ac:dyDescent="0.25">
      <c r="A372" s="87" t="s">
        <v>682</v>
      </c>
      <c r="B372" s="318" t="s">
        <v>54</v>
      </c>
      <c r="C372" s="2" t="s">
        <v>10</v>
      </c>
      <c r="D372" s="2" t="s">
        <v>15</v>
      </c>
      <c r="E372" s="260" t="s">
        <v>500</v>
      </c>
      <c r="F372" s="261" t="s">
        <v>10</v>
      </c>
      <c r="G372" s="262" t="s">
        <v>502</v>
      </c>
      <c r="H372" s="2" t="s">
        <v>16</v>
      </c>
      <c r="I372" s="535">
        <v>60000</v>
      </c>
      <c r="J372" s="535">
        <v>60000</v>
      </c>
    </row>
    <row r="373" spans="1:10" ht="31.5" x14ac:dyDescent="0.25">
      <c r="A373" s="27" t="s">
        <v>120</v>
      </c>
      <c r="B373" s="30" t="s">
        <v>54</v>
      </c>
      <c r="C373" s="28" t="s">
        <v>10</v>
      </c>
      <c r="D373" s="28" t="s">
        <v>15</v>
      </c>
      <c r="E373" s="245" t="s">
        <v>235</v>
      </c>
      <c r="F373" s="246" t="s">
        <v>496</v>
      </c>
      <c r="G373" s="247" t="s">
        <v>497</v>
      </c>
      <c r="H373" s="28"/>
      <c r="I373" s="532">
        <f t="shared" ref="I373:J375" si="37">SUM(I374)</f>
        <v>456459</v>
      </c>
      <c r="J373" s="532">
        <f t="shared" si="37"/>
        <v>456459</v>
      </c>
    </row>
    <row r="374" spans="1:10" ht="31.5" x14ac:dyDescent="0.25">
      <c r="A374" s="3" t="s">
        <v>121</v>
      </c>
      <c r="B374" s="406" t="s">
        <v>54</v>
      </c>
      <c r="C374" s="2" t="s">
        <v>10</v>
      </c>
      <c r="D374" s="2" t="s">
        <v>15</v>
      </c>
      <c r="E374" s="248" t="s">
        <v>236</v>
      </c>
      <c r="F374" s="249" t="s">
        <v>496</v>
      </c>
      <c r="G374" s="250" t="s">
        <v>497</v>
      </c>
      <c r="H374" s="2"/>
      <c r="I374" s="533">
        <f t="shared" si="37"/>
        <v>456459</v>
      </c>
      <c r="J374" s="533">
        <f t="shared" si="37"/>
        <v>456459</v>
      </c>
    </row>
    <row r="375" spans="1:10" ht="31.5" x14ac:dyDescent="0.25">
      <c r="A375" s="3" t="s">
        <v>85</v>
      </c>
      <c r="B375" s="406" t="s">
        <v>54</v>
      </c>
      <c r="C375" s="2" t="s">
        <v>10</v>
      </c>
      <c r="D375" s="2" t="s">
        <v>15</v>
      </c>
      <c r="E375" s="248" t="s">
        <v>236</v>
      </c>
      <c r="F375" s="249" t="s">
        <v>496</v>
      </c>
      <c r="G375" s="250" t="s">
        <v>501</v>
      </c>
      <c r="H375" s="2"/>
      <c r="I375" s="533">
        <f t="shared" si="37"/>
        <v>456459</v>
      </c>
      <c r="J375" s="533">
        <f t="shared" si="37"/>
        <v>456459</v>
      </c>
    </row>
    <row r="376" spans="1:10" ht="63" x14ac:dyDescent="0.25">
      <c r="A376" s="86" t="s">
        <v>86</v>
      </c>
      <c r="B376" s="406" t="s">
        <v>54</v>
      </c>
      <c r="C376" s="2" t="s">
        <v>10</v>
      </c>
      <c r="D376" s="2" t="s">
        <v>15</v>
      </c>
      <c r="E376" s="248" t="s">
        <v>236</v>
      </c>
      <c r="F376" s="249" t="s">
        <v>496</v>
      </c>
      <c r="G376" s="250" t="s">
        <v>501</v>
      </c>
      <c r="H376" s="2" t="s">
        <v>13</v>
      </c>
      <c r="I376" s="534">
        <v>456459</v>
      </c>
      <c r="J376" s="534">
        <v>456459</v>
      </c>
    </row>
    <row r="377" spans="1:10" ht="31.5" x14ac:dyDescent="0.25">
      <c r="A377" s="27" t="s">
        <v>122</v>
      </c>
      <c r="B377" s="30" t="s">
        <v>54</v>
      </c>
      <c r="C377" s="28" t="s">
        <v>10</v>
      </c>
      <c r="D377" s="28" t="s">
        <v>15</v>
      </c>
      <c r="E377" s="245" t="s">
        <v>237</v>
      </c>
      <c r="F377" s="246" t="s">
        <v>496</v>
      </c>
      <c r="G377" s="247" t="s">
        <v>497</v>
      </c>
      <c r="H377" s="28"/>
      <c r="I377" s="532">
        <f>SUM(I378)</f>
        <v>497873</v>
      </c>
      <c r="J377" s="532">
        <f>SUM(J378)</f>
        <v>497873</v>
      </c>
    </row>
    <row r="378" spans="1:10" ht="15.75" x14ac:dyDescent="0.25">
      <c r="A378" s="3" t="s">
        <v>123</v>
      </c>
      <c r="B378" s="406" t="s">
        <v>54</v>
      </c>
      <c r="C378" s="2" t="s">
        <v>10</v>
      </c>
      <c r="D378" s="2" t="s">
        <v>15</v>
      </c>
      <c r="E378" s="248" t="s">
        <v>238</v>
      </c>
      <c r="F378" s="249" t="s">
        <v>496</v>
      </c>
      <c r="G378" s="250" t="s">
        <v>497</v>
      </c>
      <c r="H378" s="2"/>
      <c r="I378" s="533">
        <f>SUM(I379)</f>
        <v>497873</v>
      </c>
      <c r="J378" s="533">
        <f>SUM(J379)</f>
        <v>497873</v>
      </c>
    </row>
    <row r="379" spans="1:10" ht="31.5" x14ac:dyDescent="0.25">
      <c r="A379" s="3" t="s">
        <v>85</v>
      </c>
      <c r="B379" s="406" t="s">
        <v>54</v>
      </c>
      <c r="C379" s="2" t="s">
        <v>10</v>
      </c>
      <c r="D379" s="2" t="s">
        <v>15</v>
      </c>
      <c r="E379" s="248" t="s">
        <v>238</v>
      </c>
      <c r="F379" s="249" t="s">
        <v>496</v>
      </c>
      <c r="G379" s="250" t="s">
        <v>501</v>
      </c>
      <c r="H379" s="2"/>
      <c r="I379" s="533">
        <f>SUM(I380:I381)</f>
        <v>497873</v>
      </c>
      <c r="J379" s="533">
        <f>SUM(J380:J381)</f>
        <v>497873</v>
      </c>
    </row>
    <row r="380" spans="1:10" ht="63" x14ac:dyDescent="0.25">
      <c r="A380" s="86" t="s">
        <v>86</v>
      </c>
      <c r="B380" s="406" t="s">
        <v>54</v>
      </c>
      <c r="C380" s="2" t="s">
        <v>10</v>
      </c>
      <c r="D380" s="2" t="s">
        <v>15</v>
      </c>
      <c r="E380" s="248" t="s">
        <v>238</v>
      </c>
      <c r="F380" s="249" t="s">
        <v>496</v>
      </c>
      <c r="G380" s="250" t="s">
        <v>501</v>
      </c>
      <c r="H380" s="2" t="s">
        <v>13</v>
      </c>
      <c r="I380" s="534">
        <v>497873</v>
      </c>
      <c r="J380" s="534">
        <v>497873</v>
      </c>
    </row>
    <row r="381" spans="1:10" ht="15.75" hidden="1" x14ac:dyDescent="0.25">
      <c r="A381" s="3" t="s">
        <v>18</v>
      </c>
      <c r="B381" s="406" t="s">
        <v>54</v>
      </c>
      <c r="C381" s="2" t="s">
        <v>10</v>
      </c>
      <c r="D381" s="2" t="s">
        <v>15</v>
      </c>
      <c r="E381" s="248" t="s">
        <v>238</v>
      </c>
      <c r="F381" s="249" t="s">
        <v>496</v>
      </c>
      <c r="G381" s="250" t="s">
        <v>501</v>
      </c>
      <c r="H381" s="2" t="s">
        <v>17</v>
      </c>
      <c r="I381" s="534"/>
      <c r="J381" s="534"/>
    </row>
    <row r="382" spans="1:10" ht="30" customHeight="1" x14ac:dyDescent="0.25">
      <c r="A382" s="562" t="s">
        <v>51</v>
      </c>
      <c r="B382" s="563" t="s">
        <v>52</v>
      </c>
      <c r="C382" s="556"/>
      <c r="D382" s="564"/>
      <c r="E382" s="565"/>
      <c r="F382" s="566"/>
      <c r="G382" s="560"/>
      <c r="H382" s="561"/>
      <c r="I382" s="548">
        <f>SUM(I390+I528+I383)</f>
        <v>189455765</v>
      </c>
      <c r="J382" s="548">
        <f>SUM(J390+J528+J383)</f>
        <v>188172845</v>
      </c>
    </row>
    <row r="383" spans="1:10" ht="16.5" customHeight="1" x14ac:dyDescent="0.25">
      <c r="A383" s="313" t="s">
        <v>25</v>
      </c>
      <c r="B383" s="19" t="s">
        <v>52</v>
      </c>
      <c r="C383" s="15" t="s">
        <v>20</v>
      </c>
      <c r="D383" s="19"/>
      <c r="E383" s="322"/>
      <c r="F383" s="323"/>
      <c r="G383" s="324"/>
      <c r="H383" s="15"/>
      <c r="I383" s="530">
        <f t="shared" ref="I383:J388" si="38">SUM(I384)</f>
        <v>48000</v>
      </c>
      <c r="J383" s="530">
        <f t="shared" si="38"/>
        <v>48000</v>
      </c>
    </row>
    <row r="384" spans="1:10" ht="17.25" customHeight="1" x14ac:dyDescent="0.25">
      <c r="A384" s="100" t="s">
        <v>26</v>
      </c>
      <c r="B384" s="26" t="s">
        <v>52</v>
      </c>
      <c r="C384" s="22" t="s">
        <v>20</v>
      </c>
      <c r="D384" s="26">
        <v>12</v>
      </c>
      <c r="E384" s="101"/>
      <c r="F384" s="325"/>
      <c r="G384" s="326"/>
      <c r="H384" s="22"/>
      <c r="I384" s="531">
        <f t="shared" si="38"/>
        <v>48000</v>
      </c>
      <c r="J384" s="531">
        <f t="shared" si="38"/>
        <v>48000</v>
      </c>
    </row>
    <row r="385" spans="1:10" ht="47.25" x14ac:dyDescent="0.25">
      <c r="A385" s="27" t="s">
        <v>151</v>
      </c>
      <c r="B385" s="30" t="s">
        <v>52</v>
      </c>
      <c r="C385" s="28" t="s">
        <v>20</v>
      </c>
      <c r="D385" s="30">
        <v>12</v>
      </c>
      <c r="E385" s="251" t="s">
        <v>544</v>
      </c>
      <c r="F385" s="252" t="s">
        <v>496</v>
      </c>
      <c r="G385" s="253" t="s">
        <v>497</v>
      </c>
      <c r="H385" s="28"/>
      <c r="I385" s="532">
        <f t="shared" si="38"/>
        <v>48000</v>
      </c>
      <c r="J385" s="532">
        <f t="shared" si="38"/>
        <v>48000</v>
      </c>
    </row>
    <row r="386" spans="1:10" ht="63" x14ac:dyDescent="0.25">
      <c r="A386" s="302" t="s">
        <v>152</v>
      </c>
      <c r="B386" s="327" t="s">
        <v>52</v>
      </c>
      <c r="C386" s="5" t="s">
        <v>20</v>
      </c>
      <c r="D386" s="432">
        <v>12</v>
      </c>
      <c r="E386" s="266" t="s">
        <v>222</v>
      </c>
      <c r="F386" s="267" t="s">
        <v>496</v>
      </c>
      <c r="G386" s="268" t="s">
        <v>497</v>
      </c>
      <c r="H386" s="2"/>
      <c r="I386" s="533">
        <f t="shared" si="38"/>
        <v>48000</v>
      </c>
      <c r="J386" s="533">
        <f t="shared" si="38"/>
        <v>48000</v>
      </c>
    </row>
    <row r="387" spans="1:10" ht="35.25" customHeight="1" x14ac:dyDescent="0.25">
      <c r="A387" s="92" t="s">
        <v>545</v>
      </c>
      <c r="B387" s="6" t="s">
        <v>52</v>
      </c>
      <c r="C387" s="5" t="s">
        <v>20</v>
      </c>
      <c r="D387" s="432">
        <v>12</v>
      </c>
      <c r="E387" s="266" t="s">
        <v>222</v>
      </c>
      <c r="F387" s="267" t="s">
        <v>10</v>
      </c>
      <c r="G387" s="268" t="s">
        <v>497</v>
      </c>
      <c r="H387" s="299"/>
      <c r="I387" s="533">
        <f t="shared" si="38"/>
        <v>48000</v>
      </c>
      <c r="J387" s="533">
        <f t="shared" si="38"/>
        <v>48000</v>
      </c>
    </row>
    <row r="388" spans="1:10" ht="15.75" customHeight="1" x14ac:dyDescent="0.25">
      <c r="A388" s="62" t="s">
        <v>109</v>
      </c>
      <c r="B388" s="406" t="s">
        <v>52</v>
      </c>
      <c r="C388" s="5" t="s">
        <v>20</v>
      </c>
      <c r="D388" s="432">
        <v>12</v>
      </c>
      <c r="E388" s="266" t="s">
        <v>222</v>
      </c>
      <c r="F388" s="267" t="s">
        <v>10</v>
      </c>
      <c r="G388" s="268" t="s">
        <v>546</v>
      </c>
      <c r="H388" s="60"/>
      <c r="I388" s="533">
        <f t="shared" si="38"/>
        <v>48000</v>
      </c>
      <c r="J388" s="533">
        <f t="shared" si="38"/>
        <v>48000</v>
      </c>
    </row>
    <row r="389" spans="1:10" ht="30" customHeight="1" x14ac:dyDescent="0.25">
      <c r="A389" s="114" t="s">
        <v>682</v>
      </c>
      <c r="B389" s="6" t="s">
        <v>52</v>
      </c>
      <c r="C389" s="5" t="s">
        <v>20</v>
      </c>
      <c r="D389" s="432">
        <v>12</v>
      </c>
      <c r="E389" s="266" t="s">
        <v>222</v>
      </c>
      <c r="F389" s="267" t="s">
        <v>10</v>
      </c>
      <c r="G389" s="268" t="s">
        <v>546</v>
      </c>
      <c r="H389" s="60" t="s">
        <v>16</v>
      </c>
      <c r="I389" s="535">
        <v>48000</v>
      </c>
      <c r="J389" s="535">
        <v>48000</v>
      </c>
    </row>
    <row r="390" spans="1:10" ht="15.75" x14ac:dyDescent="0.25">
      <c r="A390" s="313" t="s">
        <v>27</v>
      </c>
      <c r="B390" s="19" t="s">
        <v>52</v>
      </c>
      <c r="C390" s="15" t="s">
        <v>29</v>
      </c>
      <c r="D390" s="19"/>
      <c r="E390" s="322"/>
      <c r="F390" s="323"/>
      <c r="G390" s="324"/>
      <c r="H390" s="15"/>
      <c r="I390" s="530">
        <f>SUM(I391+I416+I476+I489+I499)</f>
        <v>178518819</v>
      </c>
      <c r="J390" s="530">
        <f>SUM(J391+J416+J476+J489+J499)</f>
        <v>177235899</v>
      </c>
    </row>
    <row r="391" spans="1:10" ht="15.75" x14ac:dyDescent="0.25">
      <c r="A391" s="100" t="s">
        <v>28</v>
      </c>
      <c r="B391" s="26" t="s">
        <v>52</v>
      </c>
      <c r="C391" s="22" t="s">
        <v>29</v>
      </c>
      <c r="D391" s="22" t="s">
        <v>10</v>
      </c>
      <c r="E391" s="296"/>
      <c r="F391" s="297"/>
      <c r="G391" s="298"/>
      <c r="H391" s="22"/>
      <c r="I391" s="531">
        <f>SUM(I392,I406,I411)</f>
        <v>20599387</v>
      </c>
      <c r="J391" s="531">
        <f>SUM(J392,J406,J411)</f>
        <v>21289819</v>
      </c>
    </row>
    <row r="392" spans="1:10" ht="31.5" x14ac:dyDescent="0.25">
      <c r="A392" s="27" t="s">
        <v>155</v>
      </c>
      <c r="B392" s="33" t="s">
        <v>52</v>
      </c>
      <c r="C392" s="29" t="s">
        <v>29</v>
      </c>
      <c r="D392" s="29" t="s">
        <v>10</v>
      </c>
      <c r="E392" s="245" t="s">
        <v>561</v>
      </c>
      <c r="F392" s="246" t="s">
        <v>496</v>
      </c>
      <c r="G392" s="247" t="s">
        <v>497</v>
      </c>
      <c r="H392" s="31"/>
      <c r="I392" s="532">
        <f>SUM(I393)</f>
        <v>20461387</v>
      </c>
      <c r="J392" s="532">
        <f>SUM(J393)</f>
        <v>21151819</v>
      </c>
    </row>
    <row r="393" spans="1:10" ht="47.25" x14ac:dyDescent="0.25">
      <c r="A393" s="3" t="s">
        <v>156</v>
      </c>
      <c r="B393" s="432" t="s">
        <v>52</v>
      </c>
      <c r="C393" s="5" t="s">
        <v>29</v>
      </c>
      <c r="D393" s="5" t="s">
        <v>10</v>
      </c>
      <c r="E393" s="248" t="s">
        <v>239</v>
      </c>
      <c r="F393" s="249" t="s">
        <v>496</v>
      </c>
      <c r="G393" s="250" t="s">
        <v>497</v>
      </c>
      <c r="H393" s="60"/>
      <c r="I393" s="533">
        <f>SUM(I394)</f>
        <v>20461387</v>
      </c>
      <c r="J393" s="533">
        <f>SUM(J394)</f>
        <v>21151819</v>
      </c>
    </row>
    <row r="394" spans="1:10" ht="15.75" x14ac:dyDescent="0.25">
      <c r="A394" s="3" t="s">
        <v>562</v>
      </c>
      <c r="B394" s="432" t="s">
        <v>52</v>
      </c>
      <c r="C394" s="5" t="s">
        <v>29</v>
      </c>
      <c r="D394" s="5" t="s">
        <v>10</v>
      </c>
      <c r="E394" s="248" t="s">
        <v>239</v>
      </c>
      <c r="F394" s="249" t="s">
        <v>10</v>
      </c>
      <c r="G394" s="250" t="s">
        <v>497</v>
      </c>
      <c r="H394" s="60"/>
      <c r="I394" s="533">
        <f>SUM(I395+I398+I400+I402)</f>
        <v>20461387</v>
      </c>
      <c r="J394" s="533">
        <f>SUM(J395+J398+J400+J402)</f>
        <v>21151819</v>
      </c>
    </row>
    <row r="395" spans="1:10" ht="94.5" x14ac:dyDescent="0.25">
      <c r="A395" s="3" t="s">
        <v>563</v>
      </c>
      <c r="B395" s="432" t="s">
        <v>52</v>
      </c>
      <c r="C395" s="5" t="s">
        <v>29</v>
      </c>
      <c r="D395" s="5" t="s">
        <v>10</v>
      </c>
      <c r="E395" s="248" t="s">
        <v>239</v>
      </c>
      <c r="F395" s="249" t="s">
        <v>10</v>
      </c>
      <c r="G395" s="250" t="s">
        <v>564</v>
      </c>
      <c r="H395" s="2"/>
      <c r="I395" s="533">
        <f>SUM(I396:I397)</f>
        <v>10993792</v>
      </c>
      <c r="J395" s="533">
        <f>SUM(J396:J397)</f>
        <v>10993792</v>
      </c>
    </row>
    <row r="396" spans="1:10" ht="63" x14ac:dyDescent="0.25">
      <c r="A396" s="104" t="s">
        <v>86</v>
      </c>
      <c r="B396" s="406" t="s">
        <v>52</v>
      </c>
      <c r="C396" s="5" t="s">
        <v>29</v>
      </c>
      <c r="D396" s="5" t="s">
        <v>10</v>
      </c>
      <c r="E396" s="248" t="s">
        <v>239</v>
      </c>
      <c r="F396" s="249" t="s">
        <v>10</v>
      </c>
      <c r="G396" s="250" t="s">
        <v>564</v>
      </c>
      <c r="H396" s="299" t="s">
        <v>13</v>
      </c>
      <c r="I396" s="535">
        <v>10777836</v>
      </c>
      <c r="J396" s="535">
        <v>10777836</v>
      </c>
    </row>
    <row r="397" spans="1:10" ht="31.5" x14ac:dyDescent="0.25">
      <c r="A397" s="114" t="s">
        <v>682</v>
      </c>
      <c r="B397" s="6" t="s">
        <v>52</v>
      </c>
      <c r="C397" s="5" t="s">
        <v>29</v>
      </c>
      <c r="D397" s="5" t="s">
        <v>10</v>
      </c>
      <c r="E397" s="248" t="s">
        <v>239</v>
      </c>
      <c r="F397" s="249" t="s">
        <v>10</v>
      </c>
      <c r="G397" s="250" t="s">
        <v>564</v>
      </c>
      <c r="H397" s="299" t="s">
        <v>16</v>
      </c>
      <c r="I397" s="535">
        <v>215956</v>
      </c>
      <c r="J397" s="535">
        <v>215956</v>
      </c>
    </row>
    <row r="398" spans="1:10" ht="47.25" hidden="1" x14ac:dyDescent="0.25">
      <c r="A398" s="104" t="s">
        <v>980</v>
      </c>
      <c r="B398" s="6" t="s">
        <v>52</v>
      </c>
      <c r="C398" s="5" t="s">
        <v>29</v>
      </c>
      <c r="D398" s="5" t="s">
        <v>10</v>
      </c>
      <c r="E398" s="248" t="s">
        <v>239</v>
      </c>
      <c r="F398" s="249" t="s">
        <v>10</v>
      </c>
      <c r="G398" s="250" t="s">
        <v>981</v>
      </c>
      <c r="H398" s="299"/>
      <c r="I398" s="533">
        <f>SUM(I399)</f>
        <v>0</v>
      </c>
      <c r="J398" s="533">
        <f>SUM(J399)</f>
        <v>0</v>
      </c>
    </row>
    <row r="399" spans="1:10" ht="31.5" hidden="1" x14ac:dyDescent="0.25">
      <c r="A399" s="77" t="s">
        <v>190</v>
      </c>
      <c r="B399" s="6" t="s">
        <v>52</v>
      </c>
      <c r="C399" s="5" t="s">
        <v>29</v>
      </c>
      <c r="D399" s="5" t="s">
        <v>10</v>
      </c>
      <c r="E399" s="248" t="s">
        <v>239</v>
      </c>
      <c r="F399" s="249" t="s">
        <v>10</v>
      </c>
      <c r="G399" s="250" t="s">
        <v>981</v>
      </c>
      <c r="H399" s="299" t="s">
        <v>185</v>
      </c>
      <c r="I399" s="535"/>
      <c r="J399" s="535"/>
    </row>
    <row r="400" spans="1:10" ht="31.5" hidden="1" x14ac:dyDescent="0.25">
      <c r="A400" s="420" t="s">
        <v>679</v>
      </c>
      <c r="B400" s="6" t="s">
        <v>52</v>
      </c>
      <c r="C400" s="5" t="s">
        <v>29</v>
      </c>
      <c r="D400" s="5" t="s">
        <v>10</v>
      </c>
      <c r="E400" s="248" t="s">
        <v>239</v>
      </c>
      <c r="F400" s="249" t="s">
        <v>10</v>
      </c>
      <c r="G400" s="250" t="s">
        <v>678</v>
      </c>
      <c r="H400" s="299"/>
      <c r="I400" s="533">
        <f>SUM(I401)</f>
        <v>0</v>
      </c>
      <c r="J400" s="533">
        <f>SUM(J401)</f>
        <v>0</v>
      </c>
    </row>
    <row r="401" spans="1:10" ht="31.5" hidden="1" x14ac:dyDescent="0.25">
      <c r="A401" s="114" t="s">
        <v>682</v>
      </c>
      <c r="B401" s="6" t="s">
        <v>52</v>
      </c>
      <c r="C401" s="5" t="s">
        <v>29</v>
      </c>
      <c r="D401" s="5" t="s">
        <v>10</v>
      </c>
      <c r="E401" s="248" t="s">
        <v>239</v>
      </c>
      <c r="F401" s="249" t="s">
        <v>10</v>
      </c>
      <c r="G401" s="250" t="s">
        <v>678</v>
      </c>
      <c r="H401" s="299" t="s">
        <v>16</v>
      </c>
      <c r="I401" s="535"/>
      <c r="J401" s="535"/>
    </row>
    <row r="402" spans="1:10" ht="31.5" x14ac:dyDescent="0.25">
      <c r="A402" s="3" t="s">
        <v>96</v>
      </c>
      <c r="B402" s="432" t="s">
        <v>52</v>
      </c>
      <c r="C402" s="5" t="s">
        <v>29</v>
      </c>
      <c r="D402" s="5" t="s">
        <v>10</v>
      </c>
      <c r="E402" s="248" t="s">
        <v>239</v>
      </c>
      <c r="F402" s="249" t="s">
        <v>10</v>
      </c>
      <c r="G402" s="250" t="s">
        <v>529</v>
      </c>
      <c r="H402" s="60"/>
      <c r="I402" s="533">
        <f>SUM(I403:I405)</f>
        <v>9467595</v>
      </c>
      <c r="J402" s="533">
        <f>SUM(J403:J405)</f>
        <v>10158027</v>
      </c>
    </row>
    <row r="403" spans="1:10" ht="63" x14ac:dyDescent="0.25">
      <c r="A403" s="104" t="s">
        <v>86</v>
      </c>
      <c r="B403" s="406" t="s">
        <v>52</v>
      </c>
      <c r="C403" s="5" t="s">
        <v>29</v>
      </c>
      <c r="D403" s="5" t="s">
        <v>10</v>
      </c>
      <c r="E403" s="248" t="s">
        <v>239</v>
      </c>
      <c r="F403" s="249" t="s">
        <v>10</v>
      </c>
      <c r="G403" s="250" t="s">
        <v>529</v>
      </c>
      <c r="H403" s="60" t="s">
        <v>13</v>
      </c>
      <c r="I403" s="535">
        <v>4640548</v>
      </c>
      <c r="J403" s="535">
        <v>4640548</v>
      </c>
    </row>
    <row r="404" spans="1:10" ht="31.5" x14ac:dyDescent="0.25">
      <c r="A404" s="114" t="s">
        <v>682</v>
      </c>
      <c r="B404" s="6" t="s">
        <v>52</v>
      </c>
      <c r="C404" s="5" t="s">
        <v>29</v>
      </c>
      <c r="D404" s="5" t="s">
        <v>10</v>
      </c>
      <c r="E404" s="248" t="s">
        <v>239</v>
      </c>
      <c r="F404" s="249" t="s">
        <v>10</v>
      </c>
      <c r="G404" s="250" t="s">
        <v>529</v>
      </c>
      <c r="H404" s="60" t="s">
        <v>16</v>
      </c>
      <c r="I404" s="535">
        <v>4750673</v>
      </c>
      <c r="J404" s="535">
        <v>5441105</v>
      </c>
    </row>
    <row r="405" spans="1:10" ht="15.75" x14ac:dyDescent="0.25">
      <c r="A405" s="3" t="s">
        <v>18</v>
      </c>
      <c r="B405" s="432" t="s">
        <v>52</v>
      </c>
      <c r="C405" s="5" t="s">
        <v>29</v>
      </c>
      <c r="D405" s="5" t="s">
        <v>10</v>
      </c>
      <c r="E405" s="248" t="s">
        <v>239</v>
      </c>
      <c r="F405" s="249" t="s">
        <v>10</v>
      </c>
      <c r="G405" s="250" t="s">
        <v>529</v>
      </c>
      <c r="H405" s="60" t="s">
        <v>17</v>
      </c>
      <c r="I405" s="535">
        <v>76374</v>
      </c>
      <c r="J405" s="535">
        <v>76374</v>
      </c>
    </row>
    <row r="406" spans="1:10" ht="63" hidden="1" x14ac:dyDescent="0.25">
      <c r="A406" s="27" t="s">
        <v>146</v>
      </c>
      <c r="B406" s="33" t="s">
        <v>52</v>
      </c>
      <c r="C406" s="29" t="s">
        <v>29</v>
      </c>
      <c r="D406" s="29" t="s">
        <v>10</v>
      </c>
      <c r="E406" s="245" t="s">
        <v>913</v>
      </c>
      <c r="F406" s="246" t="s">
        <v>496</v>
      </c>
      <c r="G406" s="247" t="s">
        <v>497</v>
      </c>
      <c r="H406" s="31"/>
      <c r="I406" s="532">
        <f t="shared" ref="I406:J409" si="39">SUM(I407)</f>
        <v>0</v>
      </c>
      <c r="J406" s="532">
        <f t="shared" si="39"/>
        <v>0</v>
      </c>
    </row>
    <row r="407" spans="1:10" ht="78.75" hidden="1" x14ac:dyDescent="0.25">
      <c r="A407" s="3" t="s">
        <v>264</v>
      </c>
      <c r="B407" s="432" t="s">
        <v>52</v>
      </c>
      <c r="C407" s="5" t="s">
        <v>29</v>
      </c>
      <c r="D407" s="5" t="s">
        <v>10</v>
      </c>
      <c r="E407" s="248" t="s">
        <v>262</v>
      </c>
      <c r="F407" s="249" t="s">
        <v>496</v>
      </c>
      <c r="G407" s="250" t="s">
        <v>497</v>
      </c>
      <c r="H407" s="60"/>
      <c r="I407" s="533">
        <f t="shared" si="39"/>
        <v>0</v>
      </c>
      <c r="J407" s="533">
        <f t="shared" si="39"/>
        <v>0</v>
      </c>
    </row>
    <row r="408" spans="1:10" ht="47.25" hidden="1" x14ac:dyDescent="0.25">
      <c r="A408" s="3" t="s">
        <v>542</v>
      </c>
      <c r="B408" s="432" t="s">
        <v>52</v>
      </c>
      <c r="C408" s="5" t="s">
        <v>29</v>
      </c>
      <c r="D408" s="5" t="s">
        <v>10</v>
      </c>
      <c r="E408" s="248" t="s">
        <v>262</v>
      </c>
      <c r="F408" s="249" t="s">
        <v>10</v>
      </c>
      <c r="G408" s="250" t="s">
        <v>497</v>
      </c>
      <c r="H408" s="60"/>
      <c r="I408" s="533">
        <f t="shared" si="39"/>
        <v>0</v>
      </c>
      <c r="J408" s="533">
        <f t="shared" si="39"/>
        <v>0</v>
      </c>
    </row>
    <row r="409" spans="1:10" ht="31.5" hidden="1" x14ac:dyDescent="0.25">
      <c r="A409" s="3" t="s">
        <v>263</v>
      </c>
      <c r="B409" s="432" t="s">
        <v>52</v>
      </c>
      <c r="C409" s="5" t="s">
        <v>29</v>
      </c>
      <c r="D409" s="5" t="s">
        <v>10</v>
      </c>
      <c r="E409" s="248" t="s">
        <v>262</v>
      </c>
      <c r="F409" s="249" t="s">
        <v>10</v>
      </c>
      <c r="G409" s="250" t="s">
        <v>543</v>
      </c>
      <c r="H409" s="60"/>
      <c r="I409" s="533">
        <f t="shared" si="39"/>
        <v>0</v>
      </c>
      <c r="J409" s="533">
        <f t="shared" si="39"/>
        <v>0</v>
      </c>
    </row>
    <row r="410" spans="1:10" ht="31.5" hidden="1" x14ac:dyDescent="0.25">
      <c r="A410" s="114" t="s">
        <v>682</v>
      </c>
      <c r="B410" s="432" t="s">
        <v>52</v>
      </c>
      <c r="C410" s="5" t="s">
        <v>29</v>
      </c>
      <c r="D410" s="5" t="s">
        <v>10</v>
      </c>
      <c r="E410" s="248" t="s">
        <v>262</v>
      </c>
      <c r="F410" s="249" t="s">
        <v>10</v>
      </c>
      <c r="G410" s="250" t="s">
        <v>543</v>
      </c>
      <c r="H410" s="60" t="s">
        <v>16</v>
      </c>
      <c r="I410" s="535"/>
      <c r="J410" s="535"/>
    </row>
    <row r="411" spans="1:10" ht="63" x14ac:dyDescent="0.25">
      <c r="A411" s="76" t="s">
        <v>142</v>
      </c>
      <c r="B411" s="30" t="s">
        <v>52</v>
      </c>
      <c r="C411" s="28" t="s">
        <v>29</v>
      </c>
      <c r="D411" s="42" t="s">
        <v>10</v>
      </c>
      <c r="E411" s="257" t="s">
        <v>218</v>
      </c>
      <c r="F411" s="258" t="s">
        <v>496</v>
      </c>
      <c r="G411" s="259" t="s">
        <v>497</v>
      </c>
      <c r="H411" s="28"/>
      <c r="I411" s="532">
        <f t="shared" ref="I411:J414" si="40">SUM(I412)</f>
        <v>138000</v>
      </c>
      <c r="J411" s="532">
        <f t="shared" si="40"/>
        <v>138000</v>
      </c>
    </row>
    <row r="412" spans="1:10" ht="110.25" x14ac:dyDescent="0.25">
      <c r="A412" s="77" t="s">
        <v>158</v>
      </c>
      <c r="B412" s="54" t="s">
        <v>52</v>
      </c>
      <c r="C412" s="2" t="s">
        <v>29</v>
      </c>
      <c r="D412" s="8" t="s">
        <v>10</v>
      </c>
      <c r="E412" s="284" t="s">
        <v>220</v>
      </c>
      <c r="F412" s="285" t="s">
        <v>496</v>
      </c>
      <c r="G412" s="286" t="s">
        <v>497</v>
      </c>
      <c r="H412" s="2"/>
      <c r="I412" s="533">
        <f t="shared" si="40"/>
        <v>138000</v>
      </c>
      <c r="J412" s="533">
        <f t="shared" si="40"/>
        <v>138000</v>
      </c>
    </row>
    <row r="413" spans="1:10" ht="47.25" x14ac:dyDescent="0.25">
      <c r="A413" s="77" t="s">
        <v>516</v>
      </c>
      <c r="B413" s="54" t="s">
        <v>52</v>
      </c>
      <c r="C413" s="2" t="s">
        <v>29</v>
      </c>
      <c r="D413" s="8" t="s">
        <v>10</v>
      </c>
      <c r="E413" s="284" t="s">
        <v>220</v>
      </c>
      <c r="F413" s="285" t="s">
        <v>10</v>
      </c>
      <c r="G413" s="286" t="s">
        <v>497</v>
      </c>
      <c r="H413" s="2"/>
      <c r="I413" s="533">
        <f t="shared" si="40"/>
        <v>138000</v>
      </c>
      <c r="J413" s="533">
        <f t="shared" si="40"/>
        <v>138000</v>
      </c>
    </row>
    <row r="414" spans="1:10" ht="18" customHeight="1" x14ac:dyDescent="0.25">
      <c r="A414" s="3" t="s">
        <v>111</v>
      </c>
      <c r="B414" s="406" t="s">
        <v>52</v>
      </c>
      <c r="C414" s="2" t="s">
        <v>29</v>
      </c>
      <c r="D414" s="8" t="s">
        <v>10</v>
      </c>
      <c r="E414" s="284" t="s">
        <v>220</v>
      </c>
      <c r="F414" s="285" t="s">
        <v>10</v>
      </c>
      <c r="G414" s="286" t="s">
        <v>517</v>
      </c>
      <c r="H414" s="2"/>
      <c r="I414" s="533">
        <f t="shared" si="40"/>
        <v>138000</v>
      </c>
      <c r="J414" s="533">
        <f t="shared" si="40"/>
        <v>138000</v>
      </c>
    </row>
    <row r="415" spans="1:10" ht="33.75" customHeight="1" x14ac:dyDescent="0.25">
      <c r="A415" s="91" t="s">
        <v>682</v>
      </c>
      <c r="B415" s="318" t="s">
        <v>52</v>
      </c>
      <c r="C415" s="2" t="s">
        <v>29</v>
      </c>
      <c r="D415" s="8" t="s">
        <v>10</v>
      </c>
      <c r="E415" s="284" t="s">
        <v>220</v>
      </c>
      <c r="F415" s="285" t="s">
        <v>10</v>
      </c>
      <c r="G415" s="286" t="s">
        <v>517</v>
      </c>
      <c r="H415" s="2" t="s">
        <v>16</v>
      </c>
      <c r="I415" s="534">
        <v>138000</v>
      </c>
      <c r="J415" s="534">
        <v>138000</v>
      </c>
    </row>
    <row r="416" spans="1:10" ht="15.75" x14ac:dyDescent="0.25">
      <c r="A416" s="100" t="s">
        <v>30</v>
      </c>
      <c r="B416" s="26" t="s">
        <v>52</v>
      </c>
      <c r="C416" s="22" t="s">
        <v>29</v>
      </c>
      <c r="D416" s="22" t="s">
        <v>12</v>
      </c>
      <c r="E416" s="296"/>
      <c r="F416" s="297"/>
      <c r="G416" s="298"/>
      <c r="H416" s="22"/>
      <c r="I416" s="531">
        <f>SUM(I417+I466+I471)</f>
        <v>139918217</v>
      </c>
      <c r="J416" s="531">
        <f>SUM(J417+J466+J471)</f>
        <v>137945565</v>
      </c>
    </row>
    <row r="417" spans="1:10" ht="31.5" x14ac:dyDescent="0.25">
      <c r="A417" s="27" t="s">
        <v>155</v>
      </c>
      <c r="B417" s="30" t="s">
        <v>52</v>
      </c>
      <c r="C417" s="28" t="s">
        <v>29</v>
      </c>
      <c r="D417" s="28" t="s">
        <v>12</v>
      </c>
      <c r="E417" s="245" t="s">
        <v>561</v>
      </c>
      <c r="F417" s="246" t="s">
        <v>496</v>
      </c>
      <c r="G417" s="247" t="s">
        <v>497</v>
      </c>
      <c r="H417" s="28"/>
      <c r="I417" s="532">
        <f>SUM(I418+I450)</f>
        <v>139087517</v>
      </c>
      <c r="J417" s="532">
        <f>SUM(J418+J450)</f>
        <v>137114865</v>
      </c>
    </row>
    <row r="418" spans="1:10" ht="47.25" x14ac:dyDescent="0.25">
      <c r="A418" s="62" t="s">
        <v>156</v>
      </c>
      <c r="B418" s="406" t="s">
        <v>52</v>
      </c>
      <c r="C418" s="2" t="s">
        <v>29</v>
      </c>
      <c r="D418" s="2" t="s">
        <v>12</v>
      </c>
      <c r="E418" s="248" t="s">
        <v>239</v>
      </c>
      <c r="F418" s="249" t="s">
        <v>496</v>
      </c>
      <c r="G418" s="250" t="s">
        <v>497</v>
      </c>
      <c r="H418" s="2"/>
      <c r="I418" s="533">
        <f>SUM(I419)</f>
        <v>138887517</v>
      </c>
      <c r="J418" s="533">
        <f>SUM(J419)</f>
        <v>136914865</v>
      </c>
    </row>
    <row r="419" spans="1:10" ht="15.75" x14ac:dyDescent="0.25">
      <c r="A419" s="315" t="s">
        <v>573</v>
      </c>
      <c r="B419" s="406" t="s">
        <v>52</v>
      </c>
      <c r="C419" s="2" t="s">
        <v>29</v>
      </c>
      <c r="D419" s="2" t="s">
        <v>12</v>
      </c>
      <c r="E419" s="248" t="s">
        <v>239</v>
      </c>
      <c r="F419" s="249" t="s">
        <v>12</v>
      </c>
      <c r="G419" s="250" t="s">
        <v>497</v>
      </c>
      <c r="H419" s="2"/>
      <c r="I419" s="533">
        <f>SUM(I420+I423+I425+I435+I427+I437+I440+I429+I431+I433+I442+I446+I448)</f>
        <v>138887517</v>
      </c>
      <c r="J419" s="533">
        <f>SUM(J420+J423+J425+J435+J427+J437+J440+J429+J431+J433+J442+J446+J448)</f>
        <v>136914865</v>
      </c>
    </row>
    <row r="420" spans="1:10" ht="94.5" x14ac:dyDescent="0.25">
      <c r="A420" s="51" t="s">
        <v>159</v>
      </c>
      <c r="B420" s="406" t="s">
        <v>52</v>
      </c>
      <c r="C420" s="2" t="s">
        <v>29</v>
      </c>
      <c r="D420" s="2" t="s">
        <v>12</v>
      </c>
      <c r="E420" s="248" t="s">
        <v>239</v>
      </c>
      <c r="F420" s="249" t="s">
        <v>12</v>
      </c>
      <c r="G420" s="250" t="s">
        <v>565</v>
      </c>
      <c r="H420" s="2"/>
      <c r="I420" s="533">
        <f>SUM(I421:I422)</f>
        <v>116637288</v>
      </c>
      <c r="J420" s="533">
        <f>SUM(J421:J422)</f>
        <v>116637288</v>
      </c>
    </row>
    <row r="421" spans="1:10" ht="63" x14ac:dyDescent="0.25">
      <c r="A421" s="104" t="s">
        <v>86</v>
      </c>
      <c r="B421" s="406" t="s">
        <v>52</v>
      </c>
      <c r="C421" s="2" t="s">
        <v>29</v>
      </c>
      <c r="D421" s="2" t="s">
        <v>12</v>
      </c>
      <c r="E421" s="248" t="s">
        <v>239</v>
      </c>
      <c r="F421" s="249" t="s">
        <v>12</v>
      </c>
      <c r="G421" s="250" t="s">
        <v>565</v>
      </c>
      <c r="H421" s="2" t="s">
        <v>13</v>
      </c>
      <c r="I421" s="535">
        <v>111638911</v>
      </c>
      <c r="J421" s="535">
        <v>111638911</v>
      </c>
    </row>
    <row r="422" spans="1:10" ht="31.5" x14ac:dyDescent="0.25">
      <c r="A422" s="114" t="s">
        <v>682</v>
      </c>
      <c r="B422" s="6" t="s">
        <v>52</v>
      </c>
      <c r="C422" s="2" t="s">
        <v>29</v>
      </c>
      <c r="D422" s="2" t="s">
        <v>12</v>
      </c>
      <c r="E422" s="248" t="s">
        <v>239</v>
      </c>
      <c r="F422" s="249" t="s">
        <v>12</v>
      </c>
      <c r="G422" s="250" t="s">
        <v>565</v>
      </c>
      <c r="H422" s="2" t="s">
        <v>16</v>
      </c>
      <c r="I422" s="535">
        <v>4998377</v>
      </c>
      <c r="J422" s="535">
        <v>4998377</v>
      </c>
    </row>
    <row r="423" spans="1:10" ht="31.5" hidden="1" x14ac:dyDescent="0.25">
      <c r="A423" s="420" t="s">
        <v>714</v>
      </c>
      <c r="B423" s="6" t="s">
        <v>52</v>
      </c>
      <c r="C423" s="2" t="s">
        <v>29</v>
      </c>
      <c r="D423" s="2" t="s">
        <v>12</v>
      </c>
      <c r="E423" s="248" t="s">
        <v>239</v>
      </c>
      <c r="F423" s="249" t="s">
        <v>12</v>
      </c>
      <c r="G423" s="250" t="s">
        <v>713</v>
      </c>
      <c r="H423" s="2"/>
      <c r="I423" s="533">
        <f>SUM(I424)</f>
        <v>0</v>
      </c>
      <c r="J423" s="533">
        <f>SUM(J424)</f>
        <v>0</v>
      </c>
    </row>
    <row r="424" spans="1:10" ht="31.5" hidden="1" x14ac:dyDescent="0.25">
      <c r="A424" s="114" t="s">
        <v>682</v>
      </c>
      <c r="B424" s="6" t="s">
        <v>52</v>
      </c>
      <c r="C424" s="2" t="s">
        <v>29</v>
      </c>
      <c r="D424" s="2" t="s">
        <v>12</v>
      </c>
      <c r="E424" s="248" t="s">
        <v>239</v>
      </c>
      <c r="F424" s="249" t="s">
        <v>12</v>
      </c>
      <c r="G424" s="250" t="s">
        <v>713</v>
      </c>
      <c r="H424" s="2" t="s">
        <v>16</v>
      </c>
      <c r="I424" s="535"/>
      <c r="J424" s="535"/>
    </row>
    <row r="425" spans="1:10" ht="31.5" hidden="1" x14ac:dyDescent="0.25">
      <c r="A425" s="420" t="s">
        <v>706</v>
      </c>
      <c r="B425" s="6" t="s">
        <v>52</v>
      </c>
      <c r="C425" s="2" t="s">
        <v>29</v>
      </c>
      <c r="D425" s="2" t="s">
        <v>12</v>
      </c>
      <c r="E425" s="248" t="s">
        <v>239</v>
      </c>
      <c r="F425" s="249" t="s">
        <v>12</v>
      </c>
      <c r="G425" s="250" t="s">
        <v>705</v>
      </c>
      <c r="H425" s="2"/>
      <c r="I425" s="533">
        <f>SUM(I426)</f>
        <v>0</v>
      </c>
      <c r="J425" s="533">
        <f>SUM(J426)</f>
        <v>0</v>
      </c>
    </row>
    <row r="426" spans="1:10" ht="63" hidden="1" x14ac:dyDescent="0.25">
      <c r="A426" s="104" t="s">
        <v>86</v>
      </c>
      <c r="B426" s="6" t="s">
        <v>52</v>
      </c>
      <c r="C426" s="2" t="s">
        <v>29</v>
      </c>
      <c r="D426" s="2" t="s">
        <v>12</v>
      </c>
      <c r="E426" s="248" t="s">
        <v>239</v>
      </c>
      <c r="F426" s="249" t="s">
        <v>12</v>
      </c>
      <c r="G426" s="250" t="s">
        <v>705</v>
      </c>
      <c r="H426" s="2" t="s">
        <v>13</v>
      </c>
      <c r="I426" s="535"/>
      <c r="J426" s="535"/>
    </row>
    <row r="427" spans="1:10" ht="63" hidden="1" x14ac:dyDescent="0.25">
      <c r="A427" s="420" t="s">
        <v>707</v>
      </c>
      <c r="B427" s="6" t="s">
        <v>52</v>
      </c>
      <c r="C427" s="2" t="s">
        <v>29</v>
      </c>
      <c r="D427" s="2" t="s">
        <v>12</v>
      </c>
      <c r="E427" s="248" t="s">
        <v>239</v>
      </c>
      <c r="F427" s="249" t="s">
        <v>12</v>
      </c>
      <c r="G427" s="250" t="s">
        <v>704</v>
      </c>
      <c r="H427" s="2"/>
      <c r="I427" s="533">
        <f>SUM(I428)</f>
        <v>0</v>
      </c>
      <c r="J427" s="533">
        <f>SUM(J428)</f>
        <v>0</v>
      </c>
    </row>
    <row r="428" spans="1:10" ht="31.5" hidden="1" x14ac:dyDescent="0.25">
      <c r="A428" s="114" t="s">
        <v>682</v>
      </c>
      <c r="B428" s="6" t="s">
        <v>52</v>
      </c>
      <c r="C428" s="2" t="s">
        <v>29</v>
      </c>
      <c r="D428" s="2" t="s">
        <v>12</v>
      </c>
      <c r="E428" s="248" t="s">
        <v>239</v>
      </c>
      <c r="F428" s="249" t="s">
        <v>12</v>
      </c>
      <c r="G428" s="250" t="s">
        <v>704</v>
      </c>
      <c r="H428" s="2" t="s">
        <v>16</v>
      </c>
      <c r="I428" s="535"/>
      <c r="J428" s="535"/>
    </row>
    <row r="429" spans="1:10" ht="15.75" hidden="1" x14ac:dyDescent="0.25">
      <c r="A429" s="93" t="s">
        <v>460</v>
      </c>
      <c r="B429" s="406" t="s">
        <v>52</v>
      </c>
      <c r="C429" s="5" t="s">
        <v>29</v>
      </c>
      <c r="D429" s="5" t="s">
        <v>12</v>
      </c>
      <c r="E429" s="248" t="s">
        <v>239</v>
      </c>
      <c r="F429" s="249" t="s">
        <v>12</v>
      </c>
      <c r="G429" s="250" t="s">
        <v>566</v>
      </c>
      <c r="H429" s="2"/>
      <c r="I429" s="533">
        <f>SUM(I430)</f>
        <v>0</v>
      </c>
      <c r="J429" s="533">
        <f>SUM(J430)</f>
        <v>0</v>
      </c>
    </row>
    <row r="430" spans="1:10" ht="63" hidden="1" x14ac:dyDescent="0.25">
      <c r="A430" s="104" t="s">
        <v>86</v>
      </c>
      <c r="B430" s="406" t="s">
        <v>52</v>
      </c>
      <c r="C430" s="5" t="s">
        <v>29</v>
      </c>
      <c r="D430" s="5" t="s">
        <v>12</v>
      </c>
      <c r="E430" s="248" t="s">
        <v>239</v>
      </c>
      <c r="F430" s="249" t="s">
        <v>12</v>
      </c>
      <c r="G430" s="250" t="s">
        <v>566</v>
      </c>
      <c r="H430" s="2" t="s">
        <v>13</v>
      </c>
      <c r="I430" s="535"/>
      <c r="J430" s="535"/>
    </row>
    <row r="431" spans="1:10" ht="47.25" hidden="1" x14ac:dyDescent="0.25">
      <c r="A431" s="104" t="s">
        <v>914</v>
      </c>
      <c r="B431" s="406" t="s">
        <v>52</v>
      </c>
      <c r="C431" s="5" t="s">
        <v>29</v>
      </c>
      <c r="D431" s="5" t="s">
        <v>12</v>
      </c>
      <c r="E431" s="248" t="s">
        <v>239</v>
      </c>
      <c r="F431" s="249" t="s">
        <v>12</v>
      </c>
      <c r="G431" s="250" t="s">
        <v>915</v>
      </c>
      <c r="H431" s="2"/>
      <c r="I431" s="533">
        <f>SUM(I432)</f>
        <v>0</v>
      </c>
      <c r="J431" s="533">
        <f>SUM(J432)</f>
        <v>0</v>
      </c>
    </row>
    <row r="432" spans="1:10" ht="31.5" hidden="1" x14ac:dyDescent="0.25">
      <c r="A432" s="114" t="s">
        <v>682</v>
      </c>
      <c r="B432" s="406" t="s">
        <v>52</v>
      </c>
      <c r="C432" s="5" t="s">
        <v>29</v>
      </c>
      <c r="D432" s="5" t="s">
        <v>12</v>
      </c>
      <c r="E432" s="248" t="s">
        <v>239</v>
      </c>
      <c r="F432" s="249" t="s">
        <v>12</v>
      </c>
      <c r="G432" s="250" t="s">
        <v>915</v>
      </c>
      <c r="H432" s="2" t="s">
        <v>16</v>
      </c>
      <c r="I432" s="535"/>
      <c r="J432" s="535"/>
    </row>
    <row r="433" spans="1:10" ht="47.25" hidden="1" x14ac:dyDescent="0.25">
      <c r="A433" s="104" t="s">
        <v>916</v>
      </c>
      <c r="B433" s="406" t="s">
        <v>52</v>
      </c>
      <c r="C433" s="5" t="s">
        <v>29</v>
      </c>
      <c r="D433" s="5" t="s">
        <v>12</v>
      </c>
      <c r="E433" s="248" t="s">
        <v>239</v>
      </c>
      <c r="F433" s="249" t="s">
        <v>12</v>
      </c>
      <c r="G433" s="250" t="s">
        <v>917</v>
      </c>
      <c r="H433" s="2"/>
      <c r="I433" s="533">
        <f>SUM(I434)</f>
        <v>0</v>
      </c>
      <c r="J433" s="533">
        <f>SUM(J434)</f>
        <v>0</v>
      </c>
    </row>
    <row r="434" spans="1:10" ht="31.5" hidden="1" x14ac:dyDescent="0.25">
      <c r="A434" s="104" t="s">
        <v>682</v>
      </c>
      <c r="B434" s="406" t="s">
        <v>52</v>
      </c>
      <c r="C434" s="5" t="s">
        <v>29</v>
      </c>
      <c r="D434" s="5" t="s">
        <v>12</v>
      </c>
      <c r="E434" s="248" t="s">
        <v>239</v>
      </c>
      <c r="F434" s="249" t="s">
        <v>12</v>
      </c>
      <c r="G434" s="250" t="s">
        <v>917</v>
      </c>
      <c r="H434" s="2" t="s">
        <v>16</v>
      </c>
      <c r="I434" s="535"/>
      <c r="J434" s="535"/>
    </row>
    <row r="435" spans="1:10" ht="31.5" hidden="1" x14ac:dyDescent="0.25">
      <c r="A435" s="420" t="s">
        <v>679</v>
      </c>
      <c r="B435" s="6" t="s">
        <v>52</v>
      </c>
      <c r="C435" s="2" t="s">
        <v>29</v>
      </c>
      <c r="D435" s="2" t="s">
        <v>12</v>
      </c>
      <c r="E435" s="248" t="s">
        <v>239</v>
      </c>
      <c r="F435" s="249" t="s">
        <v>12</v>
      </c>
      <c r="G435" s="250" t="s">
        <v>678</v>
      </c>
      <c r="H435" s="2"/>
      <c r="I435" s="533">
        <f>SUM(I436)</f>
        <v>0</v>
      </c>
      <c r="J435" s="533">
        <f>SUM(J436)</f>
        <v>0</v>
      </c>
    </row>
    <row r="436" spans="1:10" ht="31.5" hidden="1" x14ac:dyDescent="0.25">
      <c r="A436" s="114" t="s">
        <v>682</v>
      </c>
      <c r="B436" s="6" t="s">
        <v>52</v>
      </c>
      <c r="C436" s="2" t="s">
        <v>29</v>
      </c>
      <c r="D436" s="2" t="s">
        <v>12</v>
      </c>
      <c r="E436" s="248" t="s">
        <v>239</v>
      </c>
      <c r="F436" s="249" t="s">
        <v>12</v>
      </c>
      <c r="G436" s="250" t="s">
        <v>678</v>
      </c>
      <c r="H436" s="2" t="s">
        <v>16</v>
      </c>
      <c r="I436" s="535"/>
      <c r="J436" s="535"/>
    </row>
    <row r="437" spans="1:10" ht="31.5" x14ac:dyDescent="0.25">
      <c r="A437" s="305" t="s">
        <v>567</v>
      </c>
      <c r="B437" s="6" t="s">
        <v>52</v>
      </c>
      <c r="C437" s="2" t="s">
        <v>29</v>
      </c>
      <c r="D437" s="2" t="s">
        <v>12</v>
      </c>
      <c r="E437" s="248" t="s">
        <v>239</v>
      </c>
      <c r="F437" s="249" t="s">
        <v>12</v>
      </c>
      <c r="G437" s="250" t="s">
        <v>568</v>
      </c>
      <c r="H437" s="2"/>
      <c r="I437" s="533">
        <f>SUM(I438:I439)</f>
        <v>691630</v>
      </c>
      <c r="J437" s="533">
        <f>SUM(J438:J439)</f>
        <v>691630</v>
      </c>
    </row>
    <row r="438" spans="1:10" ht="63" x14ac:dyDescent="0.25">
      <c r="A438" s="104" t="s">
        <v>86</v>
      </c>
      <c r="B438" s="406" t="s">
        <v>52</v>
      </c>
      <c r="C438" s="2" t="s">
        <v>29</v>
      </c>
      <c r="D438" s="2" t="s">
        <v>12</v>
      </c>
      <c r="E438" s="248" t="s">
        <v>239</v>
      </c>
      <c r="F438" s="249" t="s">
        <v>12</v>
      </c>
      <c r="G438" s="250" t="s">
        <v>568</v>
      </c>
      <c r="H438" s="2" t="s">
        <v>13</v>
      </c>
      <c r="I438" s="535">
        <v>562294</v>
      </c>
      <c r="J438" s="535">
        <v>562294</v>
      </c>
    </row>
    <row r="439" spans="1:10" ht="15.75" x14ac:dyDescent="0.25">
      <c r="A439" s="62" t="s">
        <v>40</v>
      </c>
      <c r="B439" s="406" t="s">
        <v>52</v>
      </c>
      <c r="C439" s="2" t="s">
        <v>29</v>
      </c>
      <c r="D439" s="2" t="s">
        <v>12</v>
      </c>
      <c r="E439" s="248" t="s">
        <v>239</v>
      </c>
      <c r="F439" s="249" t="s">
        <v>12</v>
      </c>
      <c r="G439" s="250" t="s">
        <v>568</v>
      </c>
      <c r="H439" s="299" t="s">
        <v>39</v>
      </c>
      <c r="I439" s="535">
        <v>129336</v>
      </c>
      <c r="J439" s="535">
        <v>129336</v>
      </c>
    </row>
    <row r="440" spans="1:10" ht="63" x14ac:dyDescent="0.25">
      <c r="A440" s="305" t="s">
        <v>959</v>
      </c>
      <c r="B440" s="6" t="s">
        <v>52</v>
      </c>
      <c r="C440" s="44" t="s">
        <v>29</v>
      </c>
      <c r="D440" s="44" t="s">
        <v>12</v>
      </c>
      <c r="E440" s="287" t="s">
        <v>239</v>
      </c>
      <c r="F440" s="288" t="s">
        <v>12</v>
      </c>
      <c r="G440" s="289" t="s">
        <v>569</v>
      </c>
      <c r="H440" s="44"/>
      <c r="I440" s="533">
        <f>SUM(I441)</f>
        <v>1475000</v>
      </c>
      <c r="J440" s="533">
        <f>SUM(J441)</f>
        <v>1475000</v>
      </c>
    </row>
    <row r="441" spans="1:10" ht="31.5" x14ac:dyDescent="0.25">
      <c r="A441" s="316" t="s">
        <v>682</v>
      </c>
      <c r="B441" s="6" t="s">
        <v>52</v>
      </c>
      <c r="C441" s="60" t="s">
        <v>29</v>
      </c>
      <c r="D441" s="44" t="s">
        <v>12</v>
      </c>
      <c r="E441" s="287" t="s">
        <v>239</v>
      </c>
      <c r="F441" s="288" t="s">
        <v>12</v>
      </c>
      <c r="G441" s="289" t="s">
        <v>569</v>
      </c>
      <c r="H441" s="44" t="s">
        <v>16</v>
      </c>
      <c r="I441" s="535">
        <v>1475000</v>
      </c>
      <c r="J441" s="535">
        <v>1475000</v>
      </c>
    </row>
    <row r="442" spans="1:10" ht="31.5" x14ac:dyDescent="0.25">
      <c r="A442" s="62" t="s">
        <v>96</v>
      </c>
      <c r="B442" s="406" t="s">
        <v>52</v>
      </c>
      <c r="C442" s="5" t="s">
        <v>29</v>
      </c>
      <c r="D442" s="5" t="s">
        <v>12</v>
      </c>
      <c r="E442" s="248" t="s">
        <v>239</v>
      </c>
      <c r="F442" s="249" t="s">
        <v>12</v>
      </c>
      <c r="G442" s="250" t="s">
        <v>529</v>
      </c>
      <c r="H442" s="2"/>
      <c r="I442" s="533">
        <f>SUM(I443:I445)</f>
        <v>19948599</v>
      </c>
      <c r="J442" s="533">
        <f>SUM(J443:J445)</f>
        <v>17975947</v>
      </c>
    </row>
    <row r="443" spans="1:10" ht="63" x14ac:dyDescent="0.25">
      <c r="A443" s="104" t="s">
        <v>86</v>
      </c>
      <c r="B443" s="406" t="s">
        <v>52</v>
      </c>
      <c r="C443" s="5" t="s">
        <v>29</v>
      </c>
      <c r="D443" s="5" t="s">
        <v>12</v>
      </c>
      <c r="E443" s="248" t="s">
        <v>239</v>
      </c>
      <c r="F443" s="249" t="s">
        <v>12</v>
      </c>
      <c r="G443" s="250" t="s">
        <v>529</v>
      </c>
      <c r="H443" s="2" t="s">
        <v>13</v>
      </c>
      <c r="I443" s="534">
        <v>1812634</v>
      </c>
      <c r="J443" s="534">
        <v>1812634</v>
      </c>
    </row>
    <row r="444" spans="1:10" ht="31.5" x14ac:dyDescent="0.25">
      <c r="A444" s="114" t="s">
        <v>682</v>
      </c>
      <c r="B444" s="6" t="s">
        <v>52</v>
      </c>
      <c r="C444" s="5" t="s">
        <v>29</v>
      </c>
      <c r="D444" s="5" t="s">
        <v>12</v>
      </c>
      <c r="E444" s="248" t="s">
        <v>239</v>
      </c>
      <c r="F444" s="249" t="s">
        <v>12</v>
      </c>
      <c r="G444" s="250" t="s">
        <v>529</v>
      </c>
      <c r="H444" s="2" t="s">
        <v>16</v>
      </c>
      <c r="I444" s="534">
        <v>15123969</v>
      </c>
      <c r="J444" s="534">
        <v>13151317</v>
      </c>
    </row>
    <row r="445" spans="1:10" ht="15.75" x14ac:dyDescent="0.25">
      <c r="A445" s="62" t="s">
        <v>18</v>
      </c>
      <c r="B445" s="406" t="s">
        <v>52</v>
      </c>
      <c r="C445" s="44" t="s">
        <v>29</v>
      </c>
      <c r="D445" s="44" t="s">
        <v>12</v>
      </c>
      <c r="E445" s="287" t="s">
        <v>239</v>
      </c>
      <c r="F445" s="288" t="s">
        <v>12</v>
      </c>
      <c r="G445" s="289" t="s">
        <v>529</v>
      </c>
      <c r="H445" s="44" t="s">
        <v>17</v>
      </c>
      <c r="I445" s="534">
        <v>3011996</v>
      </c>
      <c r="J445" s="534">
        <v>3011996</v>
      </c>
    </row>
    <row r="446" spans="1:10" ht="31.5" hidden="1" x14ac:dyDescent="0.25">
      <c r="A446" s="62" t="s">
        <v>677</v>
      </c>
      <c r="B446" s="406" t="s">
        <v>52</v>
      </c>
      <c r="C446" s="44" t="s">
        <v>29</v>
      </c>
      <c r="D446" s="44" t="s">
        <v>12</v>
      </c>
      <c r="E446" s="287" t="s">
        <v>239</v>
      </c>
      <c r="F446" s="288" t="s">
        <v>12</v>
      </c>
      <c r="G446" s="289" t="s">
        <v>676</v>
      </c>
      <c r="H446" s="44"/>
      <c r="I446" s="533">
        <f>SUM(I447)</f>
        <v>0</v>
      </c>
      <c r="J446" s="533">
        <f>SUM(J447)</f>
        <v>0</v>
      </c>
    </row>
    <row r="447" spans="1:10" ht="31.5" hidden="1" x14ac:dyDescent="0.25">
      <c r="A447" s="114" t="s">
        <v>682</v>
      </c>
      <c r="B447" s="406" t="s">
        <v>52</v>
      </c>
      <c r="C447" s="44" t="s">
        <v>29</v>
      </c>
      <c r="D447" s="44" t="s">
        <v>12</v>
      </c>
      <c r="E447" s="287" t="s">
        <v>239</v>
      </c>
      <c r="F447" s="288" t="s">
        <v>12</v>
      </c>
      <c r="G447" s="289" t="s">
        <v>676</v>
      </c>
      <c r="H447" s="44" t="s">
        <v>16</v>
      </c>
      <c r="I447" s="534"/>
      <c r="J447" s="534"/>
    </row>
    <row r="448" spans="1:10" ht="15.75" x14ac:dyDescent="0.25">
      <c r="A448" s="62" t="s">
        <v>681</v>
      </c>
      <c r="B448" s="406" t="s">
        <v>52</v>
      </c>
      <c r="C448" s="2" t="s">
        <v>29</v>
      </c>
      <c r="D448" s="2" t="s">
        <v>12</v>
      </c>
      <c r="E448" s="248" t="s">
        <v>239</v>
      </c>
      <c r="F448" s="249" t="s">
        <v>12</v>
      </c>
      <c r="G448" s="289" t="s">
        <v>680</v>
      </c>
      <c r="H448" s="2"/>
      <c r="I448" s="533">
        <f>SUM(I449)</f>
        <v>135000</v>
      </c>
      <c r="J448" s="533">
        <f>SUM(J449)</f>
        <v>135000</v>
      </c>
    </row>
    <row r="449" spans="1:10" ht="31.5" x14ac:dyDescent="0.25">
      <c r="A449" s="316" t="s">
        <v>682</v>
      </c>
      <c r="B449" s="6" t="s">
        <v>52</v>
      </c>
      <c r="C449" s="60" t="s">
        <v>29</v>
      </c>
      <c r="D449" s="44" t="s">
        <v>12</v>
      </c>
      <c r="E449" s="287" t="s">
        <v>239</v>
      </c>
      <c r="F449" s="288" t="s">
        <v>12</v>
      </c>
      <c r="G449" s="289" t="s">
        <v>680</v>
      </c>
      <c r="H449" s="44" t="s">
        <v>16</v>
      </c>
      <c r="I449" s="535">
        <v>135000</v>
      </c>
      <c r="J449" s="535">
        <v>135000</v>
      </c>
    </row>
    <row r="450" spans="1:10" ht="63" x14ac:dyDescent="0.25">
      <c r="A450" s="106" t="s">
        <v>161</v>
      </c>
      <c r="B450" s="54" t="s">
        <v>52</v>
      </c>
      <c r="C450" s="44" t="s">
        <v>29</v>
      </c>
      <c r="D450" s="44" t="s">
        <v>12</v>
      </c>
      <c r="E450" s="287" t="s">
        <v>241</v>
      </c>
      <c r="F450" s="288" t="s">
        <v>496</v>
      </c>
      <c r="G450" s="289" t="s">
        <v>497</v>
      </c>
      <c r="H450" s="44"/>
      <c r="I450" s="533">
        <f t="shared" ref="I450:J452" si="41">SUM(I451)</f>
        <v>200000</v>
      </c>
      <c r="J450" s="533">
        <f t="shared" si="41"/>
        <v>200000</v>
      </c>
    </row>
    <row r="451" spans="1:10" ht="31.5" x14ac:dyDescent="0.25">
      <c r="A451" s="300" t="s">
        <v>570</v>
      </c>
      <c r="B451" s="54" t="s">
        <v>52</v>
      </c>
      <c r="C451" s="44" t="s">
        <v>29</v>
      </c>
      <c r="D451" s="44" t="s">
        <v>12</v>
      </c>
      <c r="E451" s="287" t="s">
        <v>241</v>
      </c>
      <c r="F451" s="288" t="s">
        <v>10</v>
      </c>
      <c r="G451" s="289" t="s">
        <v>497</v>
      </c>
      <c r="H451" s="44"/>
      <c r="I451" s="533">
        <f t="shared" si="41"/>
        <v>200000</v>
      </c>
      <c r="J451" s="533">
        <f t="shared" si="41"/>
        <v>200000</v>
      </c>
    </row>
    <row r="452" spans="1:10" ht="15.75" x14ac:dyDescent="0.25">
      <c r="A452" s="81" t="s">
        <v>571</v>
      </c>
      <c r="B452" s="54" t="s">
        <v>52</v>
      </c>
      <c r="C452" s="44" t="s">
        <v>29</v>
      </c>
      <c r="D452" s="44" t="s">
        <v>12</v>
      </c>
      <c r="E452" s="287" t="s">
        <v>241</v>
      </c>
      <c r="F452" s="288" t="s">
        <v>10</v>
      </c>
      <c r="G452" s="289" t="s">
        <v>572</v>
      </c>
      <c r="H452" s="44"/>
      <c r="I452" s="533">
        <f t="shared" si="41"/>
        <v>200000</v>
      </c>
      <c r="J452" s="533">
        <f t="shared" si="41"/>
        <v>200000</v>
      </c>
    </row>
    <row r="453" spans="1:10" ht="31.5" x14ac:dyDescent="0.25">
      <c r="A453" s="114" t="s">
        <v>682</v>
      </c>
      <c r="B453" s="6" t="s">
        <v>52</v>
      </c>
      <c r="C453" s="2" t="s">
        <v>29</v>
      </c>
      <c r="D453" s="2" t="s">
        <v>12</v>
      </c>
      <c r="E453" s="248" t="s">
        <v>241</v>
      </c>
      <c r="F453" s="249" t="s">
        <v>10</v>
      </c>
      <c r="G453" s="250" t="s">
        <v>572</v>
      </c>
      <c r="H453" s="2" t="s">
        <v>16</v>
      </c>
      <c r="I453" s="535">
        <v>200000</v>
      </c>
      <c r="J453" s="535">
        <v>200000</v>
      </c>
    </row>
    <row r="454" spans="1:10" s="65" customFormat="1" ht="47.25" hidden="1" x14ac:dyDescent="0.25">
      <c r="A454" s="105" t="s">
        <v>126</v>
      </c>
      <c r="B454" s="30" t="s">
        <v>52</v>
      </c>
      <c r="C454" s="28" t="s">
        <v>29</v>
      </c>
      <c r="D454" s="28" t="s">
        <v>12</v>
      </c>
      <c r="E454" s="245" t="s">
        <v>511</v>
      </c>
      <c r="F454" s="246" t="s">
        <v>496</v>
      </c>
      <c r="G454" s="247" t="s">
        <v>497</v>
      </c>
      <c r="H454" s="28"/>
      <c r="I454" s="532">
        <f t="shared" ref="I454:J457" si="42">SUM(I455)</f>
        <v>0</v>
      </c>
      <c r="J454" s="532">
        <f t="shared" si="42"/>
        <v>0</v>
      </c>
    </row>
    <row r="455" spans="1:10" s="65" customFormat="1" ht="63" hidden="1" x14ac:dyDescent="0.25">
      <c r="A455" s="106" t="s">
        <v>162</v>
      </c>
      <c r="B455" s="54" t="s">
        <v>52</v>
      </c>
      <c r="C455" s="35" t="s">
        <v>29</v>
      </c>
      <c r="D455" s="35" t="s">
        <v>12</v>
      </c>
      <c r="E455" s="290" t="s">
        <v>242</v>
      </c>
      <c r="F455" s="291" t="s">
        <v>496</v>
      </c>
      <c r="G455" s="292" t="s">
        <v>497</v>
      </c>
      <c r="H455" s="72"/>
      <c r="I455" s="536">
        <f t="shared" si="42"/>
        <v>0</v>
      </c>
      <c r="J455" s="536">
        <f t="shared" si="42"/>
        <v>0</v>
      </c>
    </row>
    <row r="456" spans="1:10" s="65" customFormat="1" ht="31.5" hidden="1" x14ac:dyDescent="0.25">
      <c r="A456" s="106" t="s">
        <v>574</v>
      </c>
      <c r="B456" s="54" t="s">
        <v>52</v>
      </c>
      <c r="C456" s="35" t="s">
        <v>29</v>
      </c>
      <c r="D456" s="35" t="s">
        <v>12</v>
      </c>
      <c r="E456" s="290" t="s">
        <v>242</v>
      </c>
      <c r="F456" s="291" t="s">
        <v>10</v>
      </c>
      <c r="G456" s="292" t="s">
        <v>497</v>
      </c>
      <c r="H456" s="72"/>
      <c r="I456" s="536">
        <f t="shared" si="42"/>
        <v>0</v>
      </c>
      <c r="J456" s="536">
        <f t="shared" si="42"/>
        <v>0</v>
      </c>
    </row>
    <row r="457" spans="1:10" s="37" customFormat="1" ht="31.5" hidden="1" x14ac:dyDescent="0.25">
      <c r="A457" s="107" t="s">
        <v>163</v>
      </c>
      <c r="B457" s="321" t="s">
        <v>52</v>
      </c>
      <c r="C457" s="35" t="s">
        <v>29</v>
      </c>
      <c r="D457" s="35" t="s">
        <v>12</v>
      </c>
      <c r="E457" s="290" t="s">
        <v>242</v>
      </c>
      <c r="F457" s="291" t="s">
        <v>10</v>
      </c>
      <c r="G457" s="292" t="s">
        <v>575</v>
      </c>
      <c r="H457" s="72"/>
      <c r="I457" s="536">
        <f t="shared" si="42"/>
        <v>0</v>
      </c>
      <c r="J457" s="536">
        <f t="shared" si="42"/>
        <v>0</v>
      </c>
    </row>
    <row r="458" spans="1:10" s="37" customFormat="1" ht="31.5" hidden="1" x14ac:dyDescent="0.25">
      <c r="A458" s="108" t="s">
        <v>682</v>
      </c>
      <c r="B458" s="321" t="s">
        <v>52</v>
      </c>
      <c r="C458" s="35" t="s">
        <v>29</v>
      </c>
      <c r="D458" s="35" t="s">
        <v>12</v>
      </c>
      <c r="E458" s="290" t="s">
        <v>242</v>
      </c>
      <c r="F458" s="291" t="s">
        <v>10</v>
      </c>
      <c r="G458" s="292" t="s">
        <v>575</v>
      </c>
      <c r="H458" s="72" t="s">
        <v>16</v>
      </c>
      <c r="I458" s="537"/>
      <c r="J458" s="537"/>
    </row>
    <row r="459" spans="1:10" ht="47.25" hidden="1" customHeight="1" x14ac:dyDescent="0.25">
      <c r="A459" s="27" t="s">
        <v>197</v>
      </c>
      <c r="B459" s="30" t="s">
        <v>52</v>
      </c>
      <c r="C459" s="28" t="s">
        <v>29</v>
      </c>
      <c r="D459" s="42" t="s">
        <v>12</v>
      </c>
      <c r="E459" s="251" t="s">
        <v>550</v>
      </c>
      <c r="F459" s="252" t="s">
        <v>496</v>
      </c>
      <c r="G459" s="253" t="s">
        <v>497</v>
      </c>
      <c r="H459" s="28"/>
      <c r="I459" s="532">
        <f>SUM(I460)</f>
        <v>0</v>
      </c>
      <c r="J459" s="532">
        <f>SUM(J460)</f>
        <v>0</v>
      </c>
    </row>
    <row r="460" spans="1:10" ht="78" hidden="1" customHeight="1" x14ac:dyDescent="0.25">
      <c r="A460" s="302" t="s">
        <v>198</v>
      </c>
      <c r="B460" s="327" t="s">
        <v>52</v>
      </c>
      <c r="C460" s="5" t="s">
        <v>29</v>
      </c>
      <c r="D460" s="408" t="s">
        <v>12</v>
      </c>
      <c r="E460" s="266" t="s">
        <v>228</v>
      </c>
      <c r="F460" s="267" t="s">
        <v>496</v>
      </c>
      <c r="G460" s="268" t="s">
        <v>497</v>
      </c>
      <c r="H460" s="2"/>
      <c r="I460" s="533">
        <f>SUM(I461)</f>
        <v>0</v>
      </c>
      <c r="J460" s="533">
        <f>SUM(J461)</f>
        <v>0</v>
      </c>
    </row>
    <row r="461" spans="1:10" ht="33" hidden="1" customHeight="1" x14ac:dyDescent="0.25">
      <c r="A461" s="302" t="s">
        <v>560</v>
      </c>
      <c r="B461" s="6" t="s">
        <v>52</v>
      </c>
      <c r="C461" s="5" t="s">
        <v>29</v>
      </c>
      <c r="D461" s="408" t="s">
        <v>12</v>
      </c>
      <c r="E461" s="266" t="s">
        <v>228</v>
      </c>
      <c r="F461" s="267" t="s">
        <v>10</v>
      </c>
      <c r="G461" s="268" t="s">
        <v>497</v>
      </c>
      <c r="H461" s="299"/>
      <c r="I461" s="533">
        <f>SUM(I462+I464)</f>
        <v>0</v>
      </c>
      <c r="J461" s="533">
        <f>SUM(J462+J464)</f>
        <v>0</v>
      </c>
    </row>
    <row r="462" spans="1:10" ht="33" hidden="1" customHeight="1" x14ac:dyDescent="0.25">
      <c r="A462" s="92" t="s">
        <v>737</v>
      </c>
      <c r="B462" s="406" t="s">
        <v>52</v>
      </c>
      <c r="C462" s="5" t="s">
        <v>29</v>
      </c>
      <c r="D462" s="408" t="s">
        <v>12</v>
      </c>
      <c r="E462" s="266" t="s">
        <v>228</v>
      </c>
      <c r="F462" s="267" t="s">
        <v>10</v>
      </c>
      <c r="G462" s="421">
        <v>11500</v>
      </c>
      <c r="H462" s="60"/>
      <c r="I462" s="533">
        <f>SUM(I463)</f>
        <v>0</v>
      </c>
      <c r="J462" s="533">
        <f>SUM(J463)</f>
        <v>0</v>
      </c>
    </row>
    <row r="463" spans="1:10" ht="33" hidden="1" customHeight="1" x14ac:dyDescent="0.25">
      <c r="A463" s="114" t="s">
        <v>190</v>
      </c>
      <c r="B463" s="6" t="s">
        <v>52</v>
      </c>
      <c r="C463" s="5" t="s">
        <v>29</v>
      </c>
      <c r="D463" s="408" t="s">
        <v>12</v>
      </c>
      <c r="E463" s="266" t="s">
        <v>228</v>
      </c>
      <c r="F463" s="267" t="s">
        <v>10</v>
      </c>
      <c r="G463" s="421">
        <v>11500</v>
      </c>
      <c r="H463" s="60" t="s">
        <v>185</v>
      </c>
      <c r="I463" s="535"/>
      <c r="J463" s="535"/>
    </row>
    <row r="464" spans="1:10" ht="31.5" hidden="1" customHeight="1" x14ac:dyDescent="0.25">
      <c r="A464" s="114" t="s">
        <v>660</v>
      </c>
      <c r="B464" s="406" t="s">
        <v>52</v>
      </c>
      <c r="C464" s="5" t="s">
        <v>29</v>
      </c>
      <c r="D464" s="408" t="s">
        <v>12</v>
      </c>
      <c r="E464" s="266" t="s">
        <v>228</v>
      </c>
      <c r="F464" s="267" t="s">
        <v>10</v>
      </c>
      <c r="G464" s="268" t="s">
        <v>659</v>
      </c>
      <c r="H464" s="60"/>
      <c r="I464" s="533">
        <f>SUM(I465)</f>
        <v>0</v>
      </c>
      <c r="J464" s="533">
        <f>SUM(J465)</f>
        <v>0</v>
      </c>
    </row>
    <row r="465" spans="1:10" ht="33" hidden="1" customHeight="1" x14ac:dyDescent="0.25">
      <c r="A465" s="114" t="s">
        <v>190</v>
      </c>
      <c r="B465" s="6" t="s">
        <v>52</v>
      </c>
      <c r="C465" s="5" t="s">
        <v>29</v>
      </c>
      <c r="D465" s="408" t="s">
        <v>12</v>
      </c>
      <c r="E465" s="266" t="s">
        <v>228</v>
      </c>
      <c r="F465" s="267" t="s">
        <v>10</v>
      </c>
      <c r="G465" s="268" t="s">
        <v>659</v>
      </c>
      <c r="H465" s="60" t="s">
        <v>185</v>
      </c>
      <c r="I465" s="535"/>
      <c r="J465" s="535"/>
    </row>
    <row r="466" spans="1:10" ht="63" hidden="1" x14ac:dyDescent="0.25">
      <c r="A466" s="27" t="s">
        <v>146</v>
      </c>
      <c r="B466" s="33" t="s">
        <v>52</v>
      </c>
      <c r="C466" s="29" t="s">
        <v>29</v>
      </c>
      <c r="D466" s="29" t="s">
        <v>12</v>
      </c>
      <c r="E466" s="245" t="s">
        <v>913</v>
      </c>
      <c r="F466" s="246" t="s">
        <v>496</v>
      </c>
      <c r="G466" s="247" t="s">
        <v>497</v>
      </c>
      <c r="H466" s="31"/>
      <c r="I466" s="532">
        <f t="shared" ref="I466:J469" si="43">SUM(I467)</f>
        <v>0</v>
      </c>
      <c r="J466" s="532">
        <f t="shared" si="43"/>
        <v>0</v>
      </c>
    </row>
    <row r="467" spans="1:10" ht="78.75" hidden="1" x14ac:dyDescent="0.25">
      <c r="A467" s="3" t="s">
        <v>264</v>
      </c>
      <c r="B467" s="432" t="s">
        <v>52</v>
      </c>
      <c r="C467" s="5" t="s">
        <v>29</v>
      </c>
      <c r="D467" s="5" t="s">
        <v>12</v>
      </c>
      <c r="E467" s="248" t="s">
        <v>262</v>
      </c>
      <c r="F467" s="249" t="s">
        <v>496</v>
      </c>
      <c r="G467" s="250" t="s">
        <v>497</v>
      </c>
      <c r="H467" s="60"/>
      <c r="I467" s="533">
        <f t="shared" si="43"/>
        <v>0</v>
      </c>
      <c r="J467" s="533">
        <f t="shared" si="43"/>
        <v>0</v>
      </c>
    </row>
    <row r="468" spans="1:10" ht="47.25" hidden="1" x14ac:dyDescent="0.25">
      <c r="A468" s="3" t="s">
        <v>542</v>
      </c>
      <c r="B468" s="432" t="s">
        <v>52</v>
      </c>
      <c r="C468" s="5" t="s">
        <v>29</v>
      </c>
      <c r="D468" s="5" t="s">
        <v>12</v>
      </c>
      <c r="E468" s="248" t="s">
        <v>262</v>
      </c>
      <c r="F468" s="249" t="s">
        <v>10</v>
      </c>
      <c r="G468" s="250" t="s">
        <v>497</v>
      </c>
      <c r="H468" s="60"/>
      <c r="I468" s="533">
        <f t="shared" si="43"/>
        <v>0</v>
      </c>
      <c r="J468" s="533">
        <f t="shared" si="43"/>
        <v>0</v>
      </c>
    </row>
    <row r="469" spans="1:10" ht="31.5" hidden="1" x14ac:dyDescent="0.25">
      <c r="A469" s="3" t="s">
        <v>263</v>
      </c>
      <c r="B469" s="432" t="s">
        <v>52</v>
      </c>
      <c r="C469" s="5" t="s">
        <v>29</v>
      </c>
      <c r="D469" s="5" t="s">
        <v>12</v>
      </c>
      <c r="E469" s="248" t="s">
        <v>262</v>
      </c>
      <c r="F469" s="249" t="s">
        <v>10</v>
      </c>
      <c r="G469" s="250" t="s">
        <v>543</v>
      </c>
      <c r="H469" s="60"/>
      <c r="I469" s="533">
        <f t="shared" si="43"/>
        <v>0</v>
      </c>
      <c r="J469" s="533">
        <f t="shared" si="43"/>
        <v>0</v>
      </c>
    </row>
    <row r="470" spans="1:10" ht="31.5" hidden="1" x14ac:dyDescent="0.25">
      <c r="A470" s="114" t="s">
        <v>682</v>
      </c>
      <c r="B470" s="432" t="s">
        <v>52</v>
      </c>
      <c r="C470" s="5" t="s">
        <v>29</v>
      </c>
      <c r="D470" s="5" t="s">
        <v>12</v>
      </c>
      <c r="E470" s="248" t="s">
        <v>262</v>
      </c>
      <c r="F470" s="249" t="s">
        <v>10</v>
      </c>
      <c r="G470" s="250" t="s">
        <v>543</v>
      </c>
      <c r="H470" s="60" t="s">
        <v>16</v>
      </c>
      <c r="I470" s="535"/>
      <c r="J470" s="535"/>
    </row>
    <row r="471" spans="1:10" s="37" customFormat="1" ht="63" x14ac:dyDescent="0.25">
      <c r="A471" s="105" t="s">
        <v>142</v>
      </c>
      <c r="B471" s="30" t="s">
        <v>52</v>
      </c>
      <c r="C471" s="28" t="s">
        <v>29</v>
      </c>
      <c r="D471" s="42" t="s">
        <v>12</v>
      </c>
      <c r="E471" s="257" t="s">
        <v>218</v>
      </c>
      <c r="F471" s="258" t="s">
        <v>496</v>
      </c>
      <c r="G471" s="259" t="s">
        <v>497</v>
      </c>
      <c r="H471" s="28"/>
      <c r="I471" s="532">
        <f t="shared" ref="I471:J474" si="44">SUM(I472)</f>
        <v>830700</v>
      </c>
      <c r="J471" s="532">
        <f t="shared" si="44"/>
        <v>830700</v>
      </c>
    </row>
    <row r="472" spans="1:10" s="37" customFormat="1" ht="110.25" x14ac:dyDescent="0.25">
      <c r="A472" s="106" t="s">
        <v>158</v>
      </c>
      <c r="B472" s="54" t="s">
        <v>52</v>
      </c>
      <c r="C472" s="2" t="s">
        <v>29</v>
      </c>
      <c r="D472" s="35" t="s">
        <v>12</v>
      </c>
      <c r="E472" s="290" t="s">
        <v>220</v>
      </c>
      <c r="F472" s="291" t="s">
        <v>496</v>
      </c>
      <c r="G472" s="292" t="s">
        <v>497</v>
      </c>
      <c r="H472" s="2"/>
      <c r="I472" s="533">
        <f t="shared" si="44"/>
        <v>830700</v>
      </c>
      <c r="J472" s="533">
        <f t="shared" si="44"/>
        <v>830700</v>
      </c>
    </row>
    <row r="473" spans="1:10" s="37" customFormat="1" ht="47.25" x14ac:dyDescent="0.25">
      <c r="A473" s="106" t="s">
        <v>516</v>
      </c>
      <c r="B473" s="54" t="s">
        <v>52</v>
      </c>
      <c r="C473" s="2" t="s">
        <v>29</v>
      </c>
      <c r="D473" s="35" t="s">
        <v>12</v>
      </c>
      <c r="E473" s="290" t="s">
        <v>220</v>
      </c>
      <c r="F473" s="291" t="s">
        <v>10</v>
      </c>
      <c r="G473" s="292" t="s">
        <v>497</v>
      </c>
      <c r="H473" s="2"/>
      <c r="I473" s="533">
        <f t="shared" si="44"/>
        <v>830700</v>
      </c>
      <c r="J473" s="533">
        <f t="shared" si="44"/>
        <v>830700</v>
      </c>
    </row>
    <row r="474" spans="1:10" s="37" customFormat="1" ht="31.5" x14ac:dyDescent="0.25">
      <c r="A474" s="62" t="s">
        <v>111</v>
      </c>
      <c r="B474" s="406" t="s">
        <v>52</v>
      </c>
      <c r="C474" s="2" t="s">
        <v>29</v>
      </c>
      <c r="D474" s="35" t="s">
        <v>12</v>
      </c>
      <c r="E474" s="290" t="s">
        <v>220</v>
      </c>
      <c r="F474" s="291" t="s">
        <v>10</v>
      </c>
      <c r="G474" s="292" t="s">
        <v>517</v>
      </c>
      <c r="H474" s="2"/>
      <c r="I474" s="533">
        <f t="shared" si="44"/>
        <v>830700</v>
      </c>
      <c r="J474" s="533">
        <f t="shared" si="44"/>
        <v>830700</v>
      </c>
    </row>
    <row r="475" spans="1:10" s="37" customFormat="1" ht="31.5" x14ac:dyDescent="0.25">
      <c r="A475" s="114" t="s">
        <v>682</v>
      </c>
      <c r="B475" s="6" t="s">
        <v>52</v>
      </c>
      <c r="C475" s="2" t="s">
        <v>29</v>
      </c>
      <c r="D475" s="35" t="s">
        <v>12</v>
      </c>
      <c r="E475" s="290" t="s">
        <v>220</v>
      </c>
      <c r="F475" s="291" t="s">
        <v>10</v>
      </c>
      <c r="G475" s="292" t="s">
        <v>517</v>
      </c>
      <c r="H475" s="2" t="s">
        <v>16</v>
      </c>
      <c r="I475" s="534">
        <v>830700</v>
      </c>
      <c r="J475" s="534">
        <v>830700</v>
      </c>
    </row>
    <row r="476" spans="1:10" s="37" customFormat="1" ht="15.75" x14ac:dyDescent="0.25">
      <c r="A476" s="113" t="s">
        <v>886</v>
      </c>
      <c r="B476" s="26" t="s">
        <v>52</v>
      </c>
      <c r="C476" s="22" t="s">
        <v>29</v>
      </c>
      <c r="D476" s="22" t="s">
        <v>15</v>
      </c>
      <c r="E476" s="296"/>
      <c r="F476" s="297"/>
      <c r="G476" s="298"/>
      <c r="H476" s="22"/>
      <c r="I476" s="531">
        <f>SUM(I477+I484)</f>
        <v>8799073</v>
      </c>
      <c r="J476" s="531">
        <f>SUM(J477+J484)</f>
        <v>8799073</v>
      </c>
    </row>
    <row r="477" spans="1:10" s="37" customFormat="1" ht="31.5" x14ac:dyDescent="0.25">
      <c r="A477" s="27" t="s">
        <v>155</v>
      </c>
      <c r="B477" s="30" t="s">
        <v>52</v>
      </c>
      <c r="C477" s="28" t="s">
        <v>29</v>
      </c>
      <c r="D477" s="28" t="s">
        <v>15</v>
      </c>
      <c r="E477" s="245" t="s">
        <v>561</v>
      </c>
      <c r="F477" s="246" t="s">
        <v>496</v>
      </c>
      <c r="G477" s="247" t="s">
        <v>497</v>
      </c>
      <c r="H477" s="28"/>
      <c r="I477" s="532">
        <f t="shared" ref="I477:J479" si="45">SUM(I478)</f>
        <v>8710573</v>
      </c>
      <c r="J477" s="532">
        <f t="shared" si="45"/>
        <v>8710573</v>
      </c>
    </row>
    <row r="478" spans="1:10" s="37" customFormat="1" ht="48.75" customHeight="1" x14ac:dyDescent="0.25">
      <c r="A478" s="62" t="s">
        <v>160</v>
      </c>
      <c r="B478" s="406" t="s">
        <v>52</v>
      </c>
      <c r="C478" s="44" t="s">
        <v>29</v>
      </c>
      <c r="D478" s="44" t="s">
        <v>15</v>
      </c>
      <c r="E478" s="287" t="s">
        <v>240</v>
      </c>
      <c r="F478" s="288" t="s">
        <v>496</v>
      </c>
      <c r="G478" s="289" t="s">
        <v>497</v>
      </c>
      <c r="H478" s="44"/>
      <c r="I478" s="533">
        <f t="shared" si="45"/>
        <v>8710573</v>
      </c>
      <c r="J478" s="533">
        <f t="shared" si="45"/>
        <v>8710573</v>
      </c>
    </row>
    <row r="479" spans="1:10" s="37" customFormat="1" ht="31.5" x14ac:dyDescent="0.25">
      <c r="A479" s="62" t="s">
        <v>577</v>
      </c>
      <c r="B479" s="406" t="s">
        <v>52</v>
      </c>
      <c r="C479" s="44" t="s">
        <v>29</v>
      </c>
      <c r="D479" s="44" t="s">
        <v>15</v>
      </c>
      <c r="E479" s="287" t="s">
        <v>240</v>
      </c>
      <c r="F479" s="288" t="s">
        <v>10</v>
      </c>
      <c r="G479" s="289" t="s">
        <v>497</v>
      </c>
      <c r="H479" s="44"/>
      <c r="I479" s="533">
        <f t="shared" si="45"/>
        <v>8710573</v>
      </c>
      <c r="J479" s="533">
        <f t="shared" si="45"/>
        <v>8710573</v>
      </c>
    </row>
    <row r="480" spans="1:10" s="37" customFormat="1" ht="31.5" x14ac:dyDescent="0.25">
      <c r="A480" s="62" t="s">
        <v>96</v>
      </c>
      <c r="B480" s="406" t="s">
        <v>52</v>
      </c>
      <c r="C480" s="44" t="s">
        <v>29</v>
      </c>
      <c r="D480" s="44" t="s">
        <v>15</v>
      </c>
      <c r="E480" s="287" t="s">
        <v>240</v>
      </c>
      <c r="F480" s="288" t="s">
        <v>10</v>
      </c>
      <c r="G480" s="289" t="s">
        <v>529</v>
      </c>
      <c r="H480" s="44"/>
      <c r="I480" s="533">
        <f>SUM(I481:I483)</f>
        <v>8710573</v>
      </c>
      <c r="J480" s="533">
        <f>SUM(J481:J483)</f>
        <v>8710573</v>
      </c>
    </row>
    <row r="481" spans="1:10" s="37" customFormat="1" ht="63" x14ac:dyDescent="0.25">
      <c r="A481" s="104" t="s">
        <v>86</v>
      </c>
      <c r="B481" s="406" t="s">
        <v>52</v>
      </c>
      <c r="C481" s="44" t="s">
        <v>29</v>
      </c>
      <c r="D481" s="44" t="s">
        <v>15</v>
      </c>
      <c r="E481" s="287" t="s">
        <v>240</v>
      </c>
      <c r="F481" s="288" t="s">
        <v>10</v>
      </c>
      <c r="G481" s="289" t="s">
        <v>529</v>
      </c>
      <c r="H481" s="44" t="s">
        <v>13</v>
      </c>
      <c r="I481" s="535">
        <v>5658008</v>
      </c>
      <c r="J481" s="535">
        <v>5658008</v>
      </c>
    </row>
    <row r="482" spans="1:10" s="37" customFormat="1" ht="31.5" x14ac:dyDescent="0.25">
      <c r="A482" s="114" t="s">
        <v>682</v>
      </c>
      <c r="B482" s="6" t="s">
        <v>52</v>
      </c>
      <c r="C482" s="44" t="s">
        <v>29</v>
      </c>
      <c r="D482" s="44" t="s">
        <v>15</v>
      </c>
      <c r="E482" s="290" t="s">
        <v>240</v>
      </c>
      <c r="F482" s="291" t="s">
        <v>10</v>
      </c>
      <c r="G482" s="292" t="s">
        <v>529</v>
      </c>
      <c r="H482" s="2" t="s">
        <v>16</v>
      </c>
      <c r="I482" s="534">
        <v>1753513</v>
      </c>
      <c r="J482" s="534">
        <v>1753513</v>
      </c>
    </row>
    <row r="483" spans="1:10" s="37" customFormat="1" ht="15.75" x14ac:dyDescent="0.25">
      <c r="A483" s="62" t="s">
        <v>18</v>
      </c>
      <c r="B483" s="406" t="s">
        <v>52</v>
      </c>
      <c r="C483" s="44" t="s">
        <v>29</v>
      </c>
      <c r="D483" s="44" t="s">
        <v>15</v>
      </c>
      <c r="E483" s="290" t="s">
        <v>240</v>
      </c>
      <c r="F483" s="291" t="s">
        <v>10</v>
      </c>
      <c r="G483" s="292" t="s">
        <v>529</v>
      </c>
      <c r="H483" s="2" t="s">
        <v>17</v>
      </c>
      <c r="I483" s="534">
        <v>1299052</v>
      </c>
      <c r="J483" s="534">
        <v>1299052</v>
      </c>
    </row>
    <row r="484" spans="1:10" s="37" customFormat="1" ht="63" x14ac:dyDescent="0.25">
      <c r="A484" s="105" t="s">
        <v>142</v>
      </c>
      <c r="B484" s="30" t="s">
        <v>52</v>
      </c>
      <c r="C484" s="28" t="s">
        <v>29</v>
      </c>
      <c r="D484" s="42" t="s">
        <v>15</v>
      </c>
      <c r="E484" s="257" t="s">
        <v>218</v>
      </c>
      <c r="F484" s="258" t="s">
        <v>496</v>
      </c>
      <c r="G484" s="259" t="s">
        <v>497</v>
      </c>
      <c r="H484" s="28"/>
      <c r="I484" s="532">
        <f t="shared" ref="I484:J487" si="46">SUM(I485)</f>
        <v>88500</v>
      </c>
      <c r="J484" s="532">
        <f t="shared" si="46"/>
        <v>88500</v>
      </c>
    </row>
    <row r="485" spans="1:10" s="37" customFormat="1" ht="110.25" x14ac:dyDescent="0.25">
      <c r="A485" s="106" t="s">
        <v>158</v>
      </c>
      <c r="B485" s="54" t="s">
        <v>52</v>
      </c>
      <c r="C485" s="2" t="s">
        <v>29</v>
      </c>
      <c r="D485" s="35" t="s">
        <v>15</v>
      </c>
      <c r="E485" s="290" t="s">
        <v>220</v>
      </c>
      <c r="F485" s="291" t="s">
        <v>496</v>
      </c>
      <c r="G485" s="292" t="s">
        <v>497</v>
      </c>
      <c r="H485" s="2"/>
      <c r="I485" s="533">
        <f t="shared" si="46"/>
        <v>88500</v>
      </c>
      <c r="J485" s="533">
        <f t="shared" si="46"/>
        <v>88500</v>
      </c>
    </row>
    <row r="486" spans="1:10" s="37" customFormat="1" ht="47.25" x14ac:dyDescent="0.25">
      <c r="A486" s="106" t="s">
        <v>516</v>
      </c>
      <c r="B486" s="54" t="s">
        <v>52</v>
      </c>
      <c r="C486" s="2" t="s">
        <v>29</v>
      </c>
      <c r="D486" s="35" t="s">
        <v>15</v>
      </c>
      <c r="E486" s="290" t="s">
        <v>220</v>
      </c>
      <c r="F486" s="291" t="s">
        <v>10</v>
      </c>
      <c r="G486" s="292" t="s">
        <v>497</v>
      </c>
      <c r="H486" s="2"/>
      <c r="I486" s="533">
        <f t="shared" si="46"/>
        <v>88500</v>
      </c>
      <c r="J486" s="533">
        <f t="shared" si="46"/>
        <v>88500</v>
      </c>
    </row>
    <row r="487" spans="1:10" s="37" customFormat="1" ht="31.5" x14ac:dyDescent="0.25">
      <c r="A487" s="62" t="s">
        <v>111</v>
      </c>
      <c r="B487" s="406" t="s">
        <v>52</v>
      </c>
      <c r="C487" s="2" t="s">
        <v>29</v>
      </c>
      <c r="D487" s="35" t="s">
        <v>15</v>
      </c>
      <c r="E487" s="290" t="s">
        <v>220</v>
      </c>
      <c r="F487" s="291" t="s">
        <v>10</v>
      </c>
      <c r="G487" s="292" t="s">
        <v>517</v>
      </c>
      <c r="H487" s="2"/>
      <c r="I487" s="533">
        <f t="shared" si="46"/>
        <v>88500</v>
      </c>
      <c r="J487" s="533">
        <f t="shared" si="46"/>
        <v>88500</v>
      </c>
    </row>
    <row r="488" spans="1:10" ht="31.5" x14ac:dyDescent="0.25">
      <c r="A488" s="114" t="s">
        <v>682</v>
      </c>
      <c r="B488" s="6" t="s">
        <v>52</v>
      </c>
      <c r="C488" s="2" t="s">
        <v>29</v>
      </c>
      <c r="D488" s="35" t="s">
        <v>15</v>
      </c>
      <c r="E488" s="290" t="s">
        <v>220</v>
      </c>
      <c r="F488" s="291" t="s">
        <v>10</v>
      </c>
      <c r="G488" s="292" t="s">
        <v>517</v>
      </c>
      <c r="H488" s="2" t="s">
        <v>16</v>
      </c>
      <c r="I488" s="534">
        <v>88500</v>
      </c>
      <c r="J488" s="534">
        <v>88500</v>
      </c>
    </row>
    <row r="489" spans="1:10" ht="15.75" x14ac:dyDescent="0.25">
      <c r="A489" s="113" t="s">
        <v>918</v>
      </c>
      <c r="B489" s="26" t="s">
        <v>52</v>
      </c>
      <c r="C489" s="22" t="s">
        <v>29</v>
      </c>
      <c r="D489" s="22" t="s">
        <v>29</v>
      </c>
      <c r="E489" s="296"/>
      <c r="F489" s="297"/>
      <c r="G489" s="298"/>
      <c r="H489" s="22"/>
      <c r="I489" s="531">
        <f t="shared" ref="I489:J491" si="47">SUM(I490)</f>
        <v>589680</v>
      </c>
      <c r="J489" s="531">
        <f t="shared" si="47"/>
        <v>589680</v>
      </c>
    </row>
    <row r="490" spans="1:10" ht="63" x14ac:dyDescent="0.25">
      <c r="A490" s="105" t="s">
        <v>166</v>
      </c>
      <c r="B490" s="30" t="s">
        <v>52</v>
      </c>
      <c r="C490" s="28" t="s">
        <v>29</v>
      </c>
      <c r="D490" s="28" t="s">
        <v>29</v>
      </c>
      <c r="E490" s="245" t="s">
        <v>578</v>
      </c>
      <c r="F490" s="246" t="s">
        <v>496</v>
      </c>
      <c r="G490" s="247" t="s">
        <v>497</v>
      </c>
      <c r="H490" s="28"/>
      <c r="I490" s="532">
        <f t="shared" si="47"/>
        <v>589680</v>
      </c>
      <c r="J490" s="532">
        <f t="shared" si="47"/>
        <v>589680</v>
      </c>
    </row>
    <row r="491" spans="1:10" ht="78.75" x14ac:dyDescent="0.25">
      <c r="A491" s="106" t="s">
        <v>168</v>
      </c>
      <c r="B491" s="54" t="s">
        <v>52</v>
      </c>
      <c r="C491" s="44" t="s">
        <v>29</v>
      </c>
      <c r="D491" s="44" t="s">
        <v>29</v>
      </c>
      <c r="E491" s="287" t="s">
        <v>243</v>
      </c>
      <c r="F491" s="288" t="s">
        <v>496</v>
      </c>
      <c r="G491" s="289" t="s">
        <v>497</v>
      </c>
      <c r="H491" s="44"/>
      <c r="I491" s="533">
        <f t="shared" si="47"/>
        <v>589680</v>
      </c>
      <c r="J491" s="533">
        <f t="shared" si="47"/>
        <v>589680</v>
      </c>
    </row>
    <row r="492" spans="1:10" ht="31.5" x14ac:dyDescent="0.25">
      <c r="A492" s="106" t="s">
        <v>581</v>
      </c>
      <c r="B492" s="54" t="s">
        <v>52</v>
      </c>
      <c r="C492" s="44" t="s">
        <v>29</v>
      </c>
      <c r="D492" s="44" t="s">
        <v>29</v>
      </c>
      <c r="E492" s="287" t="s">
        <v>243</v>
      </c>
      <c r="F492" s="288" t="s">
        <v>10</v>
      </c>
      <c r="G492" s="289" t="s">
        <v>497</v>
      </c>
      <c r="H492" s="44"/>
      <c r="I492" s="533">
        <f>SUM(I493+I495+I497)</f>
        <v>589680</v>
      </c>
      <c r="J492" s="533">
        <f>SUM(J493+J495+J497)</f>
        <v>589680</v>
      </c>
    </row>
    <row r="493" spans="1:10" ht="15.75" hidden="1" x14ac:dyDescent="0.25">
      <c r="A493" s="106" t="s">
        <v>711</v>
      </c>
      <c r="B493" s="54" t="s">
        <v>52</v>
      </c>
      <c r="C493" s="44" t="s">
        <v>29</v>
      </c>
      <c r="D493" s="44" t="s">
        <v>29</v>
      </c>
      <c r="E493" s="287" t="s">
        <v>243</v>
      </c>
      <c r="F493" s="288" t="s">
        <v>10</v>
      </c>
      <c r="G493" s="289" t="s">
        <v>710</v>
      </c>
      <c r="H493" s="44"/>
      <c r="I493" s="533">
        <f>SUM(I494)</f>
        <v>0</v>
      </c>
      <c r="J493" s="533">
        <f>SUM(J494)</f>
        <v>0</v>
      </c>
    </row>
    <row r="494" spans="1:10" ht="31.5" hidden="1" x14ac:dyDescent="0.25">
      <c r="A494" s="114" t="s">
        <v>682</v>
      </c>
      <c r="B494" s="54" t="s">
        <v>52</v>
      </c>
      <c r="C494" s="44" t="s">
        <v>29</v>
      </c>
      <c r="D494" s="44" t="s">
        <v>29</v>
      </c>
      <c r="E494" s="287" t="s">
        <v>243</v>
      </c>
      <c r="F494" s="288" t="s">
        <v>10</v>
      </c>
      <c r="G494" s="289" t="s">
        <v>710</v>
      </c>
      <c r="H494" s="44" t="s">
        <v>16</v>
      </c>
      <c r="I494" s="535"/>
      <c r="J494" s="535"/>
    </row>
    <row r="495" spans="1:10" ht="31.5" x14ac:dyDescent="0.25">
      <c r="A495" s="104" t="s">
        <v>582</v>
      </c>
      <c r="B495" s="406" t="s">
        <v>52</v>
      </c>
      <c r="C495" s="2" t="s">
        <v>29</v>
      </c>
      <c r="D495" s="2" t="s">
        <v>29</v>
      </c>
      <c r="E495" s="287" t="s">
        <v>243</v>
      </c>
      <c r="F495" s="249" t="s">
        <v>10</v>
      </c>
      <c r="G495" s="250" t="s">
        <v>583</v>
      </c>
      <c r="H495" s="2"/>
      <c r="I495" s="533">
        <f>SUM(I496)</f>
        <v>451620</v>
      </c>
      <c r="J495" s="533">
        <f>SUM(J496)</f>
        <v>451620</v>
      </c>
    </row>
    <row r="496" spans="1:10" ht="31.5" x14ac:dyDescent="0.25">
      <c r="A496" s="114" t="s">
        <v>682</v>
      </c>
      <c r="B496" s="6" t="s">
        <v>52</v>
      </c>
      <c r="C496" s="2" t="s">
        <v>29</v>
      </c>
      <c r="D496" s="2" t="s">
        <v>29</v>
      </c>
      <c r="E496" s="287" t="s">
        <v>243</v>
      </c>
      <c r="F496" s="249" t="s">
        <v>10</v>
      </c>
      <c r="G496" s="250" t="s">
        <v>583</v>
      </c>
      <c r="H496" s="2" t="s">
        <v>16</v>
      </c>
      <c r="I496" s="535">
        <v>451620</v>
      </c>
      <c r="J496" s="535">
        <v>451620</v>
      </c>
    </row>
    <row r="497" spans="1:10" ht="15.75" x14ac:dyDescent="0.25">
      <c r="A497" s="92" t="s">
        <v>709</v>
      </c>
      <c r="B497" s="6" t="s">
        <v>52</v>
      </c>
      <c r="C497" s="2" t="s">
        <v>29</v>
      </c>
      <c r="D497" s="2" t="s">
        <v>29</v>
      </c>
      <c r="E497" s="287" t="s">
        <v>243</v>
      </c>
      <c r="F497" s="249" t="s">
        <v>10</v>
      </c>
      <c r="G497" s="250" t="s">
        <v>708</v>
      </c>
      <c r="H497" s="2"/>
      <c r="I497" s="533">
        <f>SUM(I498)</f>
        <v>138060</v>
      </c>
      <c r="J497" s="533">
        <f>SUM(J498)</f>
        <v>138060</v>
      </c>
    </row>
    <row r="498" spans="1:10" ht="31.5" x14ac:dyDescent="0.25">
      <c r="A498" s="114" t="s">
        <v>682</v>
      </c>
      <c r="B498" s="6" t="s">
        <v>52</v>
      </c>
      <c r="C498" s="2" t="s">
        <v>29</v>
      </c>
      <c r="D498" s="2" t="s">
        <v>29</v>
      </c>
      <c r="E498" s="287" t="s">
        <v>243</v>
      </c>
      <c r="F498" s="249" t="s">
        <v>10</v>
      </c>
      <c r="G498" s="250" t="s">
        <v>708</v>
      </c>
      <c r="H498" s="2" t="s">
        <v>16</v>
      </c>
      <c r="I498" s="535">
        <v>138060</v>
      </c>
      <c r="J498" s="535">
        <v>138060</v>
      </c>
    </row>
    <row r="499" spans="1:10" ht="15.75" x14ac:dyDescent="0.25">
      <c r="A499" s="113" t="s">
        <v>31</v>
      </c>
      <c r="B499" s="26" t="s">
        <v>52</v>
      </c>
      <c r="C499" s="22" t="s">
        <v>29</v>
      </c>
      <c r="D499" s="22" t="s">
        <v>32</v>
      </c>
      <c r="E499" s="296"/>
      <c r="F499" s="297"/>
      <c r="G499" s="298"/>
      <c r="H499" s="22"/>
      <c r="I499" s="531">
        <f>SUM(I505,I500,I518,I523)</f>
        <v>8612462</v>
      </c>
      <c r="J499" s="531">
        <f>SUM(J505,J500,J518,J523)</f>
        <v>8611762</v>
      </c>
    </row>
    <row r="500" spans="1:10" s="65" customFormat="1" ht="47.25" x14ac:dyDescent="0.25">
      <c r="A500" s="105" t="s">
        <v>124</v>
      </c>
      <c r="B500" s="30" t="s">
        <v>52</v>
      </c>
      <c r="C500" s="28" t="s">
        <v>29</v>
      </c>
      <c r="D500" s="28" t="s">
        <v>32</v>
      </c>
      <c r="E500" s="245" t="s">
        <v>199</v>
      </c>
      <c r="F500" s="246" t="s">
        <v>496</v>
      </c>
      <c r="G500" s="247" t="s">
        <v>497</v>
      </c>
      <c r="H500" s="28"/>
      <c r="I500" s="532">
        <f t="shared" ref="I500:J503" si="48">SUM(I501)</f>
        <v>3000</v>
      </c>
      <c r="J500" s="532">
        <f t="shared" si="48"/>
        <v>3000</v>
      </c>
    </row>
    <row r="501" spans="1:10" s="37" customFormat="1" ht="78.75" x14ac:dyDescent="0.25">
      <c r="A501" s="107" t="s">
        <v>125</v>
      </c>
      <c r="B501" s="321" t="s">
        <v>52</v>
      </c>
      <c r="C501" s="71" t="s">
        <v>29</v>
      </c>
      <c r="D501" s="35" t="s">
        <v>32</v>
      </c>
      <c r="E501" s="290" t="s">
        <v>232</v>
      </c>
      <c r="F501" s="291" t="s">
        <v>496</v>
      </c>
      <c r="G501" s="292" t="s">
        <v>497</v>
      </c>
      <c r="H501" s="72"/>
      <c r="I501" s="536">
        <f t="shared" si="48"/>
        <v>3000</v>
      </c>
      <c r="J501" s="536">
        <f t="shared" si="48"/>
        <v>3000</v>
      </c>
    </row>
    <row r="502" spans="1:10" s="37" customFormat="1" ht="47.25" x14ac:dyDescent="0.25">
      <c r="A502" s="317" t="s">
        <v>504</v>
      </c>
      <c r="B502" s="321" t="s">
        <v>52</v>
      </c>
      <c r="C502" s="71" t="s">
        <v>29</v>
      </c>
      <c r="D502" s="35" t="s">
        <v>32</v>
      </c>
      <c r="E502" s="290" t="s">
        <v>232</v>
      </c>
      <c r="F502" s="291" t="s">
        <v>10</v>
      </c>
      <c r="G502" s="292" t="s">
        <v>497</v>
      </c>
      <c r="H502" s="72"/>
      <c r="I502" s="536">
        <f t="shared" si="48"/>
        <v>3000</v>
      </c>
      <c r="J502" s="536">
        <f t="shared" si="48"/>
        <v>3000</v>
      </c>
    </row>
    <row r="503" spans="1:10" s="37" customFormat="1" ht="31.5" x14ac:dyDescent="0.25">
      <c r="A503" s="81" t="s">
        <v>114</v>
      </c>
      <c r="B503" s="54" t="s">
        <v>52</v>
      </c>
      <c r="C503" s="71" t="s">
        <v>29</v>
      </c>
      <c r="D503" s="35" t="s">
        <v>32</v>
      </c>
      <c r="E503" s="290" t="s">
        <v>232</v>
      </c>
      <c r="F503" s="291" t="s">
        <v>10</v>
      </c>
      <c r="G503" s="292" t="s">
        <v>506</v>
      </c>
      <c r="H503" s="2"/>
      <c r="I503" s="533">
        <f t="shared" si="48"/>
        <v>3000</v>
      </c>
      <c r="J503" s="533">
        <f t="shared" si="48"/>
        <v>3000</v>
      </c>
    </row>
    <row r="504" spans="1:10" s="37" customFormat="1" ht="31.5" x14ac:dyDescent="0.25">
      <c r="A504" s="108" t="s">
        <v>682</v>
      </c>
      <c r="B504" s="321" t="s">
        <v>52</v>
      </c>
      <c r="C504" s="71" t="s">
        <v>29</v>
      </c>
      <c r="D504" s="35" t="s">
        <v>32</v>
      </c>
      <c r="E504" s="290" t="s">
        <v>232</v>
      </c>
      <c r="F504" s="291" t="s">
        <v>10</v>
      </c>
      <c r="G504" s="292" t="s">
        <v>506</v>
      </c>
      <c r="H504" s="72" t="s">
        <v>16</v>
      </c>
      <c r="I504" s="537">
        <v>3000</v>
      </c>
      <c r="J504" s="537">
        <v>3000</v>
      </c>
    </row>
    <row r="505" spans="1:10" ht="31.5" x14ac:dyDescent="0.25">
      <c r="A505" s="102" t="s">
        <v>155</v>
      </c>
      <c r="B505" s="30" t="s">
        <v>52</v>
      </c>
      <c r="C505" s="28" t="s">
        <v>29</v>
      </c>
      <c r="D505" s="28" t="s">
        <v>32</v>
      </c>
      <c r="E505" s="245" t="s">
        <v>561</v>
      </c>
      <c r="F505" s="246" t="s">
        <v>496</v>
      </c>
      <c r="G505" s="247" t="s">
        <v>497</v>
      </c>
      <c r="H505" s="28"/>
      <c r="I505" s="532">
        <f>SUM(I506)</f>
        <v>8581762</v>
      </c>
      <c r="J505" s="532">
        <f>SUM(J506)</f>
        <v>8581762</v>
      </c>
    </row>
    <row r="506" spans="1:10" ht="63" x14ac:dyDescent="0.25">
      <c r="A506" s="62" t="s">
        <v>169</v>
      </c>
      <c r="B506" s="406" t="s">
        <v>52</v>
      </c>
      <c r="C506" s="2" t="s">
        <v>29</v>
      </c>
      <c r="D506" s="2" t="s">
        <v>32</v>
      </c>
      <c r="E506" s="248" t="s">
        <v>244</v>
      </c>
      <c r="F506" s="249" t="s">
        <v>496</v>
      </c>
      <c r="G506" s="250" t="s">
        <v>497</v>
      </c>
      <c r="H506" s="2"/>
      <c r="I506" s="533">
        <f>SUM(I507+I514)</f>
        <v>8581762</v>
      </c>
      <c r="J506" s="533">
        <f>SUM(J507+J514)</f>
        <v>8581762</v>
      </c>
    </row>
    <row r="507" spans="1:10" ht="47.25" x14ac:dyDescent="0.25">
      <c r="A507" s="62" t="s">
        <v>584</v>
      </c>
      <c r="B507" s="406" t="s">
        <v>52</v>
      </c>
      <c r="C507" s="2" t="s">
        <v>29</v>
      </c>
      <c r="D507" s="2" t="s">
        <v>32</v>
      </c>
      <c r="E507" s="248" t="s">
        <v>244</v>
      </c>
      <c r="F507" s="249" t="s">
        <v>10</v>
      </c>
      <c r="G507" s="250" t="s">
        <v>497</v>
      </c>
      <c r="H507" s="2"/>
      <c r="I507" s="533">
        <f>SUM(I508+I510)</f>
        <v>7105657</v>
      </c>
      <c r="J507" s="533">
        <f>SUM(J508+J510)</f>
        <v>7105657</v>
      </c>
    </row>
    <row r="508" spans="1:10" ht="35.25" customHeight="1" x14ac:dyDescent="0.25">
      <c r="A508" s="62" t="s">
        <v>170</v>
      </c>
      <c r="B508" s="406" t="s">
        <v>52</v>
      </c>
      <c r="C508" s="2" t="s">
        <v>29</v>
      </c>
      <c r="D508" s="2" t="s">
        <v>32</v>
      </c>
      <c r="E508" s="248" t="s">
        <v>244</v>
      </c>
      <c r="F508" s="249" t="s">
        <v>10</v>
      </c>
      <c r="G508" s="250" t="s">
        <v>585</v>
      </c>
      <c r="H508" s="2"/>
      <c r="I508" s="533">
        <f>SUM(I509)</f>
        <v>87569</v>
      </c>
      <c r="J508" s="533">
        <f>SUM(J509)</f>
        <v>87569</v>
      </c>
    </row>
    <row r="509" spans="1:10" ht="63" x14ac:dyDescent="0.25">
      <c r="A509" s="104" t="s">
        <v>86</v>
      </c>
      <c r="B509" s="406" t="s">
        <v>52</v>
      </c>
      <c r="C509" s="2" t="s">
        <v>29</v>
      </c>
      <c r="D509" s="2" t="s">
        <v>32</v>
      </c>
      <c r="E509" s="248" t="s">
        <v>244</v>
      </c>
      <c r="F509" s="249" t="s">
        <v>10</v>
      </c>
      <c r="G509" s="250" t="s">
        <v>585</v>
      </c>
      <c r="H509" s="2" t="s">
        <v>13</v>
      </c>
      <c r="I509" s="535">
        <v>87569</v>
      </c>
      <c r="J509" s="535">
        <v>87569</v>
      </c>
    </row>
    <row r="510" spans="1:10" ht="31.5" x14ac:dyDescent="0.25">
      <c r="A510" s="62" t="s">
        <v>96</v>
      </c>
      <c r="B510" s="406" t="s">
        <v>52</v>
      </c>
      <c r="C510" s="44" t="s">
        <v>29</v>
      </c>
      <c r="D510" s="44" t="s">
        <v>32</v>
      </c>
      <c r="E510" s="287" t="s">
        <v>244</v>
      </c>
      <c r="F510" s="288" t="s">
        <v>10</v>
      </c>
      <c r="G510" s="289" t="s">
        <v>529</v>
      </c>
      <c r="H510" s="44"/>
      <c r="I510" s="533">
        <f>SUM(I511:I513)</f>
        <v>7018088</v>
      </c>
      <c r="J510" s="533">
        <f>SUM(J511:J513)</f>
        <v>7018088</v>
      </c>
    </row>
    <row r="511" spans="1:10" ht="63" x14ac:dyDescent="0.25">
      <c r="A511" s="104" t="s">
        <v>86</v>
      </c>
      <c r="B511" s="406" t="s">
        <v>52</v>
      </c>
      <c r="C511" s="2" t="s">
        <v>29</v>
      </c>
      <c r="D511" s="2" t="s">
        <v>32</v>
      </c>
      <c r="E511" s="248" t="s">
        <v>244</v>
      </c>
      <c r="F511" s="249" t="s">
        <v>10</v>
      </c>
      <c r="G511" s="250" t="s">
        <v>529</v>
      </c>
      <c r="H511" s="2" t="s">
        <v>13</v>
      </c>
      <c r="I511" s="535">
        <v>6416632</v>
      </c>
      <c r="J511" s="535">
        <v>6416632</v>
      </c>
    </row>
    <row r="512" spans="1:10" ht="31.5" x14ac:dyDescent="0.25">
      <c r="A512" s="114" t="s">
        <v>682</v>
      </c>
      <c r="B512" s="6" t="s">
        <v>52</v>
      </c>
      <c r="C512" s="2" t="s">
        <v>29</v>
      </c>
      <c r="D512" s="2" t="s">
        <v>32</v>
      </c>
      <c r="E512" s="248" t="s">
        <v>244</v>
      </c>
      <c r="F512" s="249" t="s">
        <v>10</v>
      </c>
      <c r="G512" s="250" t="s">
        <v>529</v>
      </c>
      <c r="H512" s="2" t="s">
        <v>16</v>
      </c>
      <c r="I512" s="535">
        <v>598026</v>
      </c>
      <c r="J512" s="535">
        <v>598026</v>
      </c>
    </row>
    <row r="513" spans="1:10" ht="15.75" x14ac:dyDescent="0.25">
      <c r="A513" s="62" t="s">
        <v>18</v>
      </c>
      <c r="B513" s="406" t="s">
        <v>52</v>
      </c>
      <c r="C513" s="2" t="s">
        <v>29</v>
      </c>
      <c r="D513" s="2" t="s">
        <v>32</v>
      </c>
      <c r="E513" s="248" t="s">
        <v>244</v>
      </c>
      <c r="F513" s="249" t="s">
        <v>10</v>
      </c>
      <c r="G513" s="250" t="s">
        <v>529</v>
      </c>
      <c r="H513" s="2" t="s">
        <v>17</v>
      </c>
      <c r="I513" s="535">
        <v>3430</v>
      </c>
      <c r="J513" s="535">
        <v>3430</v>
      </c>
    </row>
    <row r="514" spans="1:10" ht="68.25" customHeight="1" x14ac:dyDescent="0.25">
      <c r="A514" s="62" t="s">
        <v>1106</v>
      </c>
      <c r="B514" s="406" t="s">
        <v>52</v>
      </c>
      <c r="C514" s="2" t="s">
        <v>29</v>
      </c>
      <c r="D514" s="2" t="s">
        <v>32</v>
      </c>
      <c r="E514" s="248" t="s">
        <v>244</v>
      </c>
      <c r="F514" s="249" t="s">
        <v>12</v>
      </c>
      <c r="G514" s="250" t="s">
        <v>497</v>
      </c>
      <c r="H514" s="2"/>
      <c r="I514" s="533">
        <f>SUM(I515)</f>
        <v>1476105</v>
      </c>
      <c r="J514" s="533">
        <f>SUM(J515)</f>
        <v>1476105</v>
      </c>
    </row>
    <row r="515" spans="1:10" ht="31.5" x14ac:dyDescent="0.25">
      <c r="A515" s="62" t="s">
        <v>85</v>
      </c>
      <c r="B515" s="406" t="s">
        <v>52</v>
      </c>
      <c r="C515" s="2" t="s">
        <v>29</v>
      </c>
      <c r="D515" s="2" t="s">
        <v>32</v>
      </c>
      <c r="E515" s="248" t="s">
        <v>244</v>
      </c>
      <c r="F515" s="249" t="s">
        <v>12</v>
      </c>
      <c r="G515" s="250" t="s">
        <v>501</v>
      </c>
      <c r="H515" s="2"/>
      <c r="I515" s="533">
        <f>SUM(I516:I517)</f>
        <v>1476105</v>
      </c>
      <c r="J515" s="533">
        <f>SUM(J516:J517)</f>
        <v>1476105</v>
      </c>
    </row>
    <row r="516" spans="1:10" ht="63" x14ac:dyDescent="0.25">
      <c r="A516" s="104" t="s">
        <v>86</v>
      </c>
      <c r="B516" s="406" t="s">
        <v>52</v>
      </c>
      <c r="C516" s="2" t="s">
        <v>29</v>
      </c>
      <c r="D516" s="2" t="s">
        <v>32</v>
      </c>
      <c r="E516" s="248" t="s">
        <v>244</v>
      </c>
      <c r="F516" s="249" t="s">
        <v>12</v>
      </c>
      <c r="G516" s="250" t="s">
        <v>501</v>
      </c>
      <c r="H516" s="2" t="s">
        <v>13</v>
      </c>
      <c r="I516" s="534">
        <v>1476105</v>
      </c>
      <c r="J516" s="534">
        <v>1476105</v>
      </c>
    </row>
    <row r="517" spans="1:10" ht="31.5" hidden="1" x14ac:dyDescent="0.25">
      <c r="A517" s="108" t="s">
        <v>682</v>
      </c>
      <c r="B517" s="406" t="s">
        <v>52</v>
      </c>
      <c r="C517" s="2" t="s">
        <v>29</v>
      </c>
      <c r="D517" s="2" t="s">
        <v>32</v>
      </c>
      <c r="E517" s="248" t="s">
        <v>244</v>
      </c>
      <c r="F517" s="249" t="s">
        <v>12</v>
      </c>
      <c r="G517" s="250" t="s">
        <v>501</v>
      </c>
      <c r="H517" s="2" t="s">
        <v>16</v>
      </c>
      <c r="I517" s="534"/>
      <c r="J517" s="534"/>
    </row>
    <row r="518" spans="1:10" ht="47.25" hidden="1" x14ac:dyDescent="0.25">
      <c r="A518" s="105" t="s">
        <v>126</v>
      </c>
      <c r="B518" s="30" t="s">
        <v>52</v>
      </c>
      <c r="C518" s="28" t="s">
        <v>29</v>
      </c>
      <c r="D518" s="28" t="s">
        <v>32</v>
      </c>
      <c r="E518" s="245" t="s">
        <v>511</v>
      </c>
      <c r="F518" s="246" t="s">
        <v>496</v>
      </c>
      <c r="G518" s="247" t="s">
        <v>497</v>
      </c>
      <c r="H518" s="28"/>
      <c r="I518" s="532">
        <f t="shared" ref="I518:J521" si="49">SUM(I519)</f>
        <v>0</v>
      </c>
      <c r="J518" s="532">
        <f t="shared" si="49"/>
        <v>0</v>
      </c>
    </row>
    <row r="519" spans="1:10" ht="63" hidden="1" x14ac:dyDescent="0.25">
      <c r="A519" s="106" t="s">
        <v>162</v>
      </c>
      <c r="B519" s="54" t="s">
        <v>52</v>
      </c>
      <c r="C519" s="35" t="s">
        <v>29</v>
      </c>
      <c r="D519" s="44" t="s">
        <v>32</v>
      </c>
      <c r="E519" s="287" t="s">
        <v>242</v>
      </c>
      <c r="F519" s="288" t="s">
        <v>496</v>
      </c>
      <c r="G519" s="289" t="s">
        <v>497</v>
      </c>
      <c r="H519" s="72"/>
      <c r="I519" s="536">
        <f t="shared" si="49"/>
        <v>0</v>
      </c>
      <c r="J519" s="536">
        <f t="shared" si="49"/>
        <v>0</v>
      </c>
    </row>
    <row r="520" spans="1:10" ht="31.5" hidden="1" x14ac:dyDescent="0.25">
      <c r="A520" s="106" t="s">
        <v>574</v>
      </c>
      <c r="B520" s="54" t="s">
        <v>52</v>
      </c>
      <c r="C520" s="35" t="s">
        <v>29</v>
      </c>
      <c r="D520" s="44" t="s">
        <v>32</v>
      </c>
      <c r="E520" s="287" t="s">
        <v>242</v>
      </c>
      <c r="F520" s="288" t="s">
        <v>10</v>
      </c>
      <c r="G520" s="289" t="s">
        <v>497</v>
      </c>
      <c r="H520" s="72"/>
      <c r="I520" s="536">
        <f t="shared" si="49"/>
        <v>0</v>
      </c>
      <c r="J520" s="536">
        <f t="shared" si="49"/>
        <v>0</v>
      </c>
    </row>
    <row r="521" spans="1:10" ht="31.5" hidden="1" x14ac:dyDescent="0.25">
      <c r="A521" s="107" t="s">
        <v>163</v>
      </c>
      <c r="B521" s="321" t="s">
        <v>52</v>
      </c>
      <c r="C521" s="35" t="s">
        <v>29</v>
      </c>
      <c r="D521" s="44" t="s">
        <v>32</v>
      </c>
      <c r="E521" s="287" t="s">
        <v>242</v>
      </c>
      <c r="F521" s="288" t="s">
        <v>10</v>
      </c>
      <c r="G521" s="289" t="s">
        <v>575</v>
      </c>
      <c r="H521" s="72"/>
      <c r="I521" s="536">
        <f t="shared" si="49"/>
        <v>0</v>
      </c>
      <c r="J521" s="536">
        <f t="shared" si="49"/>
        <v>0</v>
      </c>
    </row>
    <row r="522" spans="1:10" ht="31.5" hidden="1" x14ac:dyDescent="0.25">
      <c r="A522" s="108" t="s">
        <v>682</v>
      </c>
      <c r="B522" s="321" t="s">
        <v>52</v>
      </c>
      <c r="C522" s="44" t="s">
        <v>29</v>
      </c>
      <c r="D522" s="44" t="s">
        <v>32</v>
      </c>
      <c r="E522" s="287" t="s">
        <v>242</v>
      </c>
      <c r="F522" s="288" t="s">
        <v>10</v>
      </c>
      <c r="G522" s="289" t="s">
        <v>575</v>
      </c>
      <c r="H522" s="72" t="s">
        <v>16</v>
      </c>
      <c r="I522" s="537"/>
      <c r="J522" s="537"/>
    </row>
    <row r="523" spans="1:10" s="37" customFormat="1" ht="63" x14ac:dyDescent="0.25">
      <c r="A523" s="105" t="s">
        <v>142</v>
      </c>
      <c r="B523" s="30" t="s">
        <v>52</v>
      </c>
      <c r="C523" s="28" t="s">
        <v>29</v>
      </c>
      <c r="D523" s="42" t="s">
        <v>32</v>
      </c>
      <c r="E523" s="257" t="s">
        <v>218</v>
      </c>
      <c r="F523" s="258" t="s">
        <v>496</v>
      </c>
      <c r="G523" s="259" t="s">
        <v>497</v>
      </c>
      <c r="H523" s="28"/>
      <c r="I523" s="532">
        <f t="shared" ref="I523:J526" si="50">SUM(I524)</f>
        <v>27700</v>
      </c>
      <c r="J523" s="532">
        <f t="shared" si="50"/>
        <v>27000</v>
      </c>
    </row>
    <row r="524" spans="1:10" s="37" customFormat="1" ht="110.25" x14ac:dyDescent="0.25">
      <c r="A524" s="106" t="s">
        <v>158</v>
      </c>
      <c r="B524" s="54" t="s">
        <v>52</v>
      </c>
      <c r="C524" s="2" t="s">
        <v>29</v>
      </c>
      <c r="D524" s="35" t="s">
        <v>32</v>
      </c>
      <c r="E524" s="290" t="s">
        <v>220</v>
      </c>
      <c r="F524" s="291" t="s">
        <v>496</v>
      </c>
      <c r="G524" s="292" t="s">
        <v>497</v>
      </c>
      <c r="H524" s="2"/>
      <c r="I524" s="533">
        <f t="shared" si="50"/>
        <v>27700</v>
      </c>
      <c r="J524" s="533">
        <f t="shared" si="50"/>
        <v>27000</v>
      </c>
    </row>
    <row r="525" spans="1:10" s="37" customFormat="1" ht="47.25" x14ac:dyDescent="0.25">
      <c r="A525" s="106" t="s">
        <v>516</v>
      </c>
      <c r="B525" s="54" t="s">
        <v>52</v>
      </c>
      <c r="C525" s="2" t="s">
        <v>29</v>
      </c>
      <c r="D525" s="35" t="s">
        <v>32</v>
      </c>
      <c r="E525" s="290" t="s">
        <v>220</v>
      </c>
      <c r="F525" s="291" t="s">
        <v>10</v>
      </c>
      <c r="G525" s="292" t="s">
        <v>497</v>
      </c>
      <c r="H525" s="2"/>
      <c r="I525" s="533">
        <f t="shared" si="50"/>
        <v>27700</v>
      </c>
      <c r="J525" s="533">
        <f t="shared" si="50"/>
        <v>27000</v>
      </c>
    </row>
    <row r="526" spans="1:10" s="37" customFormat="1" ht="31.5" x14ac:dyDescent="0.25">
      <c r="A526" s="62" t="s">
        <v>111</v>
      </c>
      <c r="B526" s="406" t="s">
        <v>52</v>
      </c>
      <c r="C526" s="2" t="s">
        <v>29</v>
      </c>
      <c r="D526" s="35" t="s">
        <v>32</v>
      </c>
      <c r="E526" s="290" t="s">
        <v>220</v>
      </c>
      <c r="F526" s="291" t="s">
        <v>10</v>
      </c>
      <c r="G526" s="292" t="s">
        <v>517</v>
      </c>
      <c r="H526" s="2"/>
      <c r="I526" s="533">
        <f t="shared" si="50"/>
        <v>27700</v>
      </c>
      <c r="J526" s="533">
        <f t="shared" si="50"/>
        <v>27000</v>
      </c>
    </row>
    <row r="527" spans="1:10" s="37" customFormat="1" ht="31.5" x14ac:dyDescent="0.25">
      <c r="A527" s="114" t="s">
        <v>682</v>
      </c>
      <c r="B527" s="6" t="s">
        <v>52</v>
      </c>
      <c r="C527" s="2" t="s">
        <v>29</v>
      </c>
      <c r="D527" s="35" t="s">
        <v>32</v>
      </c>
      <c r="E527" s="290" t="s">
        <v>220</v>
      </c>
      <c r="F527" s="291" t="s">
        <v>10</v>
      </c>
      <c r="G527" s="292" t="s">
        <v>517</v>
      </c>
      <c r="H527" s="2" t="s">
        <v>16</v>
      </c>
      <c r="I527" s="534">
        <v>27700</v>
      </c>
      <c r="J527" s="534">
        <v>27000</v>
      </c>
    </row>
    <row r="528" spans="1:10" s="37" customFormat="1" ht="15.75" x14ac:dyDescent="0.25">
      <c r="A528" s="117" t="s">
        <v>37</v>
      </c>
      <c r="B528" s="19" t="s">
        <v>52</v>
      </c>
      <c r="C528" s="19">
        <v>10</v>
      </c>
      <c r="D528" s="19"/>
      <c r="E528" s="322"/>
      <c r="F528" s="323"/>
      <c r="G528" s="324"/>
      <c r="H528" s="15"/>
      <c r="I528" s="530">
        <f>SUM(I529+I557)</f>
        <v>10888946</v>
      </c>
      <c r="J528" s="530">
        <f>SUM(J529+J557)</f>
        <v>10888946</v>
      </c>
    </row>
    <row r="529" spans="1:10" s="37" customFormat="1" ht="15.75" x14ac:dyDescent="0.25">
      <c r="A529" s="113" t="s">
        <v>41</v>
      </c>
      <c r="B529" s="26" t="s">
        <v>52</v>
      </c>
      <c r="C529" s="26">
        <v>10</v>
      </c>
      <c r="D529" s="22" t="s">
        <v>15</v>
      </c>
      <c r="E529" s="296"/>
      <c r="F529" s="297"/>
      <c r="G529" s="298"/>
      <c r="H529" s="22"/>
      <c r="I529" s="531">
        <f>SUM(I530)</f>
        <v>9477109</v>
      </c>
      <c r="J529" s="531">
        <f>SUM(J530)</f>
        <v>9477109</v>
      </c>
    </row>
    <row r="530" spans="1:10" ht="31.5" x14ac:dyDescent="0.25">
      <c r="A530" s="105" t="s">
        <v>155</v>
      </c>
      <c r="B530" s="30" t="s">
        <v>52</v>
      </c>
      <c r="C530" s="30">
        <v>10</v>
      </c>
      <c r="D530" s="28" t="s">
        <v>15</v>
      </c>
      <c r="E530" s="245" t="s">
        <v>561</v>
      </c>
      <c r="F530" s="246" t="s">
        <v>496</v>
      </c>
      <c r="G530" s="247" t="s">
        <v>497</v>
      </c>
      <c r="H530" s="28"/>
      <c r="I530" s="532">
        <f>SUM(I531,I548)</f>
        <v>9477109</v>
      </c>
      <c r="J530" s="532">
        <f>SUM(J531,J548)</f>
        <v>9477109</v>
      </c>
    </row>
    <row r="531" spans="1:10" ht="47.25" x14ac:dyDescent="0.25">
      <c r="A531" s="104" t="s">
        <v>156</v>
      </c>
      <c r="B531" s="406" t="s">
        <v>52</v>
      </c>
      <c r="C531" s="406">
        <v>10</v>
      </c>
      <c r="D531" s="2" t="s">
        <v>15</v>
      </c>
      <c r="E531" s="248" t="s">
        <v>239</v>
      </c>
      <c r="F531" s="249" t="s">
        <v>496</v>
      </c>
      <c r="G531" s="250" t="s">
        <v>497</v>
      </c>
      <c r="H531" s="2"/>
      <c r="I531" s="533">
        <f>SUM(I532+I540)</f>
        <v>9329385</v>
      </c>
      <c r="J531" s="533">
        <f>SUM(J532+J540)</f>
        <v>9329385</v>
      </c>
    </row>
    <row r="532" spans="1:10" ht="15.75" x14ac:dyDescent="0.25">
      <c r="A532" s="104" t="s">
        <v>562</v>
      </c>
      <c r="B532" s="406" t="s">
        <v>52</v>
      </c>
      <c r="C532" s="406">
        <v>10</v>
      </c>
      <c r="D532" s="2" t="s">
        <v>15</v>
      </c>
      <c r="E532" s="248" t="s">
        <v>239</v>
      </c>
      <c r="F532" s="249" t="s">
        <v>10</v>
      </c>
      <c r="G532" s="250" t="s">
        <v>497</v>
      </c>
      <c r="H532" s="2"/>
      <c r="I532" s="533">
        <f>SUM(I533+I535+I538)</f>
        <v>1089734</v>
      </c>
      <c r="J532" s="533">
        <f>SUM(J533+J535+J538)</f>
        <v>1089734</v>
      </c>
    </row>
    <row r="533" spans="1:10" ht="31.5" hidden="1" x14ac:dyDescent="0.25">
      <c r="A533" s="104" t="s">
        <v>706</v>
      </c>
      <c r="B533" s="406" t="s">
        <v>52</v>
      </c>
      <c r="C533" s="406">
        <v>10</v>
      </c>
      <c r="D533" s="2" t="s">
        <v>15</v>
      </c>
      <c r="E533" s="248" t="s">
        <v>239</v>
      </c>
      <c r="F533" s="249" t="s">
        <v>10</v>
      </c>
      <c r="G533" s="250" t="s">
        <v>705</v>
      </c>
      <c r="H533" s="2"/>
      <c r="I533" s="533">
        <f>SUM(I534)</f>
        <v>0</v>
      </c>
      <c r="J533" s="533">
        <f>SUM(J534)</f>
        <v>0</v>
      </c>
    </row>
    <row r="534" spans="1:10" ht="15.75" hidden="1" x14ac:dyDescent="0.25">
      <c r="A534" s="62" t="s">
        <v>40</v>
      </c>
      <c r="B534" s="406" t="s">
        <v>52</v>
      </c>
      <c r="C534" s="406">
        <v>10</v>
      </c>
      <c r="D534" s="2" t="s">
        <v>15</v>
      </c>
      <c r="E534" s="248" t="s">
        <v>239</v>
      </c>
      <c r="F534" s="249" t="s">
        <v>10</v>
      </c>
      <c r="G534" s="250" t="s">
        <v>705</v>
      </c>
      <c r="H534" s="2" t="s">
        <v>39</v>
      </c>
      <c r="I534" s="535"/>
      <c r="J534" s="535"/>
    </row>
    <row r="535" spans="1:10" ht="63.75" customHeight="1" x14ac:dyDescent="0.25">
      <c r="A535" s="62" t="s">
        <v>108</v>
      </c>
      <c r="B535" s="406" t="s">
        <v>52</v>
      </c>
      <c r="C535" s="406">
        <v>10</v>
      </c>
      <c r="D535" s="2" t="s">
        <v>15</v>
      </c>
      <c r="E535" s="248" t="s">
        <v>239</v>
      </c>
      <c r="F535" s="249" t="s">
        <v>10</v>
      </c>
      <c r="G535" s="250" t="s">
        <v>599</v>
      </c>
      <c r="H535" s="2"/>
      <c r="I535" s="533">
        <f>SUM(I536:I537)</f>
        <v>1020000</v>
      </c>
      <c r="J535" s="533">
        <f>SUM(J536:J537)</f>
        <v>1020000</v>
      </c>
    </row>
    <row r="536" spans="1:10" ht="31.5" x14ac:dyDescent="0.25">
      <c r="A536" s="114" t="s">
        <v>682</v>
      </c>
      <c r="B536" s="6" t="s">
        <v>52</v>
      </c>
      <c r="C536" s="406">
        <v>10</v>
      </c>
      <c r="D536" s="2" t="s">
        <v>15</v>
      </c>
      <c r="E536" s="248" t="s">
        <v>239</v>
      </c>
      <c r="F536" s="249" t="s">
        <v>10</v>
      </c>
      <c r="G536" s="250" t="s">
        <v>599</v>
      </c>
      <c r="H536" s="2" t="s">
        <v>16</v>
      </c>
      <c r="I536" s="535">
        <v>4787</v>
      </c>
      <c r="J536" s="535">
        <v>4787</v>
      </c>
    </row>
    <row r="537" spans="1:10" ht="15.75" x14ac:dyDescent="0.25">
      <c r="A537" s="62" t="s">
        <v>40</v>
      </c>
      <c r="B537" s="406" t="s">
        <v>52</v>
      </c>
      <c r="C537" s="406">
        <v>10</v>
      </c>
      <c r="D537" s="2" t="s">
        <v>15</v>
      </c>
      <c r="E537" s="248" t="s">
        <v>239</v>
      </c>
      <c r="F537" s="249" t="s">
        <v>10</v>
      </c>
      <c r="G537" s="250" t="s">
        <v>599</v>
      </c>
      <c r="H537" s="2" t="s">
        <v>39</v>
      </c>
      <c r="I537" s="535">
        <v>1015213</v>
      </c>
      <c r="J537" s="535">
        <v>1015213</v>
      </c>
    </row>
    <row r="538" spans="1:10" ht="31.5" x14ac:dyDescent="0.25">
      <c r="A538" s="62" t="s">
        <v>567</v>
      </c>
      <c r="B538" s="406" t="s">
        <v>52</v>
      </c>
      <c r="C538" s="406">
        <v>10</v>
      </c>
      <c r="D538" s="2" t="s">
        <v>15</v>
      </c>
      <c r="E538" s="248" t="s">
        <v>239</v>
      </c>
      <c r="F538" s="249" t="s">
        <v>10</v>
      </c>
      <c r="G538" s="250" t="s">
        <v>568</v>
      </c>
      <c r="H538" s="2"/>
      <c r="I538" s="533">
        <f>SUM(I539)</f>
        <v>69734</v>
      </c>
      <c r="J538" s="533">
        <f>SUM(J539)</f>
        <v>69734</v>
      </c>
    </row>
    <row r="539" spans="1:10" ht="15.75" x14ac:dyDescent="0.25">
      <c r="A539" s="62" t="s">
        <v>40</v>
      </c>
      <c r="B539" s="406" t="s">
        <v>52</v>
      </c>
      <c r="C539" s="406">
        <v>10</v>
      </c>
      <c r="D539" s="2" t="s">
        <v>15</v>
      </c>
      <c r="E539" s="248" t="s">
        <v>239</v>
      </c>
      <c r="F539" s="249" t="s">
        <v>10</v>
      </c>
      <c r="G539" s="250" t="s">
        <v>568</v>
      </c>
      <c r="H539" s="2" t="s">
        <v>39</v>
      </c>
      <c r="I539" s="535">
        <v>69734</v>
      </c>
      <c r="J539" s="535">
        <v>69734</v>
      </c>
    </row>
    <row r="540" spans="1:10" ht="15.75" x14ac:dyDescent="0.25">
      <c r="A540" s="62" t="s">
        <v>573</v>
      </c>
      <c r="B540" s="406" t="s">
        <v>52</v>
      </c>
      <c r="C540" s="406">
        <v>10</v>
      </c>
      <c r="D540" s="2" t="s">
        <v>15</v>
      </c>
      <c r="E540" s="248" t="s">
        <v>239</v>
      </c>
      <c r="F540" s="249" t="s">
        <v>12</v>
      </c>
      <c r="G540" s="250" t="s">
        <v>497</v>
      </c>
      <c r="H540" s="2"/>
      <c r="I540" s="533">
        <f>SUM(I541+I543+I546)</f>
        <v>8239651</v>
      </c>
      <c r="J540" s="533">
        <f>SUM(J541+J543+J546)</f>
        <v>8239651</v>
      </c>
    </row>
    <row r="541" spans="1:10" ht="31.5" hidden="1" x14ac:dyDescent="0.25">
      <c r="A541" s="104" t="s">
        <v>706</v>
      </c>
      <c r="B541" s="406" t="s">
        <v>52</v>
      </c>
      <c r="C541" s="406">
        <v>10</v>
      </c>
      <c r="D541" s="2" t="s">
        <v>15</v>
      </c>
      <c r="E541" s="248" t="s">
        <v>239</v>
      </c>
      <c r="F541" s="249" t="s">
        <v>12</v>
      </c>
      <c r="G541" s="250" t="s">
        <v>705</v>
      </c>
      <c r="H541" s="2"/>
      <c r="I541" s="533">
        <f>SUM(I542)</f>
        <v>0</v>
      </c>
      <c r="J541" s="533">
        <f>SUM(J542)</f>
        <v>0</v>
      </c>
    </row>
    <row r="542" spans="1:10" ht="15.75" hidden="1" x14ac:dyDescent="0.25">
      <c r="A542" s="62" t="s">
        <v>40</v>
      </c>
      <c r="B542" s="406" t="s">
        <v>52</v>
      </c>
      <c r="C542" s="406">
        <v>10</v>
      </c>
      <c r="D542" s="2" t="s">
        <v>15</v>
      </c>
      <c r="E542" s="248" t="s">
        <v>239</v>
      </c>
      <c r="F542" s="249" t="s">
        <v>12</v>
      </c>
      <c r="G542" s="250" t="s">
        <v>705</v>
      </c>
      <c r="H542" s="2" t="s">
        <v>39</v>
      </c>
      <c r="I542" s="535"/>
      <c r="J542" s="535"/>
    </row>
    <row r="543" spans="1:10" ht="63" customHeight="1" x14ac:dyDescent="0.25">
      <c r="A543" s="62" t="s">
        <v>108</v>
      </c>
      <c r="B543" s="406" t="s">
        <v>52</v>
      </c>
      <c r="C543" s="406">
        <v>10</v>
      </c>
      <c r="D543" s="2" t="s">
        <v>15</v>
      </c>
      <c r="E543" s="248" t="s">
        <v>239</v>
      </c>
      <c r="F543" s="249" t="s">
        <v>12</v>
      </c>
      <c r="G543" s="250" t="s">
        <v>599</v>
      </c>
      <c r="H543" s="2"/>
      <c r="I543" s="533">
        <f>SUM(I544:I545)</f>
        <v>8160090</v>
      </c>
      <c r="J543" s="533">
        <f>SUM(J544:J545)</f>
        <v>8160090</v>
      </c>
    </row>
    <row r="544" spans="1:10" ht="31.5" x14ac:dyDescent="0.25">
      <c r="A544" s="114" t="s">
        <v>682</v>
      </c>
      <c r="B544" s="6" t="s">
        <v>52</v>
      </c>
      <c r="C544" s="406">
        <v>10</v>
      </c>
      <c r="D544" s="2" t="s">
        <v>15</v>
      </c>
      <c r="E544" s="248" t="s">
        <v>239</v>
      </c>
      <c r="F544" s="249" t="s">
        <v>12</v>
      </c>
      <c r="G544" s="250" t="s">
        <v>599</v>
      </c>
      <c r="H544" s="2" t="s">
        <v>16</v>
      </c>
      <c r="I544" s="535">
        <v>31737</v>
      </c>
      <c r="J544" s="535">
        <v>31737</v>
      </c>
    </row>
    <row r="545" spans="1:10" ht="15.75" x14ac:dyDescent="0.25">
      <c r="A545" s="62" t="s">
        <v>40</v>
      </c>
      <c r="B545" s="406" t="s">
        <v>52</v>
      </c>
      <c r="C545" s="406">
        <v>10</v>
      </c>
      <c r="D545" s="2" t="s">
        <v>15</v>
      </c>
      <c r="E545" s="248" t="s">
        <v>239</v>
      </c>
      <c r="F545" s="249" t="s">
        <v>12</v>
      </c>
      <c r="G545" s="250" t="s">
        <v>599</v>
      </c>
      <c r="H545" s="2" t="s">
        <v>39</v>
      </c>
      <c r="I545" s="535">
        <v>8128353</v>
      </c>
      <c r="J545" s="535">
        <v>8128353</v>
      </c>
    </row>
    <row r="546" spans="1:10" ht="31.5" x14ac:dyDescent="0.25">
      <c r="A546" s="62" t="s">
        <v>567</v>
      </c>
      <c r="B546" s="406" t="s">
        <v>52</v>
      </c>
      <c r="C546" s="406">
        <v>10</v>
      </c>
      <c r="D546" s="2" t="s">
        <v>15</v>
      </c>
      <c r="E546" s="248" t="s">
        <v>239</v>
      </c>
      <c r="F546" s="249" t="s">
        <v>12</v>
      </c>
      <c r="G546" s="250" t="s">
        <v>568</v>
      </c>
      <c r="H546" s="2"/>
      <c r="I546" s="533">
        <f>SUM(I547)</f>
        <v>79561</v>
      </c>
      <c r="J546" s="533">
        <f>SUM(J547)</f>
        <v>79561</v>
      </c>
    </row>
    <row r="547" spans="1:10" ht="15.75" x14ac:dyDescent="0.25">
      <c r="A547" s="62" t="s">
        <v>40</v>
      </c>
      <c r="B547" s="406" t="s">
        <v>52</v>
      </c>
      <c r="C547" s="406">
        <v>10</v>
      </c>
      <c r="D547" s="2" t="s">
        <v>15</v>
      </c>
      <c r="E547" s="248" t="s">
        <v>239</v>
      </c>
      <c r="F547" s="249" t="s">
        <v>12</v>
      </c>
      <c r="G547" s="250" t="s">
        <v>568</v>
      </c>
      <c r="H547" s="2" t="s">
        <v>39</v>
      </c>
      <c r="I547" s="535">
        <v>79561</v>
      </c>
      <c r="J547" s="535">
        <v>79561</v>
      </c>
    </row>
    <row r="548" spans="1:10" ht="49.5" customHeight="1" x14ac:dyDescent="0.25">
      <c r="A548" s="62" t="s">
        <v>160</v>
      </c>
      <c r="B548" s="406" t="s">
        <v>52</v>
      </c>
      <c r="C548" s="406">
        <v>10</v>
      </c>
      <c r="D548" s="2" t="s">
        <v>15</v>
      </c>
      <c r="E548" s="248" t="s">
        <v>240</v>
      </c>
      <c r="F548" s="249" t="s">
        <v>496</v>
      </c>
      <c r="G548" s="250" t="s">
        <v>497</v>
      </c>
      <c r="H548" s="2"/>
      <c r="I548" s="533">
        <f>SUM(I549)</f>
        <v>147724</v>
      </c>
      <c r="J548" s="533">
        <f>SUM(J549)</f>
        <v>147724</v>
      </c>
    </row>
    <row r="549" spans="1:10" ht="31.5" x14ac:dyDescent="0.25">
      <c r="A549" s="62" t="s">
        <v>577</v>
      </c>
      <c r="B549" s="406" t="s">
        <v>52</v>
      </c>
      <c r="C549" s="406">
        <v>10</v>
      </c>
      <c r="D549" s="2" t="s">
        <v>15</v>
      </c>
      <c r="E549" s="248" t="s">
        <v>240</v>
      </c>
      <c r="F549" s="249" t="s">
        <v>10</v>
      </c>
      <c r="G549" s="250" t="s">
        <v>497</v>
      </c>
      <c r="H549" s="2"/>
      <c r="I549" s="533">
        <f>SUM(I550+I552+I555)</f>
        <v>147724</v>
      </c>
      <c r="J549" s="533">
        <f>SUM(J550+J552+J555)</f>
        <v>147724</v>
      </c>
    </row>
    <row r="550" spans="1:10" ht="31.5" hidden="1" x14ac:dyDescent="0.25">
      <c r="A550" s="104" t="s">
        <v>706</v>
      </c>
      <c r="B550" s="406" t="s">
        <v>52</v>
      </c>
      <c r="C550" s="406">
        <v>10</v>
      </c>
      <c r="D550" s="2" t="s">
        <v>15</v>
      </c>
      <c r="E550" s="248" t="s">
        <v>240</v>
      </c>
      <c r="F550" s="249" t="s">
        <v>10</v>
      </c>
      <c r="G550" s="250" t="s">
        <v>705</v>
      </c>
      <c r="H550" s="2"/>
      <c r="I550" s="533">
        <f>SUM(I551)</f>
        <v>0</v>
      </c>
      <c r="J550" s="533">
        <f>SUM(J551)</f>
        <v>0</v>
      </c>
    </row>
    <row r="551" spans="1:10" ht="15.75" hidden="1" x14ac:dyDescent="0.25">
      <c r="A551" s="62" t="s">
        <v>40</v>
      </c>
      <c r="B551" s="406" t="s">
        <v>52</v>
      </c>
      <c r="C551" s="406">
        <v>10</v>
      </c>
      <c r="D551" s="2" t="s">
        <v>15</v>
      </c>
      <c r="E551" s="248" t="s">
        <v>240</v>
      </c>
      <c r="F551" s="249" t="s">
        <v>10</v>
      </c>
      <c r="G551" s="250" t="s">
        <v>705</v>
      </c>
      <c r="H551" s="2" t="s">
        <v>39</v>
      </c>
      <c r="I551" s="535"/>
      <c r="J551" s="535"/>
    </row>
    <row r="552" spans="1:10" ht="65.25" customHeight="1" x14ac:dyDescent="0.25">
      <c r="A552" s="62" t="s">
        <v>108</v>
      </c>
      <c r="B552" s="406" t="s">
        <v>52</v>
      </c>
      <c r="C552" s="406">
        <v>10</v>
      </c>
      <c r="D552" s="2" t="s">
        <v>15</v>
      </c>
      <c r="E552" s="248" t="s">
        <v>240</v>
      </c>
      <c r="F552" s="339" t="s">
        <v>10</v>
      </c>
      <c r="G552" s="250" t="s">
        <v>599</v>
      </c>
      <c r="H552" s="2"/>
      <c r="I552" s="533">
        <f>SUM(I553:I554)</f>
        <v>125300</v>
      </c>
      <c r="J552" s="533">
        <f>SUM(J553:J554)</f>
        <v>125300</v>
      </c>
    </row>
    <row r="553" spans="1:10" ht="18" hidden="1" customHeight="1" x14ac:dyDescent="0.25">
      <c r="A553" s="114" t="s">
        <v>682</v>
      </c>
      <c r="B553" s="6" t="s">
        <v>52</v>
      </c>
      <c r="C553" s="406">
        <v>10</v>
      </c>
      <c r="D553" s="2" t="s">
        <v>15</v>
      </c>
      <c r="E553" s="120" t="s">
        <v>240</v>
      </c>
      <c r="F553" s="341" t="s">
        <v>10</v>
      </c>
      <c r="G553" s="338" t="s">
        <v>599</v>
      </c>
      <c r="H553" s="2" t="s">
        <v>16</v>
      </c>
      <c r="I553" s="535"/>
      <c r="J553" s="535"/>
    </row>
    <row r="554" spans="1:10" ht="15.75" x14ac:dyDescent="0.25">
      <c r="A554" s="62" t="s">
        <v>40</v>
      </c>
      <c r="B554" s="406" t="s">
        <v>52</v>
      </c>
      <c r="C554" s="406">
        <v>10</v>
      </c>
      <c r="D554" s="2" t="s">
        <v>15</v>
      </c>
      <c r="E554" s="248" t="s">
        <v>240</v>
      </c>
      <c r="F554" s="340" t="s">
        <v>10</v>
      </c>
      <c r="G554" s="250" t="s">
        <v>599</v>
      </c>
      <c r="H554" s="2" t="s">
        <v>39</v>
      </c>
      <c r="I554" s="535">
        <v>125300</v>
      </c>
      <c r="J554" s="535">
        <v>125300</v>
      </c>
    </row>
    <row r="555" spans="1:10" ht="31.5" x14ac:dyDescent="0.25">
      <c r="A555" s="62" t="s">
        <v>567</v>
      </c>
      <c r="B555" s="406" t="s">
        <v>52</v>
      </c>
      <c r="C555" s="406">
        <v>10</v>
      </c>
      <c r="D555" s="2" t="s">
        <v>15</v>
      </c>
      <c r="E555" s="248" t="s">
        <v>240</v>
      </c>
      <c r="F555" s="249" t="s">
        <v>10</v>
      </c>
      <c r="G555" s="250" t="s">
        <v>568</v>
      </c>
      <c r="H555" s="2"/>
      <c r="I555" s="533">
        <f>SUM(I556)</f>
        <v>22424</v>
      </c>
      <c r="J555" s="533">
        <f>SUM(J556)</f>
        <v>22424</v>
      </c>
    </row>
    <row r="556" spans="1:10" ht="15.75" x14ac:dyDescent="0.25">
      <c r="A556" s="62" t="s">
        <v>40</v>
      </c>
      <c r="B556" s="406" t="s">
        <v>52</v>
      </c>
      <c r="C556" s="406">
        <v>10</v>
      </c>
      <c r="D556" s="2" t="s">
        <v>15</v>
      </c>
      <c r="E556" s="248" t="s">
        <v>240</v>
      </c>
      <c r="F556" s="249" t="s">
        <v>10</v>
      </c>
      <c r="G556" s="250" t="s">
        <v>568</v>
      </c>
      <c r="H556" s="2" t="s">
        <v>39</v>
      </c>
      <c r="I556" s="535">
        <v>22424</v>
      </c>
      <c r="J556" s="535">
        <v>22424</v>
      </c>
    </row>
    <row r="557" spans="1:10" ht="15.75" x14ac:dyDescent="0.25">
      <c r="A557" s="113" t="s">
        <v>42</v>
      </c>
      <c r="B557" s="26" t="s">
        <v>52</v>
      </c>
      <c r="C557" s="26">
        <v>10</v>
      </c>
      <c r="D557" s="22" t="s">
        <v>20</v>
      </c>
      <c r="E557" s="296"/>
      <c r="F557" s="297"/>
      <c r="G557" s="298"/>
      <c r="H557" s="22"/>
      <c r="I557" s="531">
        <f t="shared" ref="I557:J560" si="51">SUM(I558)</f>
        <v>1411837</v>
      </c>
      <c r="J557" s="531">
        <f t="shared" si="51"/>
        <v>1411837</v>
      </c>
    </row>
    <row r="558" spans="1:10" ht="31.5" x14ac:dyDescent="0.25">
      <c r="A558" s="105" t="s">
        <v>178</v>
      </c>
      <c r="B558" s="30" t="s">
        <v>52</v>
      </c>
      <c r="C558" s="30">
        <v>10</v>
      </c>
      <c r="D558" s="28" t="s">
        <v>20</v>
      </c>
      <c r="E558" s="245" t="s">
        <v>561</v>
      </c>
      <c r="F558" s="246" t="s">
        <v>496</v>
      </c>
      <c r="G558" s="247" t="s">
        <v>497</v>
      </c>
      <c r="H558" s="28"/>
      <c r="I558" s="532">
        <f t="shared" si="51"/>
        <v>1411837</v>
      </c>
      <c r="J558" s="532">
        <f t="shared" si="51"/>
        <v>1411837</v>
      </c>
    </row>
    <row r="559" spans="1:10" ht="47.25" x14ac:dyDescent="0.25">
      <c r="A559" s="62" t="s">
        <v>179</v>
      </c>
      <c r="B559" s="406" t="s">
        <v>52</v>
      </c>
      <c r="C559" s="406">
        <v>10</v>
      </c>
      <c r="D559" s="2" t="s">
        <v>20</v>
      </c>
      <c r="E559" s="248" t="s">
        <v>239</v>
      </c>
      <c r="F559" s="249" t="s">
        <v>496</v>
      </c>
      <c r="G559" s="250" t="s">
        <v>497</v>
      </c>
      <c r="H559" s="2"/>
      <c r="I559" s="533">
        <f t="shared" si="51"/>
        <v>1411837</v>
      </c>
      <c r="J559" s="533">
        <f t="shared" si="51"/>
        <v>1411837</v>
      </c>
    </row>
    <row r="560" spans="1:10" ht="15.75" x14ac:dyDescent="0.25">
      <c r="A560" s="62" t="s">
        <v>562</v>
      </c>
      <c r="B560" s="406" t="s">
        <v>52</v>
      </c>
      <c r="C560" s="6">
        <v>10</v>
      </c>
      <c r="D560" s="2" t="s">
        <v>20</v>
      </c>
      <c r="E560" s="248" t="s">
        <v>239</v>
      </c>
      <c r="F560" s="249" t="s">
        <v>10</v>
      </c>
      <c r="G560" s="250" t="s">
        <v>497</v>
      </c>
      <c r="H560" s="2"/>
      <c r="I560" s="533">
        <f t="shared" si="51"/>
        <v>1411837</v>
      </c>
      <c r="J560" s="533">
        <f t="shared" si="51"/>
        <v>1411837</v>
      </c>
    </row>
    <row r="561" spans="1:10" ht="15.75" x14ac:dyDescent="0.25">
      <c r="A561" s="104" t="s">
        <v>180</v>
      </c>
      <c r="B561" s="406" t="s">
        <v>52</v>
      </c>
      <c r="C561" s="406">
        <v>10</v>
      </c>
      <c r="D561" s="2" t="s">
        <v>20</v>
      </c>
      <c r="E561" s="248" t="s">
        <v>239</v>
      </c>
      <c r="F561" s="249" t="s">
        <v>10</v>
      </c>
      <c r="G561" s="250" t="s">
        <v>607</v>
      </c>
      <c r="H561" s="2"/>
      <c r="I561" s="533">
        <f>SUM(I562:I563)</f>
        <v>1411837</v>
      </c>
      <c r="J561" s="533">
        <f>SUM(J562:J563)</f>
        <v>1411837</v>
      </c>
    </row>
    <row r="562" spans="1:10" ht="31.5" hidden="1" x14ac:dyDescent="0.25">
      <c r="A562" s="114" t="s">
        <v>682</v>
      </c>
      <c r="B562" s="6" t="s">
        <v>52</v>
      </c>
      <c r="C562" s="406">
        <v>10</v>
      </c>
      <c r="D562" s="2" t="s">
        <v>20</v>
      </c>
      <c r="E562" s="248" t="s">
        <v>239</v>
      </c>
      <c r="F562" s="249" t="s">
        <v>10</v>
      </c>
      <c r="G562" s="250" t="s">
        <v>607</v>
      </c>
      <c r="H562" s="2" t="s">
        <v>16</v>
      </c>
      <c r="I562" s="535"/>
      <c r="J562" s="535"/>
    </row>
    <row r="563" spans="1:10" ht="15.75" x14ac:dyDescent="0.25">
      <c r="A563" s="62" t="s">
        <v>40</v>
      </c>
      <c r="B563" s="406" t="s">
        <v>52</v>
      </c>
      <c r="C563" s="406">
        <v>10</v>
      </c>
      <c r="D563" s="2" t="s">
        <v>20</v>
      </c>
      <c r="E563" s="248" t="s">
        <v>239</v>
      </c>
      <c r="F563" s="249" t="s">
        <v>10</v>
      </c>
      <c r="G563" s="250" t="s">
        <v>607</v>
      </c>
      <c r="H563" s="2" t="s">
        <v>39</v>
      </c>
      <c r="I563" s="535">
        <v>1411837</v>
      </c>
      <c r="J563" s="535">
        <v>1411837</v>
      </c>
    </row>
    <row r="564" spans="1:10" s="37" customFormat="1" ht="31.5" x14ac:dyDescent="0.25">
      <c r="A564" s="562" t="s">
        <v>58</v>
      </c>
      <c r="B564" s="563" t="s">
        <v>59</v>
      </c>
      <c r="C564" s="556"/>
      <c r="D564" s="557"/>
      <c r="E564" s="558"/>
      <c r="F564" s="559"/>
      <c r="G564" s="560"/>
      <c r="H564" s="561"/>
      <c r="I564" s="548">
        <f>SUM(I565+I572+I605+I661+I679)</f>
        <v>35778164</v>
      </c>
      <c r="J564" s="548">
        <f>SUM(J565+J572+J605+J661+J679)</f>
        <v>35778164</v>
      </c>
    </row>
    <row r="565" spans="1:10" s="37" customFormat="1" ht="15.75" hidden="1" x14ac:dyDescent="0.25">
      <c r="A565" s="314" t="s">
        <v>9</v>
      </c>
      <c r="B565" s="334" t="s">
        <v>59</v>
      </c>
      <c r="C565" s="15" t="s">
        <v>10</v>
      </c>
      <c r="D565" s="15"/>
      <c r="E565" s="328"/>
      <c r="F565" s="329"/>
      <c r="G565" s="330"/>
      <c r="H565" s="15"/>
      <c r="I565" s="530">
        <f t="shared" ref="I565:J570" si="52">SUM(I566)</f>
        <v>0</v>
      </c>
      <c r="J565" s="530">
        <f t="shared" si="52"/>
        <v>0</v>
      </c>
    </row>
    <row r="566" spans="1:10" s="37" customFormat="1" ht="15.75" hidden="1" x14ac:dyDescent="0.25">
      <c r="A566" s="100" t="s">
        <v>23</v>
      </c>
      <c r="B566" s="26" t="s">
        <v>59</v>
      </c>
      <c r="C566" s="22" t="s">
        <v>10</v>
      </c>
      <c r="D566" s="26">
        <v>13</v>
      </c>
      <c r="E566" s="101"/>
      <c r="F566" s="325"/>
      <c r="G566" s="326"/>
      <c r="H566" s="22"/>
      <c r="I566" s="531">
        <f t="shared" si="52"/>
        <v>0</v>
      </c>
      <c r="J566" s="531">
        <f t="shared" si="52"/>
        <v>0</v>
      </c>
    </row>
    <row r="567" spans="1:10" ht="31.5" hidden="1" x14ac:dyDescent="0.25">
      <c r="A567" s="27" t="s">
        <v>164</v>
      </c>
      <c r="B567" s="30" t="s">
        <v>59</v>
      </c>
      <c r="C567" s="28" t="s">
        <v>10</v>
      </c>
      <c r="D567" s="30">
        <v>13</v>
      </c>
      <c r="E567" s="245" t="s">
        <v>245</v>
      </c>
      <c r="F567" s="246" t="s">
        <v>496</v>
      </c>
      <c r="G567" s="247" t="s">
        <v>497</v>
      </c>
      <c r="H567" s="31"/>
      <c r="I567" s="532">
        <f t="shared" si="52"/>
        <v>0</v>
      </c>
      <c r="J567" s="532">
        <f t="shared" si="52"/>
        <v>0</v>
      </c>
    </row>
    <row r="568" spans="1:10" ht="32.25" hidden="1" customHeight="1" x14ac:dyDescent="0.25">
      <c r="A568" s="3" t="s">
        <v>172</v>
      </c>
      <c r="B568" s="406" t="s">
        <v>59</v>
      </c>
      <c r="C568" s="2" t="s">
        <v>10</v>
      </c>
      <c r="D568" s="2">
        <v>13</v>
      </c>
      <c r="E568" s="248" t="s">
        <v>587</v>
      </c>
      <c r="F568" s="249" t="s">
        <v>496</v>
      </c>
      <c r="G568" s="250" t="s">
        <v>497</v>
      </c>
      <c r="H568" s="2"/>
      <c r="I568" s="533">
        <f t="shared" si="52"/>
        <v>0</v>
      </c>
      <c r="J568" s="533">
        <f t="shared" si="52"/>
        <v>0</v>
      </c>
    </row>
    <row r="569" spans="1:10" ht="15.75" hidden="1" x14ac:dyDescent="0.25">
      <c r="A569" s="70" t="s">
        <v>884</v>
      </c>
      <c r="B569" s="321" t="s">
        <v>59</v>
      </c>
      <c r="C569" s="2" t="s">
        <v>10</v>
      </c>
      <c r="D569" s="2">
        <v>13</v>
      </c>
      <c r="E569" s="248" t="s">
        <v>249</v>
      </c>
      <c r="F569" s="249" t="s">
        <v>12</v>
      </c>
      <c r="G569" s="250" t="s">
        <v>497</v>
      </c>
      <c r="H569" s="2"/>
      <c r="I569" s="533">
        <f t="shared" si="52"/>
        <v>0</v>
      </c>
      <c r="J569" s="533">
        <f t="shared" si="52"/>
        <v>0</v>
      </c>
    </row>
    <row r="570" spans="1:10" ht="31.5" hidden="1" x14ac:dyDescent="0.25">
      <c r="A570" s="114" t="s">
        <v>559</v>
      </c>
      <c r="B570" s="6" t="s">
        <v>59</v>
      </c>
      <c r="C570" s="2" t="s">
        <v>10</v>
      </c>
      <c r="D570" s="2">
        <v>13</v>
      </c>
      <c r="E570" s="248" t="s">
        <v>249</v>
      </c>
      <c r="F570" s="249" t="s">
        <v>12</v>
      </c>
      <c r="G570" s="268" t="s">
        <v>558</v>
      </c>
      <c r="H570" s="2"/>
      <c r="I570" s="533">
        <f t="shared" si="52"/>
        <v>0</v>
      </c>
      <c r="J570" s="533">
        <f t="shared" si="52"/>
        <v>0</v>
      </c>
    </row>
    <row r="571" spans="1:10" ht="16.5" hidden="1" customHeight="1" x14ac:dyDescent="0.25">
      <c r="A571" s="92" t="s">
        <v>21</v>
      </c>
      <c r="B571" s="6" t="s">
        <v>59</v>
      </c>
      <c r="C571" s="2" t="s">
        <v>10</v>
      </c>
      <c r="D571" s="2">
        <v>13</v>
      </c>
      <c r="E571" s="248" t="s">
        <v>249</v>
      </c>
      <c r="F571" s="249" t="s">
        <v>12</v>
      </c>
      <c r="G571" s="268" t="s">
        <v>558</v>
      </c>
      <c r="H571" s="2" t="s">
        <v>70</v>
      </c>
      <c r="I571" s="535"/>
      <c r="J571" s="535"/>
    </row>
    <row r="572" spans="1:10" s="37" customFormat="1" ht="15.75" x14ac:dyDescent="0.25">
      <c r="A572" s="313" t="s">
        <v>27</v>
      </c>
      <c r="B572" s="19" t="s">
        <v>59</v>
      </c>
      <c r="C572" s="15" t="s">
        <v>29</v>
      </c>
      <c r="D572" s="19"/>
      <c r="E572" s="278"/>
      <c r="F572" s="279"/>
      <c r="G572" s="280"/>
      <c r="H572" s="15"/>
      <c r="I572" s="530">
        <f>SUM(I573+I586)</f>
        <v>7323824</v>
      </c>
      <c r="J572" s="530">
        <f>SUM(J573+J586)</f>
        <v>7323824</v>
      </c>
    </row>
    <row r="573" spans="1:10" s="37" customFormat="1" ht="15.75" x14ac:dyDescent="0.25">
      <c r="A573" s="100" t="s">
        <v>886</v>
      </c>
      <c r="B573" s="26" t="s">
        <v>59</v>
      </c>
      <c r="C573" s="22" t="s">
        <v>29</v>
      </c>
      <c r="D573" s="22" t="s">
        <v>15</v>
      </c>
      <c r="E573" s="242"/>
      <c r="F573" s="243"/>
      <c r="G573" s="244"/>
      <c r="H573" s="22"/>
      <c r="I573" s="531">
        <f>SUM(I574+I581)</f>
        <v>6899504</v>
      </c>
      <c r="J573" s="531">
        <f>SUM(J574+J581)</f>
        <v>6899504</v>
      </c>
    </row>
    <row r="574" spans="1:10" s="37" customFormat="1" ht="31.5" x14ac:dyDescent="0.25">
      <c r="A574" s="102" t="s">
        <v>164</v>
      </c>
      <c r="B574" s="123" t="s">
        <v>59</v>
      </c>
      <c r="C574" s="28" t="s">
        <v>29</v>
      </c>
      <c r="D574" s="28" t="s">
        <v>15</v>
      </c>
      <c r="E574" s="245" t="s">
        <v>245</v>
      </c>
      <c r="F574" s="246" t="s">
        <v>496</v>
      </c>
      <c r="G574" s="247" t="s">
        <v>497</v>
      </c>
      <c r="H574" s="28"/>
      <c r="I574" s="532">
        <f t="shared" ref="I574:J576" si="53">SUM(I575)</f>
        <v>6863504</v>
      </c>
      <c r="J574" s="532">
        <f t="shared" si="53"/>
        <v>6863504</v>
      </c>
    </row>
    <row r="575" spans="1:10" s="37" customFormat="1" ht="51.75" customHeight="1" x14ac:dyDescent="0.25">
      <c r="A575" s="62" t="s">
        <v>165</v>
      </c>
      <c r="B575" s="131" t="s">
        <v>59</v>
      </c>
      <c r="C575" s="44" t="s">
        <v>29</v>
      </c>
      <c r="D575" s="44" t="s">
        <v>15</v>
      </c>
      <c r="E575" s="287" t="s">
        <v>246</v>
      </c>
      <c r="F575" s="288" t="s">
        <v>496</v>
      </c>
      <c r="G575" s="289" t="s">
        <v>497</v>
      </c>
      <c r="H575" s="44"/>
      <c r="I575" s="533">
        <f t="shared" si="53"/>
        <v>6863504</v>
      </c>
      <c r="J575" s="533">
        <f t="shared" si="53"/>
        <v>6863504</v>
      </c>
    </row>
    <row r="576" spans="1:10" s="37" customFormat="1" ht="47.25" x14ac:dyDescent="0.25">
      <c r="A576" s="62" t="s">
        <v>576</v>
      </c>
      <c r="B576" s="131" t="s">
        <v>59</v>
      </c>
      <c r="C576" s="44" t="s">
        <v>29</v>
      </c>
      <c r="D576" s="44" t="s">
        <v>15</v>
      </c>
      <c r="E576" s="287" t="s">
        <v>246</v>
      </c>
      <c r="F576" s="288" t="s">
        <v>10</v>
      </c>
      <c r="G576" s="289" t="s">
        <v>497</v>
      </c>
      <c r="H576" s="44"/>
      <c r="I576" s="533">
        <f t="shared" si="53"/>
        <v>6863504</v>
      </c>
      <c r="J576" s="533">
        <f t="shared" si="53"/>
        <v>6863504</v>
      </c>
    </row>
    <row r="577" spans="1:10" s="37" customFormat="1" ht="31.5" x14ac:dyDescent="0.25">
      <c r="A577" s="62" t="s">
        <v>96</v>
      </c>
      <c r="B577" s="131" t="s">
        <v>59</v>
      </c>
      <c r="C577" s="44" t="s">
        <v>29</v>
      </c>
      <c r="D577" s="44" t="s">
        <v>15</v>
      </c>
      <c r="E577" s="287" t="s">
        <v>246</v>
      </c>
      <c r="F577" s="288" t="s">
        <v>10</v>
      </c>
      <c r="G577" s="289" t="s">
        <v>529</v>
      </c>
      <c r="H577" s="44"/>
      <c r="I577" s="533">
        <f>SUM(I578:I580)</f>
        <v>6863504</v>
      </c>
      <c r="J577" s="533">
        <f>SUM(J578:J580)</f>
        <v>6863504</v>
      </c>
    </row>
    <row r="578" spans="1:10" s="37" customFormat="1" ht="63" x14ac:dyDescent="0.25">
      <c r="A578" s="104" t="s">
        <v>86</v>
      </c>
      <c r="B578" s="131" t="s">
        <v>59</v>
      </c>
      <c r="C578" s="44" t="s">
        <v>29</v>
      </c>
      <c r="D578" s="44" t="s">
        <v>15</v>
      </c>
      <c r="E578" s="287" t="s">
        <v>246</v>
      </c>
      <c r="F578" s="288" t="s">
        <v>10</v>
      </c>
      <c r="G578" s="289" t="s">
        <v>529</v>
      </c>
      <c r="H578" s="44" t="s">
        <v>13</v>
      </c>
      <c r="I578" s="535">
        <v>6474213</v>
      </c>
      <c r="J578" s="535">
        <v>6474213</v>
      </c>
    </row>
    <row r="579" spans="1:10" s="37" customFormat="1" ht="31.5" x14ac:dyDescent="0.25">
      <c r="A579" s="114" t="s">
        <v>682</v>
      </c>
      <c r="B579" s="6" t="s">
        <v>59</v>
      </c>
      <c r="C579" s="44" t="s">
        <v>29</v>
      </c>
      <c r="D579" s="44" t="s">
        <v>15</v>
      </c>
      <c r="E579" s="290" t="s">
        <v>246</v>
      </c>
      <c r="F579" s="291" t="s">
        <v>10</v>
      </c>
      <c r="G579" s="292" t="s">
        <v>529</v>
      </c>
      <c r="H579" s="2" t="s">
        <v>16</v>
      </c>
      <c r="I579" s="534">
        <v>382400</v>
      </c>
      <c r="J579" s="534">
        <v>382400</v>
      </c>
    </row>
    <row r="580" spans="1:10" s="37" customFormat="1" ht="15.75" x14ac:dyDescent="0.25">
      <c r="A580" s="62" t="s">
        <v>18</v>
      </c>
      <c r="B580" s="131" t="s">
        <v>59</v>
      </c>
      <c r="C580" s="44" t="s">
        <v>29</v>
      </c>
      <c r="D580" s="44" t="s">
        <v>15</v>
      </c>
      <c r="E580" s="290" t="s">
        <v>246</v>
      </c>
      <c r="F580" s="291" t="s">
        <v>10</v>
      </c>
      <c r="G580" s="292" t="s">
        <v>529</v>
      </c>
      <c r="H580" s="2" t="s">
        <v>17</v>
      </c>
      <c r="I580" s="534">
        <v>6891</v>
      </c>
      <c r="J580" s="534">
        <v>6891</v>
      </c>
    </row>
    <row r="581" spans="1:10" s="37" customFormat="1" ht="63" x14ac:dyDescent="0.25">
      <c r="A581" s="105" t="s">
        <v>142</v>
      </c>
      <c r="B581" s="30" t="s">
        <v>59</v>
      </c>
      <c r="C581" s="28" t="s">
        <v>29</v>
      </c>
      <c r="D581" s="42" t="s">
        <v>15</v>
      </c>
      <c r="E581" s="257" t="s">
        <v>218</v>
      </c>
      <c r="F581" s="258" t="s">
        <v>496</v>
      </c>
      <c r="G581" s="259" t="s">
        <v>497</v>
      </c>
      <c r="H581" s="28"/>
      <c r="I581" s="532">
        <f t="shared" ref="I581:J584" si="54">SUM(I582)</f>
        <v>36000</v>
      </c>
      <c r="J581" s="532">
        <f t="shared" si="54"/>
        <v>36000</v>
      </c>
    </row>
    <row r="582" spans="1:10" s="37" customFormat="1" ht="110.25" x14ac:dyDescent="0.25">
      <c r="A582" s="106" t="s">
        <v>158</v>
      </c>
      <c r="B582" s="54" t="s">
        <v>59</v>
      </c>
      <c r="C582" s="2" t="s">
        <v>29</v>
      </c>
      <c r="D582" s="35" t="s">
        <v>15</v>
      </c>
      <c r="E582" s="290" t="s">
        <v>220</v>
      </c>
      <c r="F582" s="291" t="s">
        <v>496</v>
      </c>
      <c r="G582" s="292" t="s">
        <v>497</v>
      </c>
      <c r="H582" s="2"/>
      <c r="I582" s="533">
        <f t="shared" si="54"/>
        <v>36000</v>
      </c>
      <c r="J582" s="533">
        <f t="shared" si="54"/>
        <v>36000</v>
      </c>
    </row>
    <row r="583" spans="1:10" s="37" customFormat="1" ht="47.25" x14ac:dyDescent="0.25">
      <c r="A583" s="106" t="s">
        <v>516</v>
      </c>
      <c r="B583" s="54" t="s">
        <v>59</v>
      </c>
      <c r="C583" s="2" t="s">
        <v>29</v>
      </c>
      <c r="D583" s="35" t="s">
        <v>15</v>
      </c>
      <c r="E583" s="290" t="s">
        <v>220</v>
      </c>
      <c r="F583" s="291" t="s">
        <v>10</v>
      </c>
      <c r="G583" s="292" t="s">
        <v>497</v>
      </c>
      <c r="H583" s="2"/>
      <c r="I583" s="533">
        <f t="shared" si="54"/>
        <v>36000</v>
      </c>
      <c r="J583" s="533">
        <f t="shared" si="54"/>
        <v>36000</v>
      </c>
    </row>
    <row r="584" spans="1:10" s="37" customFormat="1" ht="31.5" x14ac:dyDescent="0.25">
      <c r="A584" s="62" t="s">
        <v>111</v>
      </c>
      <c r="B584" s="406" t="s">
        <v>59</v>
      </c>
      <c r="C584" s="2" t="s">
        <v>29</v>
      </c>
      <c r="D584" s="35" t="s">
        <v>15</v>
      </c>
      <c r="E584" s="290" t="s">
        <v>220</v>
      </c>
      <c r="F584" s="291" t="s">
        <v>10</v>
      </c>
      <c r="G584" s="292" t="s">
        <v>517</v>
      </c>
      <c r="H584" s="2"/>
      <c r="I584" s="533">
        <f t="shared" si="54"/>
        <v>36000</v>
      </c>
      <c r="J584" s="533">
        <f t="shared" si="54"/>
        <v>36000</v>
      </c>
    </row>
    <row r="585" spans="1:10" ht="31.5" x14ac:dyDescent="0.25">
      <c r="A585" s="114" t="s">
        <v>682</v>
      </c>
      <c r="B585" s="6" t="s">
        <v>59</v>
      </c>
      <c r="C585" s="2" t="s">
        <v>29</v>
      </c>
      <c r="D585" s="35" t="s">
        <v>15</v>
      </c>
      <c r="E585" s="290" t="s">
        <v>220</v>
      </c>
      <c r="F585" s="291" t="s">
        <v>10</v>
      </c>
      <c r="G585" s="292" t="s">
        <v>517</v>
      </c>
      <c r="H585" s="2" t="s">
        <v>16</v>
      </c>
      <c r="I585" s="534">
        <v>36000</v>
      </c>
      <c r="J585" s="534">
        <v>36000</v>
      </c>
    </row>
    <row r="586" spans="1:10" s="37" customFormat="1" ht="15.75" x14ac:dyDescent="0.25">
      <c r="A586" s="113" t="s">
        <v>918</v>
      </c>
      <c r="B586" s="26" t="s">
        <v>59</v>
      </c>
      <c r="C586" s="22" t="s">
        <v>29</v>
      </c>
      <c r="D586" s="22" t="s">
        <v>29</v>
      </c>
      <c r="E586" s="242"/>
      <c r="F586" s="243"/>
      <c r="G586" s="244"/>
      <c r="H586" s="22"/>
      <c r="I586" s="539">
        <f>SUM(I587+I600)</f>
        <v>424320</v>
      </c>
      <c r="J586" s="539">
        <f>SUM(J587+J600)</f>
        <v>424320</v>
      </c>
    </row>
    <row r="587" spans="1:10" ht="63" x14ac:dyDescent="0.25">
      <c r="A587" s="105" t="s">
        <v>166</v>
      </c>
      <c r="B587" s="30" t="s">
        <v>59</v>
      </c>
      <c r="C587" s="28" t="s">
        <v>29</v>
      </c>
      <c r="D587" s="28" t="s">
        <v>29</v>
      </c>
      <c r="E587" s="245" t="s">
        <v>578</v>
      </c>
      <c r="F587" s="246" t="s">
        <v>496</v>
      </c>
      <c r="G587" s="247" t="s">
        <v>497</v>
      </c>
      <c r="H587" s="28"/>
      <c r="I587" s="532">
        <f>SUM(I588+I592)</f>
        <v>399320</v>
      </c>
      <c r="J587" s="532">
        <f>SUM(J588+J592)</f>
        <v>399320</v>
      </c>
    </row>
    <row r="588" spans="1:10" ht="81" customHeight="1" x14ac:dyDescent="0.25">
      <c r="A588" s="109" t="s">
        <v>167</v>
      </c>
      <c r="B588" s="54" t="s">
        <v>59</v>
      </c>
      <c r="C588" s="44" t="s">
        <v>29</v>
      </c>
      <c r="D588" s="44" t="s">
        <v>29</v>
      </c>
      <c r="E588" s="287" t="s">
        <v>247</v>
      </c>
      <c r="F588" s="288" t="s">
        <v>496</v>
      </c>
      <c r="G588" s="289" t="s">
        <v>497</v>
      </c>
      <c r="H588" s="44"/>
      <c r="I588" s="533">
        <f t="shared" ref="I588:J590" si="55">SUM(I589)</f>
        <v>148000</v>
      </c>
      <c r="J588" s="533">
        <f t="shared" si="55"/>
        <v>148000</v>
      </c>
    </row>
    <row r="589" spans="1:10" ht="31.5" x14ac:dyDescent="0.25">
      <c r="A589" s="109" t="s">
        <v>579</v>
      </c>
      <c r="B589" s="54" t="s">
        <v>59</v>
      </c>
      <c r="C589" s="44" t="s">
        <v>29</v>
      </c>
      <c r="D589" s="44" t="s">
        <v>29</v>
      </c>
      <c r="E589" s="287" t="s">
        <v>247</v>
      </c>
      <c r="F589" s="288" t="s">
        <v>10</v>
      </c>
      <c r="G589" s="289" t="s">
        <v>497</v>
      </c>
      <c r="H589" s="44"/>
      <c r="I589" s="533">
        <f t="shared" si="55"/>
        <v>148000</v>
      </c>
      <c r="J589" s="533">
        <f t="shared" si="55"/>
        <v>148000</v>
      </c>
    </row>
    <row r="590" spans="1:10" ht="15.75" x14ac:dyDescent="0.25">
      <c r="A590" s="62" t="s">
        <v>97</v>
      </c>
      <c r="B590" s="406" t="s">
        <v>59</v>
      </c>
      <c r="C590" s="44" t="s">
        <v>29</v>
      </c>
      <c r="D590" s="44" t="s">
        <v>29</v>
      </c>
      <c r="E590" s="287" t="s">
        <v>247</v>
      </c>
      <c r="F590" s="288" t="s">
        <v>10</v>
      </c>
      <c r="G590" s="289" t="s">
        <v>580</v>
      </c>
      <c r="H590" s="44"/>
      <c r="I590" s="533">
        <f t="shared" si="55"/>
        <v>148000</v>
      </c>
      <c r="J590" s="533">
        <f t="shared" si="55"/>
        <v>148000</v>
      </c>
    </row>
    <row r="591" spans="1:10" ht="31.5" x14ac:dyDescent="0.25">
      <c r="A591" s="114" t="s">
        <v>682</v>
      </c>
      <c r="B591" s="6" t="s">
        <v>59</v>
      </c>
      <c r="C591" s="44" t="s">
        <v>29</v>
      </c>
      <c r="D591" s="44" t="s">
        <v>29</v>
      </c>
      <c r="E591" s="287" t="s">
        <v>247</v>
      </c>
      <c r="F591" s="288" t="s">
        <v>10</v>
      </c>
      <c r="G591" s="289" t="s">
        <v>580</v>
      </c>
      <c r="H591" s="44" t="s">
        <v>16</v>
      </c>
      <c r="I591" s="535">
        <v>148000</v>
      </c>
      <c r="J591" s="535">
        <v>148000</v>
      </c>
    </row>
    <row r="592" spans="1:10" ht="78.75" x14ac:dyDescent="0.25">
      <c r="A592" s="106" t="s">
        <v>168</v>
      </c>
      <c r="B592" s="54" t="s">
        <v>59</v>
      </c>
      <c r="C592" s="44" t="s">
        <v>29</v>
      </c>
      <c r="D592" s="44" t="s">
        <v>29</v>
      </c>
      <c r="E592" s="287" t="s">
        <v>243</v>
      </c>
      <c r="F592" s="288" t="s">
        <v>496</v>
      </c>
      <c r="G592" s="289" t="s">
        <v>497</v>
      </c>
      <c r="H592" s="44"/>
      <c r="I592" s="533">
        <f>SUM(I593)</f>
        <v>251320</v>
      </c>
      <c r="J592" s="533">
        <f>SUM(J593)</f>
        <v>251320</v>
      </c>
    </row>
    <row r="593" spans="1:10" ht="31.5" x14ac:dyDescent="0.25">
      <c r="A593" s="106" t="s">
        <v>581</v>
      </c>
      <c r="B593" s="54" t="s">
        <v>59</v>
      </c>
      <c r="C593" s="44" t="s">
        <v>29</v>
      </c>
      <c r="D593" s="44" t="s">
        <v>29</v>
      </c>
      <c r="E593" s="287" t="s">
        <v>243</v>
      </c>
      <c r="F593" s="288" t="s">
        <v>10</v>
      </c>
      <c r="G593" s="127" t="s">
        <v>497</v>
      </c>
      <c r="H593" s="44"/>
      <c r="I593" s="533">
        <f>SUM(I594+I596+I598)</f>
        <v>251320</v>
      </c>
      <c r="J593" s="533">
        <f>SUM(J594+J596+J598)</f>
        <v>251320</v>
      </c>
    </row>
    <row r="594" spans="1:10" ht="15.75" hidden="1" x14ac:dyDescent="0.25">
      <c r="A594" s="106" t="s">
        <v>711</v>
      </c>
      <c r="B594" s="54" t="s">
        <v>59</v>
      </c>
      <c r="C594" s="44" t="s">
        <v>29</v>
      </c>
      <c r="D594" s="44" t="s">
        <v>29</v>
      </c>
      <c r="E594" s="287" t="s">
        <v>243</v>
      </c>
      <c r="F594" s="288" t="s">
        <v>10</v>
      </c>
      <c r="G594" s="289" t="s">
        <v>710</v>
      </c>
      <c r="H594" s="44"/>
      <c r="I594" s="533">
        <f>SUM(I595)</f>
        <v>0</v>
      </c>
      <c r="J594" s="533">
        <f>SUM(J595)</f>
        <v>0</v>
      </c>
    </row>
    <row r="595" spans="1:10" ht="15.75" hidden="1" x14ac:dyDescent="0.25">
      <c r="A595" s="62" t="s">
        <v>40</v>
      </c>
      <c r="B595" s="54" t="s">
        <v>59</v>
      </c>
      <c r="C595" s="44" t="s">
        <v>29</v>
      </c>
      <c r="D595" s="44" t="s">
        <v>29</v>
      </c>
      <c r="E595" s="287" t="s">
        <v>243</v>
      </c>
      <c r="F595" s="288" t="s">
        <v>10</v>
      </c>
      <c r="G595" s="289" t="s">
        <v>710</v>
      </c>
      <c r="H595" s="44" t="s">
        <v>39</v>
      </c>
      <c r="I595" s="535"/>
      <c r="J595" s="535"/>
    </row>
    <row r="596" spans="1:10" ht="31.5" x14ac:dyDescent="0.25">
      <c r="A596" s="104" t="s">
        <v>582</v>
      </c>
      <c r="B596" s="406" t="s">
        <v>59</v>
      </c>
      <c r="C596" s="2" t="s">
        <v>29</v>
      </c>
      <c r="D596" s="2" t="s">
        <v>29</v>
      </c>
      <c r="E596" s="287" t="s">
        <v>243</v>
      </c>
      <c r="F596" s="249" t="s">
        <v>10</v>
      </c>
      <c r="G596" s="250" t="s">
        <v>583</v>
      </c>
      <c r="H596" s="2"/>
      <c r="I596" s="533">
        <f>SUM(I597:I597)</f>
        <v>202095</v>
      </c>
      <c r="J596" s="533">
        <f>SUM(J597:J597)</f>
        <v>202095</v>
      </c>
    </row>
    <row r="597" spans="1:10" ht="15.75" x14ac:dyDescent="0.25">
      <c r="A597" s="62" t="s">
        <v>40</v>
      </c>
      <c r="B597" s="406" t="s">
        <v>59</v>
      </c>
      <c r="C597" s="2" t="s">
        <v>29</v>
      </c>
      <c r="D597" s="2" t="s">
        <v>29</v>
      </c>
      <c r="E597" s="287" t="s">
        <v>243</v>
      </c>
      <c r="F597" s="249" t="s">
        <v>10</v>
      </c>
      <c r="G597" s="250" t="s">
        <v>583</v>
      </c>
      <c r="H597" s="2" t="s">
        <v>39</v>
      </c>
      <c r="I597" s="535">
        <v>202095</v>
      </c>
      <c r="J597" s="535">
        <v>202095</v>
      </c>
    </row>
    <row r="598" spans="1:10" ht="15.75" x14ac:dyDescent="0.25">
      <c r="A598" s="62" t="s">
        <v>709</v>
      </c>
      <c r="B598" s="406" t="s">
        <v>59</v>
      </c>
      <c r="C598" s="2" t="s">
        <v>29</v>
      </c>
      <c r="D598" s="2" t="s">
        <v>29</v>
      </c>
      <c r="E598" s="287" t="s">
        <v>243</v>
      </c>
      <c r="F598" s="249" t="s">
        <v>10</v>
      </c>
      <c r="G598" s="250" t="s">
        <v>712</v>
      </c>
      <c r="H598" s="2"/>
      <c r="I598" s="533">
        <f>SUM(I599)</f>
        <v>49225</v>
      </c>
      <c r="J598" s="533">
        <f>SUM(J599)</f>
        <v>49225</v>
      </c>
    </row>
    <row r="599" spans="1:10" ht="31.5" x14ac:dyDescent="0.25">
      <c r="A599" s="114" t="s">
        <v>682</v>
      </c>
      <c r="B599" s="406" t="s">
        <v>59</v>
      </c>
      <c r="C599" s="2" t="s">
        <v>29</v>
      </c>
      <c r="D599" s="2" t="s">
        <v>29</v>
      </c>
      <c r="E599" s="287" t="s">
        <v>243</v>
      </c>
      <c r="F599" s="249" t="s">
        <v>10</v>
      </c>
      <c r="G599" s="250" t="s">
        <v>712</v>
      </c>
      <c r="H599" s="2" t="s">
        <v>16</v>
      </c>
      <c r="I599" s="535">
        <v>49225</v>
      </c>
      <c r="J599" s="535">
        <v>49225</v>
      </c>
    </row>
    <row r="600" spans="1:10" s="65" customFormat="1" ht="47.25" x14ac:dyDescent="0.25">
      <c r="A600" s="105" t="s">
        <v>126</v>
      </c>
      <c r="B600" s="30" t="s">
        <v>59</v>
      </c>
      <c r="C600" s="28" t="s">
        <v>29</v>
      </c>
      <c r="D600" s="28" t="s">
        <v>29</v>
      </c>
      <c r="E600" s="245" t="s">
        <v>511</v>
      </c>
      <c r="F600" s="246" t="s">
        <v>496</v>
      </c>
      <c r="G600" s="247" t="s">
        <v>497</v>
      </c>
      <c r="H600" s="28"/>
      <c r="I600" s="532">
        <f t="shared" ref="I600:J603" si="56">SUM(I601)</f>
        <v>25000</v>
      </c>
      <c r="J600" s="532">
        <f t="shared" si="56"/>
        <v>25000</v>
      </c>
    </row>
    <row r="601" spans="1:10" s="65" customFormat="1" ht="63" x14ac:dyDescent="0.25">
      <c r="A601" s="106" t="s">
        <v>162</v>
      </c>
      <c r="B601" s="54" t="s">
        <v>59</v>
      </c>
      <c r="C601" s="35" t="s">
        <v>29</v>
      </c>
      <c r="D601" s="44" t="s">
        <v>29</v>
      </c>
      <c r="E601" s="287" t="s">
        <v>242</v>
      </c>
      <c r="F601" s="288" t="s">
        <v>496</v>
      </c>
      <c r="G601" s="289" t="s">
        <v>497</v>
      </c>
      <c r="H601" s="72"/>
      <c r="I601" s="536">
        <f t="shared" si="56"/>
        <v>25000</v>
      </c>
      <c r="J601" s="536">
        <f t="shared" si="56"/>
        <v>25000</v>
      </c>
    </row>
    <row r="602" spans="1:10" s="65" customFormat="1" ht="31.5" x14ac:dyDescent="0.25">
      <c r="A602" s="106" t="s">
        <v>574</v>
      </c>
      <c r="B602" s="54" t="s">
        <v>59</v>
      </c>
      <c r="C602" s="35" t="s">
        <v>29</v>
      </c>
      <c r="D602" s="44" t="s">
        <v>29</v>
      </c>
      <c r="E602" s="287" t="s">
        <v>242</v>
      </c>
      <c r="F602" s="288" t="s">
        <v>10</v>
      </c>
      <c r="G602" s="289" t="s">
        <v>497</v>
      </c>
      <c r="H602" s="72"/>
      <c r="I602" s="536">
        <f t="shared" si="56"/>
        <v>25000</v>
      </c>
      <c r="J602" s="536">
        <f t="shared" si="56"/>
        <v>25000</v>
      </c>
    </row>
    <row r="603" spans="1:10" s="37" customFormat="1" ht="31.5" x14ac:dyDescent="0.25">
      <c r="A603" s="107" t="s">
        <v>163</v>
      </c>
      <c r="B603" s="321" t="s">
        <v>59</v>
      </c>
      <c r="C603" s="35" t="s">
        <v>29</v>
      </c>
      <c r="D603" s="44" t="s">
        <v>29</v>
      </c>
      <c r="E603" s="287" t="s">
        <v>242</v>
      </c>
      <c r="F603" s="288" t="s">
        <v>10</v>
      </c>
      <c r="G603" s="289" t="s">
        <v>575</v>
      </c>
      <c r="H603" s="72"/>
      <c r="I603" s="536">
        <f t="shared" si="56"/>
        <v>25000</v>
      </c>
      <c r="J603" s="536">
        <f t="shared" si="56"/>
        <v>25000</v>
      </c>
    </row>
    <row r="604" spans="1:10" s="37" customFormat="1" ht="31.5" x14ac:dyDescent="0.25">
      <c r="A604" s="108" t="s">
        <v>682</v>
      </c>
      <c r="B604" s="321" t="s">
        <v>59</v>
      </c>
      <c r="C604" s="44" t="s">
        <v>29</v>
      </c>
      <c r="D604" s="44" t="s">
        <v>29</v>
      </c>
      <c r="E604" s="287" t="s">
        <v>242</v>
      </c>
      <c r="F604" s="288" t="s">
        <v>10</v>
      </c>
      <c r="G604" s="289" t="s">
        <v>575</v>
      </c>
      <c r="H604" s="72" t="s">
        <v>16</v>
      </c>
      <c r="I604" s="537">
        <v>25000</v>
      </c>
      <c r="J604" s="537">
        <v>25000</v>
      </c>
    </row>
    <row r="605" spans="1:10" ht="15.75" x14ac:dyDescent="0.25">
      <c r="A605" s="117" t="s">
        <v>33</v>
      </c>
      <c r="B605" s="19" t="s">
        <v>59</v>
      </c>
      <c r="C605" s="15" t="s">
        <v>35</v>
      </c>
      <c r="D605" s="15"/>
      <c r="E605" s="239"/>
      <c r="F605" s="240"/>
      <c r="G605" s="241"/>
      <c r="H605" s="15"/>
      <c r="I605" s="530">
        <f>SUM(I606,I636)</f>
        <v>27262064</v>
      </c>
      <c r="J605" s="530">
        <f>SUM(J606,J636)</f>
        <v>27262064</v>
      </c>
    </row>
    <row r="606" spans="1:10" ht="15.75" x14ac:dyDescent="0.25">
      <c r="A606" s="113" t="s">
        <v>34</v>
      </c>
      <c r="B606" s="26" t="s">
        <v>59</v>
      </c>
      <c r="C606" s="22" t="s">
        <v>35</v>
      </c>
      <c r="D606" s="22" t="s">
        <v>10</v>
      </c>
      <c r="E606" s="242"/>
      <c r="F606" s="243"/>
      <c r="G606" s="244"/>
      <c r="H606" s="22"/>
      <c r="I606" s="531">
        <f>SUM(I607+I624+I629)</f>
        <v>21481899</v>
      </c>
      <c r="J606" s="531">
        <f>SUM(J607+J624+J629)</f>
        <v>21481899</v>
      </c>
    </row>
    <row r="607" spans="1:10" ht="31.5" x14ac:dyDescent="0.25">
      <c r="A607" s="102" t="s">
        <v>164</v>
      </c>
      <c r="B607" s="30" t="s">
        <v>59</v>
      </c>
      <c r="C607" s="28" t="s">
        <v>35</v>
      </c>
      <c r="D607" s="28" t="s">
        <v>10</v>
      </c>
      <c r="E607" s="245" t="s">
        <v>245</v>
      </c>
      <c r="F607" s="246" t="s">
        <v>496</v>
      </c>
      <c r="G607" s="247" t="s">
        <v>497</v>
      </c>
      <c r="H607" s="31"/>
      <c r="I607" s="532">
        <f>SUM(I608,I618)</f>
        <v>21444899</v>
      </c>
      <c r="J607" s="532">
        <f>SUM(J608,J618)</f>
        <v>21444899</v>
      </c>
    </row>
    <row r="608" spans="1:10" ht="33" customHeight="1" x14ac:dyDescent="0.25">
      <c r="A608" s="104" t="s">
        <v>171</v>
      </c>
      <c r="B608" s="406" t="s">
        <v>59</v>
      </c>
      <c r="C608" s="2" t="s">
        <v>35</v>
      </c>
      <c r="D608" s="2" t="s">
        <v>10</v>
      </c>
      <c r="E608" s="248" t="s">
        <v>248</v>
      </c>
      <c r="F608" s="249" t="s">
        <v>496</v>
      </c>
      <c r="G608" s="250" t="s">
        <v>497</v>
      </c>
      <c r="H608" s="2"/>
      <c r="I608" s="533">
        <f>SUM(I609)</f>
        <v>10572668</v>
      </c>
      <c r="J608" s="533">
        <f>SUM(J609)</f>
        <v>10572668</v>
      </c>
    </row>
    <row r="609" spans="1:10" ht="31.5" x14ac:dyDescent="0.25">
      <c r="A609" s="104" t="s">
        <v>586</v>
      </c>
      <c r="B609" s="406" t="s">
        <v>59</v>
      </c>
      <c r="C609" s="2" t="s">
        <v>35</v>
      </c>
      <c r="D609" s="2" t="s">
        <v>10</v>
      </c>
      <c r="E609" s="248" t="s">
        <v>248</v>
      </c>
      <c r="F609" s="249" t="s">
        <v>10</v>
      </c>
      <c r="G609" s="250" t="s">
        <v>497</v>
      </c>
      <c r="H609" s="2"/>
      <c r="I609" s="533">
        <f>SUM(I610+I614+I616)</f>
        <v>10572668</v>
      </c>
      <c r="J609" s="533">
        <f>SUM(J610+J614+J616)</f>
        <v>10572668</v>
      </c>
    </row>
    <row r="610" spans="1:10" ht="31.5" x14ac:dyDescent="0.25">
      <c r="A610" s="62" t="s">
        <v>96</v>
      </c>
      <c r="B610" s="406" t="s">
        <v>59</v>
      </c>
      <c r="C610" s="2" t="s">
        <v>35</v>
      </c>
      <c r="D610" s="2" t="s">
        <v>10</v>
      </c>
      <c r="E610" s="248" t="s">
        <v>248</v>
      </c>
      <c r="F610" s="249" t="s">
        <v>10</v>
      </c>
      <c r="G610" s="250" t="s">
        <v>529</v>
      </c>
      <c r="H610" s="2"/>
      <c r="I610" s="533">
        <f>SUM(I611:I613)</f>
        <v>10572668</v>
      </c>
      <c r="J610" s="533">
        <f>SUM(J611:J613)</f>
        <v>10572668</v>
      </c>
    </row>
    <row r="611" spans="1:10" ht="63" x14ac:dyDescent="0.25">
      <c r="A611" s="104" t="s">
        <v>86</v>
      </c>
      <c r="B611" s="406" t="s">
        <v>59</v>
      </c>
      <c r="C611" s="2" t="s">
        <v>35</v>
      </c>
      <c r="D611" s="2" t="s">
        <v>10</v>
      </c>
      <c r="E611" s="248" t="s">
        <v>248</v>
      </c>
      <c r="F611" s="249" t="s">
        <v>10</v>
      </c>
      <c r="G611" s="250" t="s">
        <v>529</v>
      </c>
      <c r="H611" s="2" t="s">
        <v>13</v>
      </c>
      <c r="I611" s="535">
        <v>9849846</v>
      </c>
      <c r="J611" s="535">
        <v>9849846</v>
      </c>
    </row>
    <row r="612" spans="1:10" ht="31.5" x14ac:dyDescent="0.25">
      <c r="A612" s="114" t="s">
        <v>682</v>
      </c>
      <c r="B612" s="6" t="s">
        <v>59</v>
      </c>
      <c r="C612" s="2" t="s">
        <v>35</v>
      </c>
      <c r="D612" s="2" t="s">
        <v>10</v>
      </c>
      <c r="E612" s="248" t="s">
        <v>248</v>
      </c>
      <c r="F612" s="249" t="s">
        <v>10</v>
      </c>
      <c r="G612" s="250" t="s">
        <v>529</v>
      </c>
      <c r="H612" s="2" t="s">
        <v>16</v>
      </c>
      <c r="I612" s="535">
        <v>709667</v>
      </c>
      <c r="J612" s="535">
        <v>709667</v>
      </c>
    </row>
    <row r="613" spans="1:10" ht="15.75" x14ac:dyDescent="0.25">
      <c r="A613" s="62" t="s">
        <v>18</v>
      </c>
      <c r="B613" s="406" t="s">
        <v>59</v>
      </c>
      <c r="C613" s="2" t="s">
        <v>35</v>
      </c>
      <c r="D613" s="2" t="s">
        <v>10</v>
      </c>
      <c r="E613" s="248" t="s">
        <v>248</v>
      </c>
      <c r="F613" s="249" t="s">
        <v>10</v>
      </c>
      <c r="G613" s="250" t="s">
        <v>529</v>
      </c>
      <c r="H613" s="2" t="s">
        <v>17</v>
      </c>
      <c r="I613" s="535">
        <v>13155</v>
      </c>
      <c r="J613" s="535">
        <v>13155</v>
      </c>
    </row>
    <row r="614" spans="1:10" ht="15.75" hidden="1" x14ac:dyDescent="0.25">
      <c r="A614" s="62" t="s">
        <v>112</v>
      </c>
      <c r="B614" s="406" t="s">
        <v>59</v>
      </c>
      <c r="C614" s="2" t="s">
        <v>35</v>
      </c>
      <c r="D614" s="2" t="s">
        <v>10</v>
      </c>
      <c r="E614" s="248" t="s">
        <v>248</v>
      </c>
      <c r="F614" s="249" t="s">
        <v>10</v>
      </c>
      <c r="G614" s="250" t="s">
        <v>519</v>
      </c>
      <c r="H614" s="2"/>
      <c r="I614" s="533">
        <f>SUM(I615)</f>
        <v>0</v>
      </c>
      <c r="J614" s="533">
        <f>SUM(J615)</f>
        <v>0</v>
      </c>
    </row>
    <row r="615" spans="1:10" ht="31.5" hidden="1" x14ac:dyDescent="0.25">
      <c r="A615" s="114" t="s">
        <v>682</v>
      </c>
      <c r="B615" s="406" t="s">
        <v>59</v>
      </c>
      <c r="C615" s="2" t="s">
        <v>35</v>
      </c>
      <c r="D615" s="2" t="s">
        <v>10</v>
      </c>
      <c r="E615" s="248" t="s">
        <v>248</v>
      </c>
      <c r="F615" s="249" t="s">
        <v>10</v>
      </c>
      <c r="G615" s="250" t="s">
        <v>519</v>
      </c>
      <c r="H615" s="2" t="s">
        <v>16</v>
      </c>
      <c r="I615" s="535"/>
      <c r="J615" s="535"/>
    </row>
    <row r="616" spans="1:10" ht="31.5" hidden="1" x14ac:dyDescent="0.25">
      <c r="A616" s="62" t="s">
        <v>720</v>
      </c>
      <c r="B616" s="406" t="s">
        <v>59</v>
      </c>
      <c r="C616" s="2" t="s">
        <v>35</v>
      </c>
      <c r="D616" s="2" t="s">
        <v>10</v>
      </c>
      <c r="E616" s="248" t="s">
        <v>248</v>
      </c>
      <c r="F616" s="249" t="s">
        <v>10</v>
      </c>
      <c r="G616" s="250" t="s">
        <v>719</v>
      </c>
      <c r="H616" s="2"/>
      <c r="I616" s="533">
        <f>SUM(I617)</f>
        <v>0</v>
      </c>
      <c r="J616" s="533">
        <f>SUM(J617)</f>
        <v>0</v>
      </c>
    </row>
    <row r="617" spans="1:10" ht="31.5" hidden="1" x14ac:dyDescent="0.25">
      <c r="A617" s="114" t="s">
        <v>682</v>
      </c>
      <c r="B617" s="406" t="s">
        <v>59</v>
      </c>
      <c r="C617" s="2" t="s">
        <v>35</v>
      </c>
      <c r="D617" s="2" t="s">
        <v>10</v>
      </c>
      <c r="E617" s="248" t="s">
        <v>248</v>
      </c>
      <c r="F617" s="249" t="s">
        <v>10</v>
      </c>
      <c r="G617" s="250" t="s">
        <v>719</v>
      </c>
      <c r="H617" s="2" t="s">
        <v>16</v>
      </c>
      <c r="I617" s="535"/>
      <c r="J617" s="535"/>
    </row>
    <row r="618" spans="1:10" ht="33" customHeight="1" x14ac:dyDescent="0.25">
      <c r="A618" s="62" t="s">
        <v>172</v>
      </c>
      <c r="B618" s="406" t="s">
        <v>59</v>
      </c>
      <c r="C618" s="2" t="s">
        <v>35</v>
      </c>
      <c r="D618" s="2" t="s">
        <v>10</v>
      </c>
      <c r="E618" s="248" t="s">
        <v>587</v>
      </c>
      <c r="F618" s="249" t="s">
        <v>496</v>
      </c>
      <c r="G618" s="250" t="s">
        <v>497</v>
      </c>
      <c r="H618" s="2"/>
      <c r="I618" s="533">
        <f>SUM(I619)</f>
        <v>10872231</v>
      </c>
      <c r="J618" s="533">
        <f>SUM(J619)</f>
        <v>10872231</v>
      </c>
    </row>
    <row r="619" spans="1:10" ht="15.75" x14ac:dyDescent="0.25">
      <c r="A619" s="62" t="s">
        <v>588</v>
      </c>
      <c r="B619" s="406" t="s">
        <v>59</v>
      </c>
      <c r="C619" s="2" t="s">
        <v>35</v>
      </c>
      <c r="D619" s="2" t="s">
        <v>10</v>
      </c>
      <c r="E619" s="248" t="s">
        <v>249</v>
      </c>
      <c r="F619" s="249" t="s">
        <v>10</v>
      </c>
      <c r="G619" s="250" t="s">
        <v>497</v>
      </c>
      <c r="H619" s="2"/>
      <c r="I619" s="533">
        <f>SUM(I620)</f>
        <v>10872231</v>
      </c>
      <c r="J619" s="533">
        <f>SUM(J620)</f>
        <v>10872231</v>
      </c>
    </row>
    <row r="620" spans="1:10" ht="31.5" x14ac:dyDescent="0.25">
      <c r="A620" s="62" t="s">
        <v>96</v>
      </c>
      <c r="B620" s="406" t="s">
        <v>59</v>
      </c>
      <c r="C620" s="2" t="s">
        <v>35</v>
      </c>
      <c r="D620" s="2" t="s">
        <v>10</v>
      </c>
      <c r="E620" s="248" t="s">
        <v>249</v>
      </c>
      <c r="F620" s="249" t="s">
        <v>10</v>
      </c>
      <c r="G620" s="250" t="s">
        <v>529</v>
      </c>
      <c r="H620" s="2"/>
      <c r="I620" s="533">
        <f>SUM(I621:I623)</f>
        <v>10872231</v>
      </c>
      <c r="J620" s="533">
        <f>SUM(J621:J623)</f>
        <v>10872231</v>
      </c>
    </row>
    <row r="621" spans="1:10" ht="63" x14ac:dyDescent="0.25">
      <c r="A621" s="104" t="s">
        <v>86</v>
      </c>
      <c r="B621" s="406" t="s">
        <v>59</v>
      </c>
      <c r="C621" s="2" t="s">
        <v>35</v>
      </c>
      <c r="D621" s="2" t="s">
        <v>10</v>
      </c>
      <c r="E621" s="248" t="s">
        <v>249</v>
      </c>
      <c r="F621" s="249" t="s">
        <v>10</v>
      </c>
      <c r="G621" s="250" t="s">
        <v>529</v>
      </c>
      <c r="H621" s="2" t="s">
        <v>13</v>
      </c>
      <c r="I621" s="535">
        <v>10074952</v>
      </c>
      <c r="J621" s="535">
        <v>10074952</v>
      </c>
    </row>
    <row r="622" spans="1:10" ht="31.5" x14ac:dyDescent="0.25">
      <c r="A622" s="114" t="s">
        <v>682</v>
      </c>
      <c r="B622" s="6" t="s">
        <v>59</v>
      </c>
      <c r="C622" s="2" t="s">
        <v>35</v>
      </c>
      <c r="D622" s="2" t="s">
        <v>10</v>
      </c>
      <c r="E622" s="248" t="s">
        <v>249</v>
      </c>
      <c r="F622" s="249" t="s">
        <v>10</v>
      </c>
      <c r="G622" s="250" t="s">
        <v>529</v>
      </c>
      <c r="H622" s="2" t="s">
        <v>16</v>
      </c>
      <c r="I622" s="535">
        <v>792432</v>
      </c>
      <c r="J622" s="535">
        <v>792432</v>
      </c>
    </row>
    <row r="623" spans="1:10" ht="15.75" x14ac:dyDescent="0.25">
      <c r="A623" s="62" t="s">
        <v>18</v>
      </c>
      <c r="B623" s="406" t="s">
        <v>59</v>
      </c>
      <c r="C623" s="2" t="s">
        <v>35</v>
      </c>
      <c r="D623" s="2" t="s">
        <v>10</v>
      </c>
      <c r="E623" s="248" t="s">
        <v>249</v>
      </c>
      <c r="F623" s="249" t="s">
        <v>10</v>
      </c>
      <c r="G623" s="250" t="s">
        <v>529</v>
      </c>
      <c r="H623" s="2" t="s">
        <v>17</v>
      </c>
      <c r="I623" s="535">
        <v>4847</v>
      </c>
      <c r="J623" s="535">
        <v>4847</v>
      </c>
    </row>
    <row r="624" spans="1:10" s="37" customFormat="1" ht="63" x14ac:dyDescent="0.25">
      <c r="A624" s="105" t="s">
        <v>142</v>
      </c>
      <c r="B624" s="30" t="s">
        <v>59</v>
      </c>
      <c r="C624" s="28" t="s">
        <v>35</v>
      </c>
      <c r="D624" s="42" t="s">
        <v>10</v>
      </c>
      <c r="E624" s="257" t="s">
        <v>218</v>
      </c>
      <c r="F624" s="258" t="s">
        <v>496</v>
      </c>
      <c r="G624" s="259" t="s">
        <v>497</v>
      </c>
      <c r="H624" s="28"/>
      <c r="I624" s="532">
        <f t="shared" ref="I624:J627" si="57">SUM(I625)</f>
        <v>12000</v>
      </c>
      <c r="J624" s="532">
        <f t="shared" si="57"/>
        <v>12000</v>
      </c>
    </row>
    <row r="625" spans="1:10" s="37" customFormat="1" ht="110.25" x14ac:dyDescent="0.25">
      <c r="A625" s="106" t="s">
        <v>158</v>
      </c>
      <c r="B625" s="54" t="s">
        <v>59</v>
      </c>
      <c r="C625" s="2" t="s">
        <v>35</v>
      </c>
      <c r="D625" s="35" t="s">
        <v>10</v>
      </c>
      <c r="E625" s="290" t="s">
        <v>220</v>
      </c>
      <c r="F625" s="291" t="s">
        <v>496</v>
      </c>
      <c r="G625" s="292" t="s">
        <v>497</v>
      </c>
      <c r="H625" s="2"/>
      <c r="I625" s="533">
        <f t="shared" si="57"/>
        <v>12000</v>
      </c>
      <c r="J625" s="533">
        <f t="shared" si="57"/>
        <v>12000</v>
      </c>
    </row>
    <row r="626" spans="1:10" s="37" customFormat="1" ht="47.25" x14ac:dyDescent="0.25">
      <c r="A626" s="106" t="s">
        <v>516</v>
      </c>
      <c r="B626" s="54" t="s">
        <v>59</v>
      </c>
      <c r="C626" s="2" t="s">
        <v>35</v>
      </c>
      <c r="D626" s="35" t="s">
        <v>10</v>
      </c>
      <c r="E626" s="290" t="s">
        <v>220</v>
      </c>
      <c r="F626" s="291" t="s">
        <v>10</v>
      </c>
      <c r="G626" s="292" t="s">
        <v>497</v>
      </c>
      <c r="H626" s="2"/>
      <c r="I626" s="533">
        <f t="shared" si="57"/>
        <v>12000</v>
      </c>
      <c r="J626" s="533">
        <f t="shared" si="57"/>
        <v>12000</v>
      </c>
    </row>
    <row r="627" spans="1:10" s="37" customFormat="1" ht="31.5" x14ac:dyDescent="0.25">
      <c r="A627" s="62" t="s">
        <v>111</v>
      </c>
      <c r="B627" s="406" t="s">
        <v>59</v>
      </c>
      <c r="C627" s="2" t="s">
        <v>35</v>
      </c>
      <c r="D627" s="35" t="s">
        <v>10</v>
      </c>
      <c r="E627" s="290" t="s">
        <v>220</v>
      </c>
      <c r="F627" s="291" t="s">
        <v>10</v>
      </c>
      <c r="G627" s="292" t="s">
        <v>517</v>
      </c>
      <c r="H627" s="2"/>
      <c r="I627" s="533">
        <f t="shared" si="57"/>
        <v>12000</v>
      </c>
      <c r="J627" s="533">
        <f t="shared" si="57"/>
        <v>12000</v>
      </c>
    </row>
    <row r="628" spans="1:10" ht="31.5" x14ac:dyDescent="0.25">
      <c r="A628" s="114" t="s">
        <v>682</v>
      </c>
      <c r="B628" s="6" t="s">
        <v>59</v>
      </c>
      <c r="C628" s="2" t="s">
        <v>35</v>
      </c>
      <c r="D628" s="35" t="s">
        <v>10</v>
      </c>
      <c r="E628" s="290" t="s">
        <v>220</v>
      </c>
      <c r="F628" s="291" t="s">
        <v>10</v>
      </c>
      <c r="G628" s="292" t="s">
        <v>517</v>
      </c>
      <c r="H628" s="2" t="s">
        <v>16</v>
      </c>
      <c r="I628" s="534">
        <v>12000</v>
      </c>
      <c r="J628" s="534">
        <v>12000</v>
      </c>
    </row>
    <row r="629" spans="1:10" s="65" customFormat="1" ht="31.5" x14ac:dyDescent="0.25">
      <c r="A629" s="102" t="s">
        <v>149</v>
      </c>
      <c r="B629" s="30" t="s">
        <v>59</v>
      </c>
      <c r="C629" s="28" t="s">
        <v>35</v>
      </c>
      <c r="D629" s="28" t="s">
        <v>10</v>
      </c>
      <c r="E629" s="245" t="s">
        <v>223</v>
      </c>
      <c r="F629" s="246" t="s">
        <v>496</v>
      </c>
      <c r="G629" s="247" t="s">
        <v>497</v>
      </c>
      <c r="H629" s="31"/>
      <c r="I629" s="532">
        <f>SUM(I630)</f>
        <v>25000</v>
      </c>
      <c r="J629" s="532">
        <f>SUM(J630)</f>
        <v>25000</v>
      </c>
    </row>
    <row r="630" spans="1:10" s="65" customFormat="1" ht="63" x14ac:dyDescent="0.25">
      <c r="A630" s="104" t="s">
        <v>173</v>
      </c>
      <c r="B630" s="406" t="s">
        <v>59</v>
      </c>
      <c r="C630" s="2" t="s">
        <v>35</v>
      </c>
      <c r="D630" s="2" t="s">
        <v>10</v>
      </c>
      <c r="E630" s="248" t="s">
        <v>250</v>
      </c>
      <c r="F630" s="249" t="s">
        <v>496</v>
      </c>
      <c r="G630" s="250" t="s">
        <v>497</v>
      </c>
      <c r="H630" s="2"/>
      <c r="I630" s="533">
        <f>SUM(I631)</f>
        <v>25000</v>
      </c>
      <c r="J630" s="533">
        <f>SUM(J631)</f>
        <v>25000</v>
      </c>
    </row>
    <row r="631" spans="1:10" s="65" customFormat="1" ht="33.75" customHeight="1" x14ac:dyDescent="0.25">
      <c r="A631" s="104" t="s">
        <v>589</v>
      </c>
      <c r="B631" s="406" t="s">
        <v>59</v>
      </c>
      <c r="C631" s="2" t="s">
        <v>35</v>
      </c>
      <c r="D631" s="2" t="s">
        <v>10</v>
      </c>
      <c r="E631" s="248" t="s">
        <v>250</v>
      </c>
      <c r="F631" s="249" t="s">
        <v>12</v>
      </c>
      <c r="G631" s="250" t="s">
        <v>497</v>
      </c>
      <c r="H631" s="2"/>
      <c r="I631" s="533">
        <f>SUM(I632+I634)</f>
        <v>25000</v>
      </c>
      <c r="J631" s="533">
        <f>SUM(J632+J634)</f>
        <v>25000</v>
      </c>
    </row>
    <row r="632" spans="1:10" s="65" customFormat="1" ht="16.5" hidden="1" customHeight="1" x14ac:dyDescent="0.25">
      <c r="A632" s="62" t="s">
        <v>112</v>
      </c>
      <c r="B632" s="406" t="s">
        <v>59</v>
      </c>
      <c r="C632" s="2" t="s">
        <v>35</v>
      </c>
      <c r="D632" s="2" t="s">
        <v>10</v>
      </c>
      <c r="E632" s="248" t="s">
        <v>250</v>
      </c>
      <c r="F632" s="249" t="s">
        <v>12</v>
      </c>
      <c r="G632" s="250" t="s">
        <v>519</v>
      </c>
      <c r="H632" s="2"/>
      <c r="I632" s="533">
        <f>SUM(I633)</f>
        <v>0</v>
      </c>
      <c r="J632" s="533">
        <f>SUM(J633)</f>
        <v>0</v>
      </c>
    </row>
    <row r="633" spans="1:10" s="65" customFormat="1" ht="33.75" hidden="1" customHeight="1" x14ac:dyDescent="0.25">
      <c r="A633" s="114" t="s">
        <v>682</v>
      </c>
      <c r="B633" s="6" t="s">
        <v>59</v>
      </c>
      <c r="C633" s="2" t="s">
        <v>35</v>
      </c>
      <c r="D633" s="2" t="s">
        <v>10</v>
      </c>
      <c r="E633" s="248" t="s">
        <v>250</v>
      </c>
      <c r="F633" s="249" t="s">
        <v>12</v>
      </c>
      <c r="G633" s="250" t="s">
        <v>519</v>
      </c>
      <c r="H633" s="2" t="s">
        <v>16</v>
      </c>
      <c r="I633" s="535"/>
      <c r="J633" s="535"/>
    </row>
    <row r="634" spans="1:10" s="65" customFormat="1" ht="31.5" x14ac:dyDescent="0.25">
      <c r="A634" s="62" t="s">
        <v>591</v>
      </c>
      <c r="B634" s="406" t="s">
        <v>59</v>
      </c>
      <c r="C634" s="2" t="s">
        <v>35</v>
      </c>
      <c r="D634" s="2" t="s">
        <v>10</v>
      </c>
      <c r="E634" s="248" t="s">
        <v>250</v>
      </c>
      <c r="F634" s="249" t="s">
        <v>12</v>
      </c>
      <c r="G634" s="250" t="s">
        <v>590</v>
      </c>
      <c r="H634" s="2"/>
      <c r="I634" s="533">
        <f>SUM(I635)</f>
        <v>25000</v>
      </c>
      <c r="J634" s="533">
        <f>SUM(J635)</f>
        <v>25000</v>
      </c>
    </row>
    <row r="635" spans="1:10" s="65" customFormat="1" ht="31.5" x14ac:dyDescent="0.25">
      <c r="A635" s="114" t="s">
        <v>682</v>
      </c>
      <c r="B635" s="6" t="s">
        <v>59</v>
      </c>
      <c r="C635" s="2" t="s">
        <v>35</v>
      </c>
      <c r="D635" s="2" t="s">
        <v>10</v>
      </c>
      <c r="E635" s="248" t="s">
        <v>250</v>
      </c>
      <c r="F635" s="249" t="s">
        <v>12</v>
      </c>
      <c r="G635" s="250" t="s">
        <v>590</v>
      </c>
      <c r="H635" s="2" t="s">
        <v>16</v>
      </c>
      <c r="I635" s="535">
        <v>25000</v>
      </c>
      <c r="J635" s="535">
        <v>25000</v>
      </c>
    </row>
    <row r="636" spans="1:10" ht="15.75" x14ac:dyDescent="0.25">
      <c r="A636" s="113" t="s">
        <v>36</v>
      </c>
      <c r="B636" s="26" t="s">
        <v>59</v>
      </c>
      <c r="C636" s="22" t="s">
        <v>35</v>
      </c>
      <c r="D636" s="22" t="s">
        <v>20</v>
      </c>
      <c r="E636" s="242"/>
      <c r="F636" s="243"/>
      <c r="G636" s="244"/>
      <c r="H636" s="22"/>
      <c r="I636" s="531">
        <f>SUM(I637,I656)</f>
        <v>5780165</v>
      </c>
      <c r="J636" s="531">
        <f>SUM(J637,J656)</f>
        <v>5780165</v>
      </c>
    </row>
    <row r="637" spans="1:10" ht="31.5" x14ac:dyDescent="0.25">
      <c r="A637" s="102" t="s">
        <v>164</v>
      </c>
      <c r="B637" s="30" t="s">
        <v>59</v>
      </c>
      <c r="C637" s="28" t="s">
        <v>35</v>
      </c>
      <c r="D637" s="28" t="s">
        <v>20</v>
      </c>
      <c r="E637" s="245" t="s">
        <v>245</v>
      </c>
      <c r="F637" s="246" t="s">
        <v>496</v>
      </c>
      <c r="G637" s="247" t="s">
        <v>497</v>
      </c>
      <c r="H637" s="28"/>
      <c r="I637" s="532">
        <f>SUM(I644+I638)</f>
        <v>5774165</v>
      </c>
      <c r="J637" s="532">
        <f>SUM(J644+J638)</f>
        <v>5774165</v>
      </c>
    </row>
    <row r="638" spans="1:10" ht="47.25" hidden="1" x14ac:dyDescent="0.25">
      <c r="A638" s="62" t="s">
        <v>172</v>
      </c>
      <c r="B638" s="406" t="s">
        <v>59</v>
      </c>
      <c r="C638" s="2" t="s">
        <v>35</v>
      </c>
      <c r="D638" s="2" t="s">
        <v>20</v>
      </c>
      <c r="E638" s="248" t="s">
        <v>587</v>
      </c>
      <c r="F638" s="249" t="s">
        <v>496</v>
      </c>
      <c r="G638" s="250" t="s">
        <v>497</v>
      </c>
      <c r="H638" s="2"/>
      <c r="I638" s="533">
        <f>SUM(I639)</f>
        <v>0</v>
      </c>
      <c r="J638" s="533">
        <f>SUM(J639)</f>
        <v>0</v>
      </c>
    </row>
    <row r="639" spans="1:10" ht="16.5" hidden="1" customHeight="1" x14ac:dyDescent="0.25">
      <c r="A639" s="109" t="s">
        <v>884</v>
      </c>
      <c r="B639" s="406" t="s">
        <v>59</v>
      </c>
      <c r="C639" s="2" t="s">
        <v>35</v>
      </c>
      <c r="D639" s="2" t="s">
        <v>20</v>
      </c>
      <c r="E639" s="248" t="s">
        <v>249</v>
      </c>
      <c r="F639" s="249" t="s">
        <v>12</v>
      </c>
      <c r="G639" s="250" t="s">
        <v>497</v>
      </c>
      <c r="H639" s="2"/>
      <c r="I639" s="533">
        <f>SUM(I640+I642)</f>
        <v>0</v>
      </c>
      <c r="J639" s="533">
        <f>SUM(J640+J642)</f>
        <v>0</v>
      </c>
    </row>
    <row r="640" spans="1:10" ht="31.5" hidden="1" x14ac:dyDescent="0.25">
      <c r="A640" s="109" t="s">
        <v>883</v>
      </c>
      <c r="B640" s="406" t="s">
        <v>59</v>
      </c>
      <c r="C640" s="2" t="s">
        <v>35</v>
      </c>
      <c r="D640" s="2" t="s">
        <v>20</v>
      </c>
      <c r="E640" s="248" t="s">
        <v>249</v>
      </c>
      <c r="F640" s="249" t="s">
        <v>12</v>
      </c>
      <c r="G640" s="250" t="s">
        <v>882</v>
      </c>
      <c r="H640" s="2"/>
      <c r="I640" s="533">
        <f>SUM(I641)</f>
        <v>0</v>
      </c>
      <c r="J640" s="533">
        <f>SUM(J641)</f>
        <v>0</v>
      </c>
    </row>
    <row r="641" spans="1:10" ht="15.75" hidden="1" x14ac:dyDescent="0.25">
      <c r="A641" s="109" t="s">
        <v>21</v>
      </c>
      <c r="B641" s="406" t="s">
        <v>59</v>
      </c>
      <c r="C641" s="2" t="s">
        <v>35</v>
      </c>
      <c r="D641" s="2" t="s">
        <v>20</v>
      </c>
      <c r="E641" s="248" t="s">
        <v>249</v>
      </c>
      <c r="F641" s="249" t="s">
        <v>12</v>
      </c>
      <c r="G641" s="250" t="s">
        <v>882</v>
      </c>
      <c r="H641" s="2" t="s">
        <v>70</v>
      </c>
      <c r="I641" s="535"/>
      <c r="J641" s="535"/>
    </row>
    <row r="642" spans="1:10" ht="31.5" hidden="1" x14ac:dyDescent="0.25">
      <c r="A642" s="109" t="s">
        <v>559</v>
      </c>
      <c r="B642" s="406" t="s">
        <v>59</v>
      </c>
      <c r="C642" s="2" t="s">
        <v>35</v>
      </c>
      <c r="D642" s="2" t="s">
        <v>20</v>
      </c>
      <c r="E642" s="248" t="s">
        <v>249</v>
      </c>
      <c r="F642" s="249" t="s">
        <v>12</v>
      </c>
      <c r="G642" s="250" t="s">
        <v>558</v>
      </c>
      <c r="H642" s="2"/>
      <c r="I642" s="533">
        <f>SUM(I643)</f>
        <v>0</v>
      </c>
      <c r="J642" s="533">
        <f>SUM(J643)</f>
        <v>0</v>
      </c>
    </row>
    <row r="643" spans="1:10" ht="15.75" hidden="1" x14ac:dyDescent="0.25">
      <c r="A643" s="109" t="s">
        <v>21</v>
      </c>
      <c r="B643" s="406" t="s">
        <v>59</v>
      </c>
      <c r="C643" s="2" t="s">
        <v>35</v>
      </c>
      <c r="D643" s="2" t="s">
        <v>20</v>
      </c>
      <c r="E643" s="248" t="s">
        <v>249</v>
      </c>
      <c r="F643" s="249" t="s">
        <v>12</v>
      </c>
      <c r="G643" s="250" t="s">
        <v>558</v>
      </c>
      <c r="H643" s="2" t="s">
        <v>70</v>
      </c>
      <c r="I643" s="535"/>
      <c r="J643" s="535"/>
    </row>
    <row r="644" spans="1:10" ht="48.75" customHeight="1" x14ac:dyDescent="0.25">
      <c r="A644" s="62" t="s">
        <v>174</v>
      </c>
      <c r="B644" s="406" t="s">
        <v>59</v>
      </c>
      <c r="C644" s="2" t="s">
        <v>35</v>
      </c>
      <c r="D644" s="2" t="s">
        <v>20</v>
      </c>
      <c r="E644" s="248" t="s">
        <v>251</v>
      </c>
      <c r="F644" s="249" t="s">
        <v>496</v>
      </c>
      <c r="G644" s="250" t="s">
        <v>497</v>
      </c>
      <c r="H644" s="2"/>
      <c r="I644" s="533">
        <f>SUM(I645+I649)</f>
        <v>5774165</v>
      </c>
      <c r="J644" s="533">
        <f>SUM(J645+J649)</f>
        <v>5774165</v>
      </c>
    </row>
    <row r="645" spans="1:10" ht="78.75" x14ac:dyDescent="0.25">
      <c r="A645" s="62" t="s">
        <v>595</v>
      </c>
      <c r="B645" s="406" t="s">
        <v>59</v>
      </c>
      <c r="C645" s="2" t="s">
        <v>35</v>
      </c>
      <c r="D645" s="2" t="s">
        <v>20</v>
      </c>
      <c r="E645" s="248" t="s">
        <v>251</v>
      </c>
      <c r="F645" s="249" t="s">
        <v>10</v>
      </c>
      <c r="G645" s="250" t="s">
        <v>497</v>
      </c>
      <c r="H645" s="2"/>
      <c r="I645" s="533">
        <f>SUM(I646)</f>
        <v>1133792</v>
      </c>
      <c r="J645" s="533">
        <f>SUM(J646)</f>
        <v>1133792</v>
      </c>
    </row>
    <row r="646" spans="1:10" ht="31.5" x14ac:dyDescent="0.25">
      <c r="A646" s="62" t="s">
        <v>85</v>
      </c>
      <c r="B646" s="406" t="s">
        <v>59</v>
      </c>
      <c r="C646" s="44" t="s">
        <v>35</v>
      </c>
      <c r="D646" s="44" t="s">
        <v>20</v>
      </c>
      <c r="E646" s="287" t="s">
        <v>251</v>
      </c>
      <c r="F646" s="288" t="s">
        <v>596</v>
      </c>
      <c r="G646" s="289" t="s">
        <v>501</v>
      </c>
      <c r="H646" s="44"/>
      <c r="I646" s="533">
        <f>SUM(I647:I648)</f>
        <v>1133792</v>
      </c>
      <c r="J646" s="533">
        <f>SUM(J647:J648)</f>
        <v>1133792</v>
      </c>
    </row>
    <row r="647" spans="1:10" ht="63" x14ac:dyDescent="0.25">
      <c r="A647" s="104" t="s">
        <v>86</v>
      </c>
      <c r="B647" s="406" t="s">
        <v>59</v>
      </c>
      <c r="C647" s="2" t="s">
        <v>35</v>
      </c>
      <c r="D647" s="2" t="s">
        <v>20</v>
      </c>
      <c r="E647" s="248" t="s">
        <v>251</v>
      </c>
      <c r="F647" s="249" t="s">
        <v>596</v>
      </c>
      <c r="G647" s="250" t="s">
        <v>501</v>
      </c>
      <c r="H647" s="2" t="s">
        <v>13</v>
      </c>
      <c r="I647" s="535">
        <v>1133792</v>
      </c>
      <c r="J647" s="535">
        <v>1133792</v>
      </c>
    </row>
    <row r="648" spans="1:10" ht="15.75" hidden="1" x14ac:dyDescent="0.25">
      <c r="A648" s="62" t="s">
        <v>18</v>
      </c>
      <c r="B648" s="406" t="s">
        <v>59</v>
      </c>
      <c r="C648" s="2" t="s">
        <v>35</v>
      </c>
      <c r="D648" s="2" t="s">
        <v>20</v>
      </c>
      <c r="E648" s="248" t="s">
        <v>251</v>
      </c>
      <c r="F648" s="249" t="s">
        <v>596</v>
      </c>
      <c r="G648" s="250" t="s">
        <v>501</v>
      </c>
      <c r="H648" s="2" t="s">
        <v>17</v>
      </c>
      <c r="I648" s="535"/>
      <c r="J648" s="535"/>
    </row>
    <row r="649" spans="1:10" ht="47.25" x14ac:dyDescent="0.25">
      <c r="A649" s="62" t="s">
        <v>592</v>
      </c>
      <c r="B649" s="406" t="s">
        <v>59</v>
      </c>
      <c r="C649" s="2" t="s">
        <v>35</v>
      </c>
      <c r="D649" s="2" t="s">
        <v>20</v>
      </c>
      <c r="E649" s="248" t="s">
        <v>251</v>
      </c>
      <c r="F649" s="249" t="s">
        <v>12</v>
      </c>
      <c r="G649" s="250" t="s">
        <v>497</v>
      </c>
      <c r="H649" s="2"/>
      <c r="I649" s="533">
        <f>SUM(I650+I652)</f>
        <v>4640373</v>
      </c>
      <c r="J649" s="533">
        <f>SUM(J650+J652)</f>
        <v>4640373</v>
      </c>
    </row>
    <row r="650" spans="1:10" ht="47.25" x14ac:dyDescent="0.25">
      <c r="A650" s="62" t="s">
        <v>98</v>
      </c>
      <c r="B650" s="406" t="s">
        <v>59</v>
      </c>
      <c r="C650" s="2" t="s">
        <v>35</v>
      </c>
      <c r="D650" s="2" t="s">
        <v>20</v>
      </c>
      <c r="E650" s="248" t="s">
        <v>251</v>
      </c>
      <c r="F650" s="249" t="s">
        <v>593</v>
      </c>
      <c r="G650" s="250" t="s">
        <v>594</v>
      </c>
      <c r="H650" s="2"/>
      <c r="I650" s="533">
        <f>SUM(I651)</f>
        <v>52872</v>
      </c>
      <c r="J650" s="533">
        <f>SUM(J651)</f>
        <v>52872</v>
      </c>
    </row>
    <row r="651" spans="1:10" ht="63" x14ac:dyDescent="0.25">
      <c r="A651" s="104" t="s">
        <v>86</v>
      </c>
      <c r="B651" s="406" t="s">
        <v>59</v>
      </c>
      <c r="C651" s="2" t="s">
        <v>35</v>
      </c>
      <c r="D651" s="2" t="s">
        <v>20</v>
      </c>
      <c r="E651" s="248" t="s">
        <v>251</v>
      </c>
      <c r="F651" s="249" t="s">
        <v>593</v>
      </c>
      <c r="G651" s="250" t="s">
        <v>594</v>
      </c>
      <c r="H651" s="2" t="s">
        <v>13</v>
      </c>
      <c r="I651" s="535">
        <v>52872</v>
      </c>
      <c r="J651" s="535">
        <v>52872</v>
      </c>
    </row>
    <row r="652" spans="1:10" ht="31.5" x14ac:dyDescent="0.25">
      <c r="A652" s="62" t="s">
        <v>96</v>
      </c>
      <c r="B652" s="406" t="s">
        <v>59</v>
      </c>
      <c r="C652" s="2" t="s">
        <v>35</v>
      </c>
      <c r="D652" s="2" t="s">
        <v>20</v>
      </c>
      <c r="E652" s="248" t="s">
        <v>251</v>
      </c>
      <c r="F652" s="249" t="s">
        <v>593</v>
      </c>
      <c r="G652" s="250" t="s">
        <v>529</v>
      </c>
      <c r="H652" s="2"/>
      <c r="I652" s="533">
        <f>SUM(I653:I655)</f>
        <v>4587501</v>
      </c>
      <c r="J652" s="533">
        <f>SUM(J653:J655)</f>
        <v>4587501</v>
      </c>
    </row>
    <row r="653" spans="1:10" ht="63" x14ac:dyDescent="0.25">
      <c r="A653" s="104" t="s">
        <v>86</v>
      </c>
      <c r="B653" s="406" t="s">
        <v>59</v>
      </c>
      <c r="C653" s="2" t="s">
        <v>35</v>
      </c>
      <c r="D653" s="2" t="s">
        <v>20</v>
      </c>
      <c r="E653" s="248" t="s">
        <v>251</v>
      </c>
      <c r="F653" s="249" t="s">
        <v>593</v>
      </c>
      <c r="G653" s="250" t="s">
        <v>529</v>
      </c>
      <c r="H653" s="2" t="s">
        <v>13</v>
      </c>
      <c r="I653" s="535">
        <v>4411301</v>
      </c>
      <c r="J653" s="535">
        <v>4411301</v>
      </c>
    </row>
    <row r="654" spans="1:10" ht="31.5" x14ac:dyDescent="0.25">
      <c r="A654" s="114" t="s">
        <v>682</v>
      </c>
      <c r="B654" s="6" t="s">
        <v>59</v>
      </c>
      <c r="C654" s="2" t="s">
        <v>35</v>
      </c>
      <c r="D654" s="2" t="s">
        <v>20</v>
      </c>
      <c r="E654" s="248" t="s">
        <v>251</v>
      </c>
      <c r="F654" s="249" t="s">
        <v>593</v>
      </c>
      <c r="G654" s="250" t="s">
        <v>529</v>
      </c>
      <c r="H654" s="2" t="s">
        <v>16</v>
      </c>
      <c r="I654" s="535">
        <v>176000</v>
      </c>
      <c r="J654" s="535">
        <v>176000</v>
      </c>
    </row>
    <row r="655" spans="1:10" ht="15.75" x14ac:dyDescent="0.25">
      <c r="A655" s="62" t="s">
        <v>18</v>
      </c>
      <c r="B655" s="406" t="s">
        <v>59</v>
      </c>
      <c r="C655" s="2" t="s">
        <v>35</v>
      </c>
      <c r="D655" s="2" t="s">
        <v>20</v>
      </c>
      <c r="E655" s="248" t="s">
        <v>251</v>
      </c>
      <c r="F655" s="249" t="s">
        <v>593</v>
      </c>
      <c r="G655" s="250" t="s">
        <v>529</v>
      </c>
      <c r="H655" s="2" t="s">
        <v>17</v>
      </c>
      <c r="I655" s="535">
        <v>200</v>
      </c>
      <c r="J655" s="535">
        <v>200</v>
      </c>
    </row>
    <row r="656" spans="1:10" ht="47.25" x14ac:dyDescent="0.25">
      <c r="A656" s="105" t="s">
        <v>117</v>
      </c>
      <c r="B656" s="30" t="s">
        <v>59</v>
      </c>
      <c r="C656" s="28" t="s">
        <v>35</v>
      </c>
      <c r="D656" s="28" t="s">
        <v>20</v>
      </c>
      <c r="E656" s="245" t="s">
        <v>499</v>
      </c>
      <c r="F656" s="246" t="s">
        <v>496</v>
      </c>
      <c r="G656" s="247" t="s">
        <v>497</v>
      </c>
      <c r="H656" s="28"/>
      <c r="I656" s="532">
        <f t="shared" ref="I656:J659" si="58">SUM(I657)</f>
        <v>6000</v>
      </c>
      <c r="J656" s="532">
        <f t="shared" si="58"/>
        <v>6000</v>
      </c>
    </row>
    <row r="657" spans="1:10" ht="63" x14ac:dyDescent="0.25">
      <c r="A657" s="106" t="s">
        <v>130</v>
      </c>
      <c r="B657" s="54" t="s">
        <v>59</v>
      </c>
      <c r="C657" s="2" t="s">
        <v>35</v>
      </c>
      <c r="D657" s="2" t="s">
        <v>20</v>
      </c>
      <c r="E657" s="248" t="s">
        <v>202</v>
      </c>
      <c r="F657" s="249" t="s">
        <v>496</v>
      </c>
      <c r="G657" s="250" t="s">
        <v>497</v>
      </c>
      <c r="H657" s="44"/>
      <c r="I657" s="533">
        <f t="shared" si="58"/>
        <v>6000</v>
      </c>
      <c r="J657" s="533">
        <f t="shared" si="58"/>
        <v>6000</v>
      </c>
    </row>
    <row r="658" spans="1:10" ht="47.25" x14ac:dyDescent="0.25">
      <c r="A658" s="106" t="s">
        <v>503</v>
      </c>
      <c r="B658" s="54" t="s">
        <v>59</v>
      </c>
      <c r="C658" s="2" t="s">
        <v>35</v>
      </c>
      <c r="D658" s="2" t="s">
        <v>20</v>
      </c>
      <c r="E658" s="248" t="s">
        <v>202</v>
      </c>
      <c r="F658" s="249" t="s">
        <v>10</v>
      </c>
      <c r="G658" s="250" t="s">
        <v>497</v>
      </c>
      <c r="H658" s="44"/>
      <c r="I658" s="533">
        <f t="shared" si="58"/>
        <v>6000</v>
      </c>
      <c r="J658" s="533">
        <f t="shared" si="58"/>
        <v>6000</v>
      </c>
    </row>
    <row r="659" spans="1:10" ht="15.75" x14ac:dyDescent="0.25">
      <c r="A659" s="106" t="s">
        <v>119</v>
      </c>
      <c r="B659" s="54" t="s">
        <v>59</v>
      </c>
      <c r="C659" s="2" t="s">
        <v>35</v>
      </c>
      <c r="D659" s="2" t="s">
        <v>20</v>
      </c>
      <c r="E659" s="248" t="s">
        <v>202</v>
      </c>
      <c r="F659" s="249" t="s">
        <v>10</v>
      </c>
      <c r="G659" s="250" t="s">
        <v>502</v>
      </c>
      <c r="H659" s="44"/>
      <c r="I659" s="533">
        <f t="shared" si="58"/>
        <v>6000</v>
      </c>
      <c r="J659" s="533">
        <f t="shared" si="58"/>
        <v>6000</v>
      </c>
    </row>
    <row r="660" spans="1:10" ht="31.5" x14ac:dyDescent="0.25">
      <c r="A660" s="114" t="s">
        <v>682</v>
      </c>
      <c r="B660" s="6" t="s">
        <v>59</v>
      </c>
      <c r="C660" s="2" t="s">
        <v>35</v>
      </c>
      <c r="D660" s="2" t="s">
        <v>20</v>
      </c>
      <c r="E660" s="248" t="s">
        <v>202</v>
      </c>
      <c r="F660" s="249" t="s">
        <v>10</v>
      </c>
      <c r="G660" s="250" t="s">
        <v>502</v>
      </c>
      <c r="H660" s="2" t="s">
        <v>16</v>
      </c>
      <c r="I660" s="535">
        <v>6000</v>
      </c>
      <c r="J660" s="535">
        <v>6000</v>
      </c>
    </row>
    <row r="661" spans="1:10" ht="15.75" x14ac:dyDescent="0.25">
      <c r="A661" s="117" t="s">
        <v>37</v>
      </c>
      <c r="B661" s="19" t="s">
        <v>59</v>
      </c>
      <c r="C661" s="19">
        <v>10</v>
      </c>
      <c r="D661" s="19"/>
      <c r="E661" s="278"/>
      <c r="F661" s="279"/>
      <c r="G661" s="280"/>
      <c r="H661" s="15"/>
      <c r="I661" s="530">
        <f>SUM(I662)</f>
        <v>1042276</v>
      </c>
      <c r="J661" s="530">
        <f>SUM(J662)</f>
        <v>1042276</v>
      </c>
    </row>
    <row r="662" spans="1:10" ht="15.75" x14ac:dyDescent="0.25">
      <c r="A662" s="113" t="s">
        <v>41</v>
      </c>
      <c r="B662" s="26" t="s">
        <v>59</v>
      </c>
      <c r="C662" s="26">
        <v>10</v>
      </c>
      <c r="D662" s="22" t="s">
        <v>15</v>
      </c>
      <c r="E662" s="242"/>
      <c r="F662" s="243"/>
      <c r="G662" s="244"/>
      <c r="H662" s="22"/>
      <c r="I662" s="531">
        <f>SUM(I663)</f>
        <v>1042276</v>
      </c>
      <c r="J662" s="531">
        <f>SUM(J663)</f>
        <v>1042276</v>
      </c>
    </row>
    <row r="663" spans="1:10" ht="31.5" x14ac:dyDescent="0.25">
      <c r="A663" s="102" t="s">
        <v>164</v>
      </c>
      <c r="B663" s="30" t="s">
        <v>59</v>
      </c>
      <c r="C663" s="28" t="s">
        <v>57</v>
      </c>
      <c r="D663" s="28" t="s">
        <v>15</v>
      </c>
      <c r="E663" s="245" t="s">
        <v>245</v>
      </c>
      <c r="F663" s="246" t="s">
        <v>496</v>
      </c>
      <c r="G663" s="247" t="s">
        <v>497</v>
      </c>
      <c r="H663" s="28"/>
      <c r="I663" s="532">
        <f>SUM(I664,I669,I674)</f>
        <v>1042276</v>
      </c>
      <c r="J663" s="532">
        <f>SUM(J664,J669,J674)</f>
        <v>1042276</v>
      </c>
    </row>
    <row r="664" spans="1:10" ht="48" customHeight="1" x14ac:dyDescent="0.25">
      <c r="A664" s="104" t="s">
        <v>171</v>
      </c>
      <c r="B664" s="406" t="s">
        <v>59</v>
      </c>
      <c r="C664" s="54">
        <v>10</v>
      </c>
      <c r="D664" s="44" t="s">
        <v>15</v>
      </c>
      <c r="E664" s="287" t="s">
        <v>248</v>
      </c>
      <c r="F664" s="288" t="s">
        <v>496</v>
      </c>
      <c r="G664" s="289" t="s">
        <v>497</v>
      </c>
      <c r="H664" s="44"/>
      <c r="I664" s="533">
        <f>SUM(I665)</f>
        <v>424699</v>
      </c>
      <c r="J664" s="533">
        <f>SUM(J665)</f>
        <v>424699</v>
      </c>
    </row>
    <row r="665" spans="1:10" ht="31.5" x14ac:dyDescent="0.25">
      <c r="A665" s="104" t="s">
        <v>586</v>
      </c>
      <c r="B665" s="406" t="s">
        <v>59</v>
      </c>
      <c r="C665" s="54">
        <v>10</v>
      </c>
      <c r="D665" s="44" t="s">
        <v>15</v>
      </c>
      <c r="E665" s="287" t="s">
        <v>248</v>
      </c>
      <c r="F665" s="288" t="s">
        <v>10</v>
      </c>
      <c r="G665" s="289" t="s">
        <v>497</v>
      </c>
      <c r="H665" s="44"/>
      <c r="I665" s="533">
        <f>SUM(I666)</f>
        <v>424699</v>
      </c>
      <c r="J665" s="533">
        <f>SUM(J666)</f>
        <v>424699</v>
      </c>
    </row>
    <row r="666" spans="1:10" ht="33" customHeight="1" x14ac:dyDescent="0.25">
      <c r="A666" s="104" t="s">
        <v>177</v>
      </c>
      <c r="B666" s="406" t="s">
        <v>59</v>
      </c>
      <c r="C666" s="54">
        <v>10</v>
      </c>
      <c r="D666" s="44" t="s">
        <v>15</v>
      </c>
      <c r="E666" s="287" t="s">
        <v>248</v>
      </c>
      <c r="F666" s="288" t="s">
        <v>596</v>
      </c>
      <c r="G666" s="289" t="s">
        <v>598</v>
      </c>
      <c r="H666" s="44"/>
      <c r="I666" s="533">
        <f>SUM(I667:I668)</f>
        <v>424699</v>
      </c>
      <c r="J666" s="533">
        <f>SUM(J667:J668)</f>
        <v>424699</v>
      </c>
    </row>
    <row r="667" spans="1:10" ht="31.5" x14ac:dyDescent="0.25">
      <c r="A667" s="114" t="s">
        <v>682</v>
      </c>
      <c r="B667" s="6" t="s">
        <v>59</v>
      </c>
      <c r="C667" s="54">
        <v>10</v>
      </c>
      <c r="D667" s="44" t="s">
        <v>15</v>
      </c>
      <c r="E667" s="287" t="s">
        <v>248</v>
      </c>
      <c r="F667" s="288" t="s">
        <v>596</v>
      </c>
      <c r="G667" s="289" t="s">
        <v>598</v>
      </c>
      <c r="H667" s="44" t="s">
        <v>16</v>
      </c>
      <c r="I667" s="535">
        <v>2600</v>
      </c>
      <c r="J667" s="535">
        <v>2600</v>
      </c>
    </row>
    <row r="668" spans="1:10" ht="15.75" x14ac:dyDescent="0.25">
      <c r="A668" s="62" t="s">
        <v>40</v>
      </c>
      <c r="B668" s="406" t="s">
        <v>59</v>
      </c>
      <c r="C668" s="54">
        <v>10</v>
      </c>
      <c r="D668" s="44" t="s">
        <v>15</v>
      </c>
      <c r="E668" s="287" t="s">
        <v>248</v>
      </c>
      <c r="F668" s="288" t="s">
        <v>596</v>
      </c>
      <c r="G668" s="289" t="s">
        <v>598</v>
      </c>
      <c r="H668" s="44" t="s">
        <v>39</v>
      </c>
      <c r="I668" s="535">
        <v>422099</v>
      </c>
      <c r="J668" s="535">
        <v>422099</v>
      </c>
    </row>
    <row r="669" spans="1:10" ht="48.75" customHeight="1" x14ac:dyDescent="0.25">
      <c r="A669" s="62" t="s">
        <v>172</v>
      </c>
      <c r="B669" s="406" t="s">
        <v>59</v>
      </c>
      <c r="C669" s="54">
        <v>10</v>
      </c>
      <c r="D669" s="44" t="s">
        <v>15</v>
      </c>
      <c r="E669" s="287" t="s">
        <v>587</v>
      </c>
      <c r="F669" s="288" t="s">
        <v>496</v>
      </c>
      <c r="G669" s="289" t="s">
        <v>497</v>
      </c>
      <c r="H669" s="44"/>
      <c r="I669" s="533">
        <f>SUM(I670)</f>
        <v>457577</v>
      </c>
      <c r="J669" s="533">
        <f>SUM(J670)</f>
        <v>457577</v>
      </c>
    </row>
    <row r="670" spans="1:10" ht="15.75" x14ac:dyDescent="0.25">
      <c r="A670" s="62" t="s">
        <v>588</v>
      </c>
      <c r="B670" s="406" t="s">
        <v>59</v>
      </c>
      <c r="C670" s="54">
        <v>10</v>
      </c>
      <c r="D670" s="44" t="s">
        <v>15</v>
      </c>
      <c r="E670" s="287" t="s">
        <v>249</v>
      </c>
      <c r="F670" s="288" t="s">
        <v>10</v>
      </c>
      <c r="G670" s="289" t="s">
        <v>497</v>
      </c>
      <c r="H670" s="44"/>
      <c r="I670" s="533">
        <f>SUM(I671)</f>
        <v>457577</v>
      </c>
      <c r="J670" s="533">
        <f>SUM(J671)</f>
        <v>457577</v>
      </c>
    </row>
    <row r="671" spans="1:10" ht="33.75" customHeight="1" x14ac:dyDescent="0.25">
      <c r="A671" s="104" t="s">
        <v>177</v>
      </c>
      <c r="B671" s="406" t="s">
        <v>59</v>
      </c>
      <c r="C671" s="54">
        <v>10</v>
      </c>
      <c r="D671" s="44" t="s">
        <v>15</v>
      </c>
      <c r="E671" s="287" t="s">
        <v>249</v>
      </c>
      <c r="F671" s="288" t="s">
        <v>596</v>
      </c>
      <c r="G671" s="289" t="s">
        <v>598</v>
      </c>
      <c r="H671" s="44"/>
      <c r="I671" s="533">
        <f>SUM(I672:I673)</f>
        <v>457577</v>
      </c>
      <c r="J671" s="533">
        <f>SUM(J672:J673)</f>
        <v>457577</v>
      </c>
    </row>
    <row r="672" spans="1:10" ht="31.5" x14ac:dyDescent="0.25">
      <c r="A672" s="114" t="s">
        <v>682</v>
      </c>
      <c r="B672" s="6" t="s">
        <v>59</v>
      </c>
      <c r="C672" s="54">
        <v>10</v>
      </c>
      <c r="D672" s="44" t="s">
        <v>15</v>
      </c>
      <c r="E672" s="287" t="s">
        <v>249</v>
      </c>
      <c r="F672" s="288" t="s">
        <v>596</v>
      </c>
      <c r="G672" s="289" t="s">
        <v>598</v>
      </c>
      <c r="H672" s="44" t="s">
        <v>16</v>
      </c>
      <c r="I672" s="535">
        <v>2500</v>
      </c>
      <c r="J672" s="535">
        <v>2500</v>
      </c>
    </row>
    <row r="673" spans="1:10" ht="15.75" x14ac:dyDescent="0.25">
      <c r="A673" s="62" t="s">
        <v>40</v>
      </c>
      <c r="B673" s="406" t="s">
        <v>59</v>
      </c>
      <c r="C673" s="54">
        <v>10</v>
      </c>
      <c r="D673" s="44" t="s">
        <v>15</v>
      </c>
      <c r="E673" s="287" t="s">
        <v>249</v>
      </c>
      <c r="F673" s="288" t="s">
        <v>596</v>
      </c>
      <c r="G673" s="289" t="s">
        <v>598</v>
      </c>
      <c r="H673" s="44" t="s">
        <v>39</v>
      </c>
      <c r="I673" s="535">
        <v>455077</v>
      </c>
      <c r="J673" s="535">
        <v>455077</v>
      </c>
    </row>
    <row r="674" spans="1:10" ht="50.25" customHeight="1" x14ac:dyDescent="0.25">
      <c r="A674" s="62" t="s">
        <v>165</v>
      </c>
      <c r="B674" s="406" t="s">
        <v>59</v>
      </c>
      <c r="C674" s="54">
        <v>10</v>
      </c>
      <c r="D674" s="44" t="s">
        <v>15</v>
      </c>
      <c r="E674" s="287" t="s">
        <v>246</v>
      </c>
      <c r="F674" s="288" t="s">
        <v>496</v>
      </c>
      <c r="G674" s="289" t="s">
        <v>497</v>
      </c>
      <c r="H674" s="44"/>
      <c r="I674" s="533">
        <f>SUM(I675)</f>
        <v>160000</v>
      </c>
      <c r="J674" s="533">
        <f>SUM(J675)</f>
        <v>160000</v>
      </c>
    </row>
    <row r="675" spans="1:10" ht="47.25" x14ac:dyDescent="0.25">
      <c r="A675" s="62" t="s">
        <v>576</v>
      </c>
      <c r="B675" s="406" t="s">
        <v>59</v>
      </c>
      <c r="C675" s="54">
        <v>10</v>
      </c>
      <c r="D675" s="44" t="s">
        <v>15</v>
      </c>
      <c r="E675" s="287" t="s">
        <v>246</v>
      </c>
      <c r="F675" s="288" t="s">
        <v>10</v>
      </c>
      <c r="G675" s="289" t="s">
        <v>497</v>
      </c>
      <c r="H675" s="44"/>
      <c r="I675" s="533">
        <f>SUM(I676)</f>
        <v>160000</v>
      </c>
      <c r="J675" s="533">
        <f>SUM(J676)</f>
        <v>160000</v>
      </c>
    </row>
    <row r="676" spans="1:10" ht="78.75" x14ac:dyDescent="0.25">
      <c r="A676" s="62" t="s">
        <v>600</v>
      </c>
      <c r="B676" s="406" t="s">
        <v>59</v>
      </c>
      <c r="C676" s="54">
        <v>10</v>
      </c>
      <c r="D676" s="44" t="s">
        <v>15</v>
      </c>
      <c r="E676" s="287" t="s">
        <v>246</v>
      </c>
      <c r="F676" s="288" t="s">
        <v>10</v>
      </c>
      <c r="G676" s="289" t="s">
        <v>599</v>
      </c>
      <c r="H676" s="44"/>
      <c r="I676" s="533">
        <f>SUM(I677:I678)</f>
        <v>160000</v>
      </c>
      <c r="J676" s="533">
        <f>SUM(J677:J678)</f>
        <v>160000</v>
      </c>
    </row>
    <row r="677" spans="1:10" ht="31.5" x14ac:dyDescent="0.25">
      <c r="A677" s="114" t="s">
        <v>682</v>
      </c>
      <c r="B677" s="6" t="s">
        <v>59</v>
      </c>
      <c r="C677" s="54">
        <v>10</v>
      </c>
      <c r="D677" s="44" t="s">
        <v>15</v>
      </c>
      <c r="E677" s="287" t="s">
        <v>246</v>
      </c>
      <c r="F677" s="288" t="s">
        <v>10</v>
      </c>
      <c r="G677" s="289" t="s">
        <v>599</v>
      </c>
      <c r="H677" s="44" t="s">
        <v>16</v>
      </c>
      <c r="I677" s="535">
        <v>799</v>
      </c>
      <c r="J677" s="535">
        <v>799</v>
      </c>
    </row>
    <row r="678" spans="1:10" ht="15.75" x14ac:dyDescent="0.25">
      <c r="A678" s="62" t="s">
        <v>40</v>
      </c>
      <c r="B678" s="406" t="s">
        <v>59</v>
      </c>
      <c r="C678" s="54">
        <v>10</v>
      </c>
      <c r="D678" s="44" t="s">
        <v>15</v>
      </c>
      <c r="E678" s="287" t="s">
        <v>246</v>
      </c>
      <c r="F678" s="288" t="s">
        <v>10</v>
      </c>
      <c r="G678" s="289" t="s">
        <v>599</v>
      </c>
      <c r="H678" s="44" t="s">
        <v>39</v>
      </c>
      <c r="I678" s="535">
        <v>159201</v>
      </c>
      <c r="J678" s="535">
        <v>159201</v>
      </c>
    </row>
    <row r="679" spans="1:10" ht="15.75" x14ac:dyDescent="0.25">
      <c r="A679" s="117" t="s">
        <v>43</v>
      </c>
      <c r="B679" s="19" t="s">
        <v>59</v>
      </c>
      <c r="C679" s="19">
        <v>11</v>
      </c>
      <c r="D679" s="19"/>
      <c r="E679" s="278"/>
      <c r="F679" s="279"/>
      <c r="G679" s="280"/>
      <c r="H679" s="15"/>
      <c r="I679" s="530">
        <f>SUM(I680)</f>
        <v>150000</v>
      </c>
      <c r="J679" s="530">
        <f>SUM(J680)</f>
        <v>150000</v>
      </c>
    </row>
    <row r="680" spans="1:10" ht="15.75" x14ac:dyDescent="0.25">
      <c r="A680" s="113" t="s">
        <v>44</v>
      </c>
      <c r="B680" s="26" t="s">
        <v>59</v>
      </c>
      <c r="C680" s="26">
        <v>11</v>
      </c>
      <c r="D680" s="22" t="s">
        <v>12</v>
      </c>
      <c r="E680" s="242"/>
      <c r="F680" s="243"/>
      <c r="G680" s="244"/>
      <c r="H680" s="22"/>
      <c r="I680" s="531">
        <f>SUM(I681)</f>
        <v>150000</v>
      </c>
      <c r="J680" s="531">
        <f>SUM(J681)</f>
        <v>150000</v>
      </c>
    </row>
    <row r="681" spans="1:10" ht="63" x14ac:dyDescent="0.25">
      <c r="A681" s="111" t="s">
        <v>166</v>
      </c>
      <c r="B681" s="30" t="s">
        <v>59</v>
      </c>
      <c r="C681" s="28" t="s">
        <v>45</v>
      </c>
      <c r="D681" s="28" t="s">
        <v>12</v>
      </c>
      <c r="E681" s="245" t="s">
        <v>578</v>
      </c>
      <c r="F681" s="246" t="s">
        <v>496</v>
      </c>
      <c r="G681" s="247" t="s">
        <v>497</v>
      </c>
      <c r="H681" s="28"/>
      <c r="I681" s="532">
        <f t="shared" ref="I681:J684" si="59">SUM(I682)</f>
        <v>150000</v>
      </c>
      <c r="J681" s="532">
        <f t="shared" si="59"/>
        <v>150000</v>
      </c>
    </row>
    <row r="682" spans="1:10" ht="94.5" x14ac:dyDescent="0.25">
      <c r="A682" s="112" t="s">
        <v>182</v>
      </c>
      <c r="B682" s="54" t="s">
        <v>59</v>
      </c>
      <c r="C682" s="2" t="s">
        <v>45</v>
      </c>
      <c r="D682" s="2" t="s">
        <v>12</v>
      </c>
      <c r="E682" s="248" t="s">
        <v>252</v>
      </c>
      <c r="F682" s="249" t="s">
        <v>496</v>
      </c>
      <c r="G682" s="250" t="s">
        <v>497</v>
      </c>
      <c r="H682" s="2"/>
      <c r="I682" s="533">
        <f t="shared" si="59"/>
        <v>150000</v>
      </c>
      <c r="J682" s="533">
        <f t="shared" si="59"/>
        <v>150000</v>
      </c>
    </row>
    <row r="683" spans="1:10" ht="31.5" x14ac:dyDescent="0.25">
      <c r="A683" s="112" t="s">
        <v>611</v>
      </c>
      <c r="B683" s="54" t="s">
        <v>59</v>
      </c>
      <c r="C683" s="2" t="s">
        <v>45</v>
      </c>
      <c r="D683" s="2" t="s">
        <v>12</v>
      </c>
      <c r="E683" s="248" t="s">
        <v>252</v>
      </c>
      <c r="F683" s="249" t="s">
        <v>10</v>
      </c>
      <c r="G683" s="250" t="s">
        <v>497</v>
      </c>
      <c r="H683" s="2"/>
      <c r="I683" s="533">
        <f t="shared" si="59"/>
        <v>150000</v>
      </c>
      <c r="J683" s="533">
        <f t="shared" si="59"/>
        <v>150000</v>
      </c>
    </row>
    <row r="684" spans="1:10" ht="47.25" x14ac:dyDescent="0.25">
      <c r="A684" s="62" t="s">
        <v>183</v>
      </c>
      <c r="B684" s="406" t="s">
        <v>59</v>
      </c>
      <c r="C684" s="2" t="s">
        <v>45</v>
      </c>
      <c r="D684" s="2" t="s">
        <v>12</v>
      </c>
      <c r="E684" s="248" t="s">
        <v>252</v>
      </c>
      <c r="F684" s="249" t="s">
        <v>10</v>
      </c>
      <c r="G684" s="250" t="s">
        <v>612</v>
      </c>
      <c r="H684" s="2"/>
      <c r="I684" s="533">
        <f t="shared" si="59"/>
        <v>150000</v>
      </c>
      <c r="J684" s="533">
        <f t="shared" si="59"/>
        <v>150000</v>
      </c>
    </row>
    <row r="685" spans="1:10" ht="31.5" x14ac:dyDescent="0.25">
      <c r="A685" s="483" t="s">
        <v>682</v>
      </c>
      <c r="B685" s="484" t="s">
        <v>59</v>
      </c>
      <c r="C685" s="5" t="s">
        <v>45</v>
      </c>
      <c r="D685" s="5" t="s">
        <v>12</v>
      </c>
      <c r="E685" s="485" t="s">
        <v>252</v>
      </c>
      <c r="F685" s="339" t="s">
        <v>10</v>
      </c>
      <c r="G685" s="486" t="s">
        <v>612</v>
      </c>
      <c r="H685" s="5" t="s">
        <v>16</v>
      </c>
      <c r="I685" s="537">
        <v>150000</v>
      </c>
      <c r="J685" s="537">
        <v>150000</v>
      </c>
    </row>
    <row r="686" spans="1:10" ht="15.75" x14ac:dyDescent="0.25">
      <c r="A686" s="567" t="s">
        <v>952</v>
      </c>
      <c r="B686" s="568"/>
      <c r="C686" s="568"/>
      <c r="D686" s="569"/>
      <c r="E686" s="569"/>
      <c r="F686" s="570"/>
      <c r="G686" s="571"/>
      <c r="H686" s="571"/>
      <c r="I686" s="596">
        <v>3089041</v>
      </c>
      <c r="J686" s="595">
        <v>6296260</v>
      </c>
    </row>
  </sheetData>
  <mergeCells count="4">
    <mergeCell ref="E13:G13"/>
    <mergeCell ref="A9:I9"/>
    <mergeCell ref="A10:I10"/>
    <mergeCell ref="A11:I11"/>
  </mergeCells>
  <pageMargins left="0.70866141732283472" right="0.70866141732283472" top="0.74803149606299213" bottom="0.74803149606299213" header="0.31496062992125984" footer="0.31496062992125984"/>
  <pageSetup paperSize="9" scale="57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6</vt:i4>
      </vt:variant>
    </vt:vector>
  </HeadingPairs>
  <TitlesOfParts>
    <vt:vector size="22" baseType="lpstr">
      <vt:lpstr>прил1</vt:lpstr>
      <vt:lpstr>прил2</vt:lpstr>
      <vt:lpstr>прил3</vt:lpstr>
      <vt:lpstr>прил5</vt:lpstr>
      <vt:lpstr>прил6</vt:lpstr>
      <vt:lpstr>прил7</vt:lpstr>
      <vt:lpstr>прил8</vt:lpstr>
      <vt:lpstr>прил9</vt:lpstr>
      <vt:lpstr>прил10</vt:lpstr>
      <vt:lpstr>прил11</vt:lpstr>
      <vt:lpstr>прил12</vt:lpstr>
      <vt:lpstr>прил14</vt:lpstr>
      <vt:lpstr>прил19т1</vt:lpstr>
      <vt:lpstr>прил19т2</vt:lpstr>
      <vt:lpstr>прил19т4</vt:lpstr>
      <vt:lpstr>прил19т5</vt:lpstr>
      <vt:lpstr>прил10!Область_печати</vt:lpstr>
      <vt:lpstr>прил11!Область_печати</vt:lpstr>
      <vt:lpstr>прил19т4!Область_печати</vt:lpstr>
      <vt:lpstr>прил7!Область_печати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2019-01-29T14:31:30Z</cp:lastPrinted>
  <dcterms:created xsi:type="dcterms:W3CDTF">2011-10-10T13:40:01Z</dcterms:created>
  <dcterms:modified xsi:type="dcterms:W3CDTF">2019-04-22T12:25:22Z</dcterms:modified>
</cp:coreProperties>
</file>