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Документы\бюджет 2018-2020\"/>
    </mc:Choice>
  </mc:AlternateContent>
  <xr:revisionPtr revIDLastSave="0" documentId="8_{39F0785A-BA2C-4D1A-9259-B10EA6A5B907}" xr6:coauthVersionLast="40" xr6:coauthVersionMax="40" xr10:uidLastSave="{00000000-0000-0000-0000-000000000000}"/>
  <bookViews>
    <workbookView xWindow="120" yWindow="3810" windowWidth="15480" windowHeight="8415" xr2:uid="{00000000-000D-0000-FFFF-FFFF00000000}"/>
  </bookViews>
  <sheets>
    <sheet name="прил1" sheetId="42" r:id="rId1"/>
    <sheet name="прил5" sheetId="41" r:id="rId2"/>
    <sheet name="прил7" sheetId="2" r:id="rId3"/>
    <sheet name="прил9" sheetId="51" r:id="rId4"/>
    <sheet name="прил11" sheetId="40" r:id="rId5"/>
    <sheet name="прил13" sheetId="58" r:id="rId6"/>
    <sheet name="прил19т1" sheetId="52" r:id="rId7"/>
    <sheet name="прил19т2" sheetId="71" r:id="rId8"/>
    <sheet name="прил19т5" sheetId="57" r:id="rId9"/>
  </sheets>
  <externalReferences>
    <externalReference r:id="rId10"/>
  </externalReferences>
  <definedNames>
    <definedName name="_xlnm._FilterDatabase" localSheetId="2" hidden="1">прил7!$G$1:$G$641</definedName>
    <definedName name="_xlnm._FilterDatabase" localSheetId="3" hidden="1">прил9!$G$1:$G$699</definedName>
    <definedName name="_xlnm.Print_Area" localSheetId="4">прил11!$A$1:$F$449</definedName>
    <definedName name="_xlnm.Print_Area" localSheetId="2">прил7!$A$1:$H$634</definedName>
    <definedName name="_xlnm.Print_Area" localSheetId="3">прил9!$A$1:$I$699</definedName>
  </definedNames>
  <calcPr calcId="181029" refMode="R1C1"/>
</workbook>
</file>

<file path=xl/calcChain.xml><?xml version="1.0" encoding="utf-8"?>
<calcChain xmlns="http://schemas.openxmlformats.org/spreadsheetml/2006/main">
  <c r="H320" i="2" l="1"/>
  <c r="H411" i="2"/>
  <c r="I454" i="51"/>
  <c r="C78" i="41"/>
  <c r="C83" i="41"/>
  <c r="C81" i="41"/>
  <c r="C79" i="41"/>
  <c r="C36" i="41"/>
  <c r="C33" i="41"/>
  <c r="H427" i="2" l="1"/>
  <c r="H483" i="2"/>
  <c r="F59" i="40" s="1"/>
  <c r="H463" i="2"/>
  <c r="H462" i="2"/>
  <c r="H461" i="2" s="1"/>
  <c r="H460" i="2" s="1"/>
  <c r="H459" i="2" s="1"/>
  <c r="I632" i="51"/>
  <c r="I631" i="51" s="1"/>
  <c r="I630" i="51" s="1"/>
  <c r="I629" i="51" s="1"/>
  <c r="H355" i="2"/>
  <c r="H354" i="2" s="1"/>
  <c r="I450" i="51"/>
  <c r="F169" i="40" l="1"/>
  <c r="C46" i="41"/>
  <c r="H359" i="2" l="1"/>
  <c r="F173" i="40" s="1"/>
  <c r="F172" i="40" s="1"/>
  <c r="H358" i="2" l="1"/>
  <c r="C123" i="41"/>
  <c r="C42" i="41"/>
  <c r="H83" i="2" l="1"/>
  <c r="H82" i="2" s="1"/>
  <c r="H81" i="2" s="1"/>
  <c r="H80" i="2" s="1"/>
  <c r="H79" i="2" s="1"/>
  <c r="I67" i="51"/>
  <c r="I66" i="51" s="1"/>
  <c r="I65" i="51" s="1"/>
  <c r="I64" i="51" s="1"/>
  <c r="H163" i="2"/>
  <c r="F431" i="40" l="1"/>
  <c r="H353" i="2"/>
  <c r="H352" i="2" s="1"/>
  <c r="F166" i="40" s="1"/>
  <c r="I448" i="51"/>
  <c r="H452" i="2" l="1"/>
  <c r="F31" i="40" s="1"/>
  <c r="H105" i="2"/>
  <c r="F437" i="40" s="1"/>
  <c r="I72" i="51"/>
  <c r="I71" i="51" s="1"/>
  <c r="I70" i="51" s="1"/>
  <c r="I69" i="51" s="1"/>
  <c r="H104" i="2" l="1"/>
  <c r="H103" i="2" s="1"/>
  <c r="H102" i="2" s="1"/>
  <c r="H101" i="2" s="1"/>
  <c r="C61" i="41" l="1"/>
  <c r="H444" i="2"/>
  <c r="H443" i="2" s="1"/>
  <c r="I613" i="51"/>
  <c r="H560" i="2"/>
  <c r="I554" i="51"/>
  <c r="I424" i="51"/>
  <c r="H330" i="2"/>
  <c r="F140" i="40" s="1"/>
  <c r="H284" i="2"/>
  <c r="F387" i="40" s="1"/>
  <c r="F386" i="40" s="1"/>
  <c r="H559" i="2" l="1"/>
  <c r="F167" i="40"/>
  <c r="F165" i="40" s="1"/>
  <c r="F23" i="40"/>
  <c r="F22" i="40" s="1"/>
  <c r="H582" i="2" l="1"/>
  <c r="I330" i="51"/>
  <c r="I329" i="51" s="1"/>
  <c r="I336" i="51"/>
  <c r="I328" i="51" l="1"/>
  <c r="I327" i="51" s="1"/>
  <c r="I326" i="51" s="1"/>
  <c r="H231" i="2" l="1"/>
  <c r="F216" i="40" s="1"/>
  <c r="I187" i="51"/>
  <c r="I186" i="51" s="1"/>
  <c r="I185" i="51" s="1"/>
  <c r="I184" i="51" s="1"/>
  <c r="I144" i="51"/>
  <c r="H351" i="2" l="1"/>
  <c r="F164" i="40" s="1"/>
  <c r="F163" i="40" s="1"/>
  <c r="F202" i="40"/>
  <c r="H308" i="2" l="1"/>
  <c r="F131" i="40" s="1"/>
  <c r="H302" i="2"/>
  <c r="F123" i="40" s="1"/>
  <c r="H566" i="2"/>
  <c r="H254" i="2"/>
  <c r="H247" i="2"/>
  <c r="H245" i="2"/>
  <c r="F373" i="40" s="1"/>
  <c r="H175" i="2"/>
  <c r="F451" i="40" s="1"/>
  <c r="H36" i="2"/>
  <c r="H357" i="2"/>
  <c r="F171" i="40" s="1"/>
  <c r="H634" i="2"/>
  <c r="F354" i="40" s="1"/>
  <c r="H627" i="2"/>
  <c r="F271" i="40" s="1"/>
  <c r="H622" i="2"/>
  <c r="H618" i="2"/>
  <c r="F97" i="40" s="1"/>
  <c r="H611" i="2"/>
  <c r="H606" i="2"/>
  <c r="H602" i="2"/>
  <c r="F77" i="40" s="1"/>
  <c r="H599" i="2"/>
  <c r="F74" i="40" s="1"/>
  <c r="H598" i="2"/>
  <c r="F73" i="40" s="1"/>
  <c r="H592" i="2"/>
  <c r="F113" i="40" s="1"/>
  <c r="H586" i="2"/>
  <c r="F104" i="40" s="1"/>
  <c r="H576" i="2"/>
  <c r="F250" i="40" s="1"/>
  <c r="H574" i="2"/>
  <c r="F248" i="40" s="1"/>
  <c r="H569" i="2"/>
  <c r="F186" i="40" s="1"/>
  <c r="H567" i="2"/>
  <c r="F180" i="40" s="1"/>
  <c r="H564" i="2"/>
  <c r="F177" i="40" s="1"/>
  <c r="H558" i="2"/>
  <c r="H556" i="2"/>
  <c r="F143" i="40" s="1"/>
  <c r="H555" i="2"/>
  <c r="F142" i="40" s="1"/>
  <c r="H553" i="2"/>
  <c r="H550" i="2"/>
  <c r="F125" i="40" s="1"/>
  <c r="H548" i="2"/>
  <c r="F121" i="40" s="1"/>
  <c r="H547" i="2"/>
  <c r="F120" i="40" s="1"/>
  <c r="H545" i="2"/>
  <c r="F118" i="40" s="1"/>
  <c r="H540" i="2"/>
  <c r="F93" i="40" s="1"/>
  <c r="H539" i="2"/>
  <c r="F92" i="40" s="1"/>
  <c r="H537" i="2"/>
  <c r="F90" i="40" s="1"/>
  <c r="H536" i="2"/>
  <c r="F89" i="40" s="1"/>
  <c r="H534" i="2"/>
  <c r="F87" i="40" s="1"/>
  <c r="H533" i="2"/>
  <c r="F86" i="40" s="1"/>
  <c r="H531" i="2"/>
  <c r="F84" i="40" s="1"/>
  <c r="H530" i="2"/>
  <c r="F83" i="40" s="1"/>
  <c r="F81" i="40"/>
  <c r="H525" i="2"/>
  <c r="F50" i="40" s="1"/>
  <c r="H524" i="2"/>
  <c r="F49" i="40" s="1"/>
  <c r="H520" i="2"/>
  <c r="F36" i="40" s="1"/>
  <c r="H519" i="2"/>
  <c r="F35" i="40" s="1"/>
  <c r="H515" i="2"/>
  <c r="F21" i="40" s="1"/>
  <c r="H514" i="2"/>
  <c r="F20" i="40" s="1"/>
  <c r="H508" i="2"/>
  <c r="F95" i="40" s="1"/>
  <c r="H501" i="2"/>
  <c r="F423" i="40" s="1"/>
  <c r="H495" i="2"/>
  <c r="H490" i="2"/>
  <c r="F66" i="40" s="1"/>
  <c r="H489" i="2"/>
  <c r="F65" i="40" s="1"/>
  <c r="H488" i="2"/>
  <c r="F64" i="40" s="1"/>
  <c r="H486" i="2"/>
  <c r="F62" i="40" s="1"/>
  <c r="H482" i="2"/>
  <c r="F58" i="40" s="1"/>
  <c r="H476" i="2"/>
  <c r="F43" i="40" s="1"/>
  <c r="H470" i="2"/>
  <c r="F369" i="40" s="1"/>
  <c r="H468" i="2"/>
  <c r="F367" i="40" s="1"/>
  <c r="H458" i="2"/>
  <c r="F40" i="40" s="1"/>
  <c r="H457" i="2"/>
  <c r="F39" i="40" s="1"/>
  <c r="H456" i="2"/>
  <c r="F38" i="40" s="1"/>
  <c r="H450" i="2"/>
  <c r="F29" i="40" s="1"/>
  <c r="H448" i="2"/>
  <c r="F27" i="40" s="1"/>
  <c r="H447" i="2"/>
  <c r="F26" i="40" s="1"/>
  <c r="H446" i="2"/>
  <c r="F25" i="40" s="1"/>
  <c r="H437" i="2"/>
  <c r="H426" i="2"/>
  <c r="F201" i="40" s="1"/>
  <c r="H423" i="2"/>
  <c r="F198" i="40" s="1"/>
  <c r="H422" i="2"/>
  <c r="F197" i="40" s="1"/>
  <c r="H421" i="2"/>
  <c r="F196" i="40" s="1"/>
  <c r="H419" i="2"/>
  <c r="F194" i="40" s="1"/>
  <c r="H410" i="2"/>
  <c r="H404" i="2"/>
  <c r="F322" i="40" s="1"/>
  <c r="H399" i="2"/>
  <c r="F280" i="40" s="1"/>
  <c r="H397" i="2"/>
  <c r="F278" i="40" s="1"/>
  <c r="H396" i="2"/>
  <c r="F277" i="40" s="1"/>
  <c r="H394" i="2"/>
  <c r="F275" i="40" s="1"/>
  <c r="H390" i="2"/>
  <c r="F267" i="40" s="1"/>
  <c r="H384" i="2"/>
  <c r="H379" i="2"/>
  <c r="F184" i="40" s="1"/>
  <c r="H378" i="2"/>
  <c r="F183" i="40" s="1"/>
  <c r="H377" i="2"/>
  <c r="F182" i="40" s="1"/>
  <c r="H372" i="2"/>
  <c r="F54" i="40" s="1"/>
  <c r="H371" i="2"/>
  <c r="F53" i="40" s="1"/>
  <c r="H370" i="2"/>
  <c r="F52" i="40" s="1"/>
  <c r="H364" i="2"/>
  <c r="H415" i="2"/>
  <c r="F190" i="40" s="1"/>
  <c r="H349" i="2"/>
  <c r="F162" i="40" s="1"/>
  <c r="H348" i="2"/>
  <c r="F161" i="40" s="1"/>
  <c r="H347" i="2"/>
  <c r="F160" i="40" s="1"/>
  <c r="H345" i="2"/>
  <c r="F158" i="40" s="1"/>
  <c r="H343" i="2"/>
  <c r="H342" i="2"/>
  <c r="F155" i="40" s="1"/>
  <c r="H340" i="2"/>
  <c r="H338" i="2"/>
  <c r="F151" i="40" s="1"/>
  <c r="H336" i="2"/>
  <c r="H334" i="2"/>
  <c r="F147" i="40" s="1"/>
  <c r="H332" i="2"/>
  <c r="F145" i="40" s="1"/>
  <c r="H329" i="2"/>
  <c r="H328" i="2" s="1"/>
  <c r="H327" i="2"/>
  <c r="F137" i="40" s="1"/>
  <c r="H325" i="2"/>
  <c r="F135" i="40" s="1"/>
  <c r="H324" i="2"/>
  <c r="F134" i="40" s="1"/>
  <c r="H318" i="2"/>
  <c r="H313" i="2"/>
  <c r="H306" i="2"/>
  <c r="F129" i="40" s="1"/>
  <c r="H305" i="2"/>
  <c r="F128" i="40" s="1"/>
  <c r="H304" i="2"/>
  <c r="F127" i="40" s="1"/>
  <c r="H300" i="2"/>
  <c r="F116" i="40" s="1"/>
  <c r="H299" i="2"/>
  <c r="F115" i="40" s="1"/>
  <c r="H292" i="2"/>
  <c r="F227" i="40" s="1"/>
  <c r="H286" i="2"/>
  <c r="F389" i="40" s="1"/>
  <c r="H282" i="2"/>
  <c r="F385" i="40" s="1"/>
  <c r="H280" i="2"/>
  <c r="F383" i="40" s="1"/>
  <c r="H275" i="2"/>
  <c r="F240" i="40" s="1"/>
  <c r="H270" i="2"/>
  <c r="F231" i="40" s="1"/>
  <c r="H268" i="2"/>
  <c r="F229" i="40" s="1"/>
  <c r="H266" i="2"/>
  <c r="F225" i="40" s="1"/>
  <c r="H264" i="2"/>
  <c r="F223" i="40" s="1"/>
  <c r="H262" i="2"/>
  <c r="F221" i="40" s="1"/>
  <c r="H256" i="2"/>
  <c r="F238" i="40" s="1"/>
  <c r="H240" i="2"/>
  <c r="F260" i="40" s="1"/>
  <c r="H238" i="2"/>
  <c r="F258" i="40" s="1"/>
  <c r="H236" i="2"/>
  <c r="F256" i="40" s="1"/>
  <c r="H226" i="2"/>
  <c r="H220" i="2"/>
  <c r="H218" i="2"/>
  <c r="F382" i="40" s="1"/>
  <c r="H213" i="2"/>
  <c r="H209" i="2"/>
  <c r="F309" i="40" s="1"/>
  <c r="H207" i="2"/>
  <c r="F307" i="40" s="1"/>
  <c r="H205" i="2"/>
  <c r="F303" i="40" s="1"/>
  <c r="H203" i="2"/>
  <c r="F301" i="40" s="1"/>
  <c r="H201" i="2"/>
  <c r="F299" i="40" s="1"/>
  <c r="H195" i="2"/>
  <c r="F313" i="40" s="1"/>
  <c r="H188" i="2"/>
  <c r="F349" i="40" s="1"/>
  <c r="H184" i="2"/>
  <c r="F337" i="40" s="1"/>
  <c r="H183" i="2"/>
  <c r="F336" i="40" s="1"/>
  <c r="H182" i="2"/>
  <c r="F335" i="40" s="1"/>
  <c r="H173" i="2"/>
  <c r="F449" i="40" s="1"/>
  <c r="H172" i="2"/>
  <c r="F448" i="40" s="1"/>
  <c r="H171" i="2"/>
  <c r="F447" i="40" s="1"/>
  <c r="F317" i="40" l="1"/>
  <c r="F156" i="40"/>
  <c r="F139" i="40"/>
  <c r="F138" i="40" s="1"/>
  <c r="H167" i="2"/>
  <c r="F443" i="40" s="1"/>
  <c r="F434" i="40"/>
  <c r="H162" i="2"/>
  <c r="F433" i="40" s="1"/>
  <c r="H160" i="2"/>
  <c r="F429" i="40" s="1"/>
  <c r="H158" i="2"/>
  <c r="F427" i="40" s="1"/>
  <c r="H156" i="2"/>
  <c r="F425" i="40" s="1"/>
  <c r="H152" i="2"/>
  <c r="F419" i="40" s="1"/>
  <c r="H151" i="2"/>
  <c r="F418" i="40" s="1"/>
  <c r="H149" i="2"/>
  <c r="F416" i="40" s="1"/>
  <c r="H140" i="2"/>
  <c r="F294" i="40" s="1"/>
  <c r="H135" i="2"/>
  <c r="F262" i="40" s="1"/>
  <c r="H131" i="2"/>
  <c r="F242" i="40" s="1"/>
  <c r="H126" i="2"/>
  <c r="F209" i="40" s="1"/>
  <c r="H121" i="2"/>
  <c r="F71" i="40" s="1"/>
  <c r="H116" i="2"/>
  <c r="F45" i="40" s="1"/>
  <c r="H110" i="2"/>
  <c r="F441" i="40" s="1"/>
  <c r="H100" i="2"/>
  <c r="F362" i="40" s="1"/>
  <c r="H99" i="2"/>
  <c r="F361" i="40" s="1"/>
  <c r="H94" i="2"/>
  <c r="F341" i="40" s="1"/>
  <c r="H89" i="2"/>
  <c r="H78" i="2"/>
  <c r="F403" i="40" s="1"/>
  <c r="H77" i="2"/>
  <c r="F402" i="40" s="1"/>
  <c r="H73" i="2"/>
  <c r="F394" i="40" s="1"/>
  <c r="H68" i="2"/>
  <c r="F330" i="40" s="1"/>
  <c r="H66" i="2"/>
  <c r="F328" i="40" s="1"/>
  <c r="H61" i="2"/>
  <c r="F290" i="40" s="1"/>
  <c r="H56" i="2"/>
  <c r="H51" i="2"/>
  <c r="F211" i="40" s="1"/>
  <c r="H49" i="2"/>
  <c r="F207" i="40" s="1"/>
  <c r="H44" i="2"/>
  <c r="F106" i="40" s="1"/>
  <c r="H42" i="2"/>
  <c r="F101" i="40" s="1"/>
  <c r="H35" i="2"/>
  <c r="F411" i="40" s="1"/>
  <c r="H31" i="2"/>
  <c r="F407" i="40" s="1"/>
  <c r="H27" i="2"/>
  <c r="H21" i="2"/>
  <c r="F398" i="40" s="1"/>
  <c r="F285" i="40" l="1"/>
  <c r="G29" i="57"/>
  <c r="G28" i="57"/>
  <c r="D28" i="57" s="1"/>
  <c r="G27" i="57"/>
  <c r="D27" i="57" s="1"/>
  <c r="G26" i="57"/>
  <c r="D26" i="57" s="1"/>
  <c r="G25" i="57"/>
  <c r="G24" i="57"/>
  <c r="D24" i="57" s="1"/>
  <c r="G23" i="57"/>
  <c r="D29" i="57"/>
  <c r="D25" i="57"/>
  <c r="J30" i="57"/>
  <c r="I30" i="57"/>
  <c r="H30" i="57"/>
  <c r="F450" i="40" l="1"/>
  <c r="F446" i="40"/>
  <c r="F442" i="40"/>
  <c r="F440" i="40"/>
  <c r="F436" i="40"/>
  <c r="F435" i="40" s="1"/>
  <c r="F432" i="40"/>
  <c r="F428" i="40"/>
  <c r="F426" i="40"/>
  <c r="F430" i="40"/>
  <c r="F424" i="40"/>
  <c r="F422" i="40"/>
  <c r="F417" i="40"/>
  <c r="F415" i="40"/>
  <c r="F412" i="40"/>
  <c r="F410" i="40" s="1"/>
  <c r="F409" i="40" s="1"/>
  <c r="F408" i="40" s="1"/>
  <c r="F406" i="40"/>
  <c r="F405" i="40" s="1"/>
  <c r="F404" i="40" s="1"/>
  <c r="F401" i="40"/>
  <c r="F400" i="40" s="1"/>
  <c r="F399" i="40" s="1"/>
  <c r="F397" i="40"/>
  <c r="F396" i="40" s="1"/>
  <c r="F395" i="40" s="1"/>
  <c r="F393" i="40"/>
  <c r="F392" i="40" s="1"/>
  <c r="F391" i="40" s="1"/>
  <c r="F390" i="40" s="1"/>
  <c r="F388" i="40"/>
  <c r="F384" i="40"/>
  <c r="F381" i="40"/>
  <c r="F380" i="40"/>
  <c r="F379" i="40" s="1"/>
  <c r="F374" i="40"/>
  <c r="F372" i="40"/>
  <c r="F368" i="40"/>
  <c r="F366" i="40"/>
  <c r="F360" i="40"/>
  <c r="F359" i="40" s="1"/>
  <c r="F358" i="40" s="1"/>
  <c r="F357" i="40"/>
  <c r="F356" i="40" s="1"/>
  <c r="F355" i="40" s="1"/>
  <c r="F353" i="40"/>
  <c r="F352" i="40" s="1"/>
  <c r="F348" i="40"/>
  <c r="F347" i="40" s="1"/>
  <c r="F346" i="40" s="1"/>
  <c r="F344" i="40"/>
  <c r="F342" i="40"/>
  <c r="F340" i="40"/>
  <c r="F334" i="40"/>
  <c r="F333" i="40" s="1"/>
  <c r="F332" i="40" s="1"/>
  <c r="F329" i="40"/>
  <c r="F327" i="40"/>
  <c r="F324" i="40"/>
  <c r="F323" i="40" s="1"/>
  <c r="F321" i="40"/>
  <c r="F316" i="40"/>
  <c r="F315" i="40" s="1"/>
  <c r="F314" i="40" s="1"/>
  <c r="F312" i="40"/>
  <c r="F311" i="40" s="1"/>
  <c r="F310" i="40" s="1"/>
  <c r="F308" i="40"/>
  <c r="F306" i="40"/>
  <c r="F304" i="40"/>
  <c r="F302" i="40"/>
  <c r="F300" i="40"/>
  <c r="F298" i="40"/>
  <c r="F293" i="40"/>
  <c r="F292" i="40" s="1"/>
  <c r="F291" i="40" s="1"/>
  <c r="F289" i="40"/>
  <c r="F288" i="40" s="1"/>
  <c r="F287" i="40" s="1"/>
  <c r="F284" i="40"/>
  <c r="F283" i="40" s="1"/>
  <c r="F282" i="40" s="1"/>
  <c r="F281" i="40" s="1"/>
  <c r="F279" i="40"/>
  <c r="F276" i="40"/>
  <c r="F274" i="40"/>
  <c r="F270" i="40"/>
  <c r="F269" i="40" s="1"/>
  <c r="F268" i="40" s="1"/>
  <c r="F266" i="40"/>
  <c r="F265" i="40" s="1"/>
  <c r="F264" i="40" s="1"/>
  <c r="F261" i="40"/>
  <c r="F259" i="40"/>
  <c r="F257" i="40"/>
  <c r="F255" i="40"/>
  <c r="F254" i="40"/>
  <c r="F253" i="40" s="1"/>
  <c r="F252" i="40"/>
  <c r="F251" i="40" s="1"/>
  <c r="F249" i="40"/>
  <c r="F247" i="40"/>
  <c r="F246" i="40"/>
  <c r="F245" i="40" s="1"/>
  <c r="F241" i="40"/>
  <c r="F239" i="40"/>
  <c r="F237" i="40"/>
  <c r="F236" i="40"/>
  <c r="F235" i="40" s="1"/>
  <c r="F230" i="40"/>
  <c r="F228" i="40"/>
  <c r="F226" i="40"/>
  <c r="F224" i="40"/>
  <c r="F222" i="40"/>
  <c r="F220" i="40"/>
  <c r="F215" i="40"/>
  <c r="F214" i="40" s="1"/>
  <c r="F213" i="40" s="1"/>
  <c r="F212" i="40" s="1"/>
  <c r="F210" i="40"/>
  <c r="F208" i="40"/>
  <c r="F206" i="40"/>
  <c r="F200" i="40"/>
  <c r="F199" i="40" s="1"/>
  <c r="F195" i="40"/>
  <c r="F193" i="40"/>
  <c r="F189" i="40"/>
  <c r="F188" i="40" s="1"/>
  <c r="F187" i="40" s="1"/>
  <c r="F185" i="40"/>
  <c r="F181" i="40"/>
  <c r="F179" i="40"/>
  <c r="F178" i="40" s="1"/>
  <c r="F176" i="40"/>
  <c r="F170" i="40"/>
  <c r="F168" i="40"/>
  <c r="F157" i="40"/>
  <c r="F154" i="40"/>
  <c r="F150" i="40"/>
  <c r="F146" i="40"/>
  <c r="F144" i="40"/>
  <c r="F141" i="40"/>
  <c r="F136" i="40"/>
  <c r="F133" i="40"/>
  <c r="F126" i="40"/>
  <c r="F124" i="40"/>
  <c r="F130" i="40"/>
  <c r="F119" i="40"/>
  <c r="F117" i="40"/>
  <c r="F122" i="40"/>
  <c r="F114" i="40"/>
  <c r="F112" i="40"/>
  <c r="F111" i="40" s="1"/>
  <c r="F107" i="40"/>
  <c r="F105" i="40"/>
  <c r="F103" i="40"/>
  <c r="F102" i="40" s="1"/>
  <c r="F100" i="40"/>
  <c r="F96" i="40"/>
  <c r="F94" i="40"/>
  <c r="F91" i="40"/>
  <c r="F88" i="40"/>
  <c r="F85" i="40"/>
  <c r="F82" i="40"/>
  <c r="F80" i="40"/>
  <c r="F76" i="40"/>
  <c r="F75" i="40"/>
  <c r="F72" i="40" s="1"/>
  <c r="F70" i="40"/>
  <c r="F61" i="40"/>
  <c r="F57" i="40"/>
  <c r="F56" i="40" s="1"/>
  <c r="F51" i="40"/>
  <c r="F48" i="40"/>
  <c r="F44" i="40"/>
  <c r="F42" i="40"/>
  <c r="F37" i="40"/>
  <c r="F34" i="40"/>
  <c r="F30" i="40"/>
  <c r="F28" i="40"/>
  <c r="F24" i="40"/>
  <c r="F19" i="40"/>
  <c r="I698" i="51"/>
  <c r="I697" i="51" s="1"/>
  <c r="I696" i="51" s="1"/>
  <c r="I695" i="51" s="1"/>
  <c r="I693" i="51"/>
  <c r="I692" i="51" s="1"/>
  <c r="I691" i="51" s="1"/>
  <c r="I689" i="51"/>
  <c r="I688" i="51" s="1"/>
  <c r="I687" i="51" s="1"/>
  <c r="I681" i="51"/>
  <c r="I680" i="51" s="1"/>
  <c r="I679" i="51" s="1"/>
  <c r="I676" i="51"/>
  <c r="I675" i="51" s="1"/>
  <c r="I674" i="51" s="1"/>
  <c r="I671" i="51"/>
  <c r="I670" i="51" s="1"/>
  <c r="I669" i="51" s="1"/>
  <c r="I664" i="51"/>
  <c r="I663" i="51" s="1"/>
  <c r="I662" i="51" s="1"/>
  <c r="I661" i="51" s="1"/>
  <c r="I657" i="51"/>
  <c r="I655" i="51"/>
  <c r="I651" i="51"/>
  <c r="I650" i="51" s="1"/>
  <c r="I647" i="51"/>
  <c r="I645" i="51"/>
  <c r="I639" i="51"/>
  <c r="I637" i="51"/>
  <c r="I625" i="51"/>
  <c r="I624" i="51" s="1"/>
  <c r="I623" i="51" s="1"/>
  <c r="I621" i="51"/>
  <c r="I619" i="51"/>
  <c r="I615" i="51"/>
  <c r="I606" i="51"/>
  <c r="I605" i="51" s="1"/>
  <c r="I604" i="51" s="1"/>
  <c r="I603" i="51" s="1"/>
  <c r="I601" i="51"/>
  <c r="I599" i="51"/>
  <c r="I597" i="51"/>
  <c r="I593" i="51"/>
  <c r="I592" i="51" s="1"/>
  <c r="I591" i="51" s="1"/>
  <c r="I585" i="51"/>
  <c r="I584" i="51" s="1"/>
  <c r="I583" i="51" s="1"/>
  <c r="I582" i="51" s="1"/>
  <c r="I581" i="51" s="1"/>
  <c r="I578" i="51"/>
  <c r="I577" i="51" s="1"/>
  <c r="I576" i="51" s="1"/>
  <c r="I575" i="51" s="1"/>
  <c r="I574" i="51" s="1"/>
  <c r="I573" i="51" s="1"/>
  <c r="I569" i="51"/>
  <c r="I568" i="51" s="1"/>
  <c r="I567" i="51" s="1"/>
  <c r="I566" i="51" s="1"/>
  <c r="I565" i="51" s="1"/>
  <c r="I563" i="51"/>
  <c r="I560" i="51"/>
  <c r="I558" i="51"/>
  <c r="I552" i="51"/>
  <c r="I549" i="51"/>
  <c r="I547" i="51"/>
  <c r="I544" i="51"/>
  <c r="I541" i="51"/>
  <c r="I539" i="51"/>
  <c r="I532" i="51"/>
  <c r="I531" i="51" s="1"/>
  <c r="I530" i="51" s="1"/>
  <c r="I529" i="51" s="1"/>
  <c r="I527" i="51"/>
  <c r="I526" i="51" s="1"/>
  <c r="I525" i="51" s="1"/>
  <c r="I524" i="51" s="1"/>
  <c r="I521" i="51"/>
  <c r="I520" i="51" s="1"/>
  <c r="I516" i="51"/>
  <c r="I514" i="51"/>
  <c r="I505" i="51"/>
  <c r="I504" i="51" s="1"/>
  <c r="I503" i="51" s="1"/>
  <c r="I502" i="51" s="1"/>
  <c r="I499" i="51"/>
  <c r="I497" i="51"/>
  <c r="I495" i="51"/>
  <c r="I489" i="51"/>
  <c r="I488" i="51" s="1"/>
  <c r="I487" i="51" s="1"/>
  <c r="I486" i="51" s="1"/>
  <c r="I482" i="51"/>
  <c r="I481" i="51" s="1"/>
  <c r="I480" i="51" s="1"/>
  <c r="I479" i="51" s="1"/>
  <c r="I476" i="51"/>
  <c r="I475" i="51" s="1"/>
  <c r="I474" i="51" s="1"/>
  <c r="I473" i="51" s="1"/>
  <c r="I471" i="51"/>
  <c r="I470" i="51" s="1"/>
  <c r="I469" i="51" s="1"/>
  <c r="I468" i="51" s="1"/>
  <c r="I466" i="51"/>
  <c r="I464" i="51"/>
  <c r="I459" i="51"/>
  <c r="I458" i="51" s="1"/>
  <c r="I457" i="51" s="1"/>
  <c r="I456" i="51" s="1"/>
  <c r="I510" i="51"/>
  <c r="I509" i="51" s="1"/>
  <c r="I508" i="51" s="1"/>
  <c r="I452" i="51"/>
  <c r="I446" i="51"/>
  <c r="I442" i="51"/>
  <c r="I440" i="51"/>
  <c r="I437" i="51"/>
  <c r="I435" i="51"/>
  <c r="I433" i="51"/>
  <c r="I431" i="51"/>
  <c r="I429" i="51"/>
  <c r="I427" i="51"/>
  <c r="I422" i="51"/>
  <c r="I419" i="51"/>
  <c r="I413" i="51"/>
  <c r="I412" i="51" s="1"/>
  <c r="I411" i="51" s="1"/>
  <c r="I410" i="51" s="1"/>
  <c r="I408" i="51"/>
  <c r="I407" i="51" s="1"/>
  <c r="I406" i="51" s="1"/>
  <c r="I405" i="51" s="1"/>
  <c r="I399" i="51"/>
  <c r="I403" i="51"/>
  <c r="I397" i="51"/>
  <c r="I394" i="51"/>
  <c r="I387" i="51"/>
  <c r="I386" i="51" s="1"/>
  <c r="I385" i="51" s="1"/>
  <c r="I384" i="51" s="1"/>
  <c r="I383" i="51" s="1"/>
  <c r="I382" i="51" s="1"/>
  <c r="I378" i="51"/>
  <c r="I377" i="51" s="1"/>
  <c r="I376" i="51" s="1"/>
  <c r="I374" i="51"/>
  <c r="I373" i="51" s="1"/>
  <c r="I372" i="51" s="1"/>
  <c r="I370" i="51"/>
  <c r="I369" i="51" s="1"/>
  <c r="I368" i="51" s="1"/>
  <c r="I367" i="51" s="1"/>
  <c r="I362" i="51"/>
  <c r="I361" i="51" s="1"/>
  <c r="I360" i="51" s="1"/>
  <c r="I359" i="51" s="1"/>
  <c r="I358" i="51" s="1"/>
  <c r="I356" i="51"/>
  <c r="I355" i="51" s="1"/>
  <c r="I354" i="51" s="1"/>
  <c r="I353" i="51" s="1"/>
  <c r="I352" i="51" s="1"/>
  <c r="I349" i="51"/>
  <c r="I348" i="51" s="1"/>
  <c r="I347" i="51" s="1"/>
  <c r="I346" i="51" s="1"/>
  <c r="I344" i="51"/>
  <c r="I343" i="51" s="1"/>
  <c r="I342" i="51" s="1"/>
  <c r="I340" i="51"/>
  <c r="I335" i="51" s="1"/>
  <c r="I334" i="51" s="1"/>
  <c r="I323" i="51"/>
  <c r="I320" i="51"/>
  <c r="I317" i="51"/>
  <c r="I314" i="51"/>
  <c r="I308" i="51"/>
  <c r="I307" i="51" s="1"/>
  <c r="I306" i="51" s="1"/>
  <c r="I305" i="51" s="1"/>
  <c r="I304" i="51" s="1"/>
  <c r="I301" i="51"/>
  <c r="I300" i="51" s="1"/>
  <c r="I299" i="51" s="1"/>
  <c r="I297" i="51"/>
  <c r="I296" i="51" s="1"/>
  <c r="I295" i="51" s="1"/>
  <c r="I294" i="51" s="1"/>
  <c r="I290" i="51"/>
  <c r="I289" i="51" s="1"/>
  <c r="I288" i="51" s="1"/>
  <c r="I287" i="51" s="1"/>
  <c r="I285" i="51"/>
  <c r="I284" i="51" s="1"/>
  <c r="I283" i="51" s="1"/>
  <c r="I282" i="51" s="1"/>
  <c r="I280" i="51"/>
  <c r="I279" i="51" s="1"/>
  <c r="I278" i="51" s="1"/>
  <c r="I277" i="51" s="1"/>
  <c r="I271" i="51"/>
  <c r="I270" i="51" s="1"/>
  <c r="I269" i="51" s="1"/>
  <c r="I268" i="51" s="1"/>
  <c r="I267" i="51" s="1"/>
  <c r="I265" i="51"/>
  <c r="I263" i="51"/>
  <c r="I261" i="51"/>
  <c r="I254" i="51"/>
  <c r="I253" i="51" s="1"/>
  <c r="I252" i="51" s="1"/>
  <c r="I251" i="51" s="1"/>
  <c r="I250" i="51" s="1"/>
  <c r="I248" i="51"/>
  <c r="I247" i="51" s="1"/>
  <c r="I246" i="51" s="1"/>
  <c r="I245" i="51" s="1"/>
  <c r="I244" i="51" s="1"/>
  <c r="I242" i="51"/>
  <c r="I238" i="51"/>
  <c r="I236" i="51"/>
  <c r="I240" i="51"/>
  <c r="I231" i="51"/>
  <c r="I230" i="51" s="1"/>
  <c r="I229" i="51" s="1"/>
  <c r="I228" i="51" s="1"/>
  <c r="I226" i="51"/>
  <c r="I224" i="51"/>
  <c r="I222" i="51"/>
  <c r="I220" i="51"/>
  <c r="I218" i="51"/>
  <c r="I212" i="51"/>
  <c r="I210" i="51"/>
  <c r="I203" i="51"/>
  <c r="I201" i="51"/>
  <c r="I196" i="51"/>
  <c r="I194" i="51"/>
  <c r="I192" i="51"/>
  <c r="I182" i="51"/>
  <c r="I181" i="51" s="1"/>
  <c r="I180" i="51" s="1"/>
  <c r="I179" i="51" s="1"/>
  <c r="I176" i="51"/>
  <c r="I174" i="51"/>
  <c r="I169" i="51"/>
  <c r="I168" i="51" s="1"/>
  <c r="I167" i="51" s="1"/>
  <c r="I165" i="51"/>
  <c r="I163" i="51"/>
  <c r="I161" i="51"/>
  <c r="I159" i="51"/>
  <c r="I157" i="51"/>
  <c r="I151" i="51"/>
  <c r="I150" i="51" s="1"/>
  <c r="I149" i="51" s="1"/>
  <c r="I148" i="51" s="1"/>
  <c r="I147" i="51" s="1"/>
  <c r="I143" i="51"/>
  <c r="I142" i="51" s="1"/>
  <c r="I138" i="51"/>
  <c r="I137" i="51" s="1"/>
  <c r="I136" i="51" s="1"/>
  <c r="I131" i="51"/>
  <c r="I127" i="51"/>
  <c r="I123" i="51"/>
  <c r="I122" i="51" s="1"/>
  <c r="I121" i="51" s="1"/>
  <c r="I118" i="51"/>
  <c r="I116" i="51"/>
  <c r="I114" i="51"/>
  <c r="I112" i="51"/>
  <c r="I108" i="51"/>
  <c r="I106" i="51"/>
  <c r="I102" i="51"/>
  <c r="I101" i="51" s="1"/>
  <c r="I100" i="51" s="1"/>
  <c r="I99" i="51" s="1"/>
  <c r="I97" i="51"/>
  <c r="I96" i="51" s="1"/>
  <c r="I95" i="51" s="1"/>
  <c r="I94" i="51" s="1"/>
  <c r="I92" i="51"/>
  <c r="I91" i="51" s="1"/>
  <c r="I90" i="51" s="1"/>
  <c r="I88" i="51"/>
  <c r="I87" i="51" s="1"/>
  <c r="I86" i="51" s="1"/>
  <c r="I83" i="51"/>
  <c r="I82" i="51" s="1"/>
  <c r="I81" i="51" s="1"/>
  <c r="I80" i="51" s="1"/>
  <c r="I77" i="51"/>
  <c r="I76" i="51" s="1"/>
  <c r="I75" i="51" s="1"/>
  <c r="I74" i="51" s="1"/>
  <c r="I61" i="51"/>
  <c r="I60" i="51" s="1"/>
  <c r="I59" i="51" s="1"/>
  <c r="I57" i="51"/>
  <c r="I56" i="51" s="1"/>
  <c r="I55" i="51" s="1"/>
  <c r="I54" i="51" s="1"/>
  <c r="I52" i="51"/>
  <c r="I50" i="51"/>
  <c r="I45" i="51"/>
  <c r="I44" i="51" s="1"/>
  <c r="I43" i="51" s="1"/>
  <c r="I42" i="51" s="1"/>
  <c r="I40" i="51"/>
  <c r="I39" i="51" s="1"/>
  <c r="I38" i="51" s="1"/>
  <c r="I37" i="51" s="1"/>
  <c r="I35" i="51"/>
  <c r="I33" i="51"/>
  <c r="I28" i="51"/>
  <c r="I26" i="51"/>
  <c r="I20" i="51"/>
  <c r="I19" i="51" s="1"/>
  <c r="I18" i="51" s="1"/>
  <c r="I17" i="51" s="1"/>
  <c r="H639" i="2"/>
  <c r="H638" i="2" s="1"/>
  <c r="H637" i="2" s="1"/>
  <c r="H636" i="2" s="1"/>
  <c r="H635" i="2" s="1"/>
  <c r="H633" i="2"/>
  <c r="H632" i="2" s="1"/>
  <c r="H631" i="2" s="1"/>
  <c r="H630" i="2" s="1"/>
  <c r="H629" i="2" s="1"/>
  <c r="H626" i="2"/>
  <c r="H625" i="2" s="1"/>
  <c r="H624" i="2" s="1"/>
  <c r="H623" i="2" s="1"/>
  <c r="H621" i="2"/>
  <c r="H620" i="2" s="1"/>
  <c r="H619" i="2" s="1"/>
  <c r="H617" i="2"/>
  <c r="H616" i="2" s="1"/>
  <c r="H615" i="2" s="1"/>
  <c r="H610" i="2"/>
  <c r="H609" i="2" s="1"/>
  <c r="H608" i="2" s="1"/>
  <c r="H607" i="2" s="1"/>
  <c r="H605" i="2"/>
  <c r="H604" i="2" s="1"/>
  <c r="H603" i="2" s="1"/>
  <c r="H601" i="2"/>
  <c r="H597" i="2"/>
  <c r="H590" i="2"/>
  <c r="H589" i="2" s="1"/>
  <c r="H588" i="2" s="1"/>
  <c r="H587" i="2" s="1"/>
  <c r="H585" i="2"/>
  <c r="H584" i="2" s="1"/>
  <c r="H583" i="2" s="1"/>
  <c r="H575" i="2"/>
  <c r="H573" i="2"/>
  <c r="H568" i="2"/>
  <c r="H565" i="2"/>
  <c r="H563" i="2"/>
  <c r="H557" i="2"/>
  <c r="H554" i="2"/>
  <c r="H552" i="2"/>
  <c r="H549" i="2"/>
  <c r="H546" i="2"/>
  <c r="H544" i="2"/>
  <c r="H538" i="2"/>
  <c r="H535" i="2"/>
  <c r="H532" i="2"/>
  <c r="H529" i="2"/>
  <c r="H581" i="2"/>
  <c r="H580" i="2" s="1"/>
  <c r="H579" i="2" s="1"/>
  <c r="H518" i="2"/>
  <c r="H517" i="2" s="1"/>
  <c r="H516" i="2" s="1"/>
  <c r="H513" i="2"/>
  <c r="H512" i="2" s="1"/>
  <c r="H511" i="2" s="1"/>
  <c r="H507" i="2"/>
  <c r="H506" i="2" s="1"/>
  <c r="H505" i="2" s="1"/>
  <c r="H504" i="2" s="1"/>
  <c r="H503" i="2" s="1"/>
  <c r="H500" i="2"/>
  <c r="H499" i="2" s="1"/>
  <c r="H498" i="2" s="1"/>
  <c r="H497" i="2" s="1"/>
  <c r="H496" i="2" s="1"/>
  <c r="H494" i="2"/>
  <c r="H493" i="2" s="1"/>
  <c r="H492" i="2" s="1"/>
  <c r="H491" i="2" s="1"/>
  <c r="H487" i="2"/>
  <c r="H485" i="2"/>
  <c r="H481" i="2"/>
  <c r="H480" i="2" s="1"/>
  <c r="H477" i="2"/>
  <c r="H475" i="2"/>
  <c r="H469" i="2"/>
  <c r="H467" i="2"/>
  <c r="H455" i="2"/>
  <c r="H454" i="2" s="1"/>
  <c r="H453" i="2" s="1"/>
  <c r="H451" i="2"/>
  <c r="H449" i="2"/>
  <c r="H445" i="2"/>
  <c r="H436" i="2"/>
  <c r="H435" i="2" s="1"/>
  <c r="H434" i="2" s="1"/>
  <c r="H433" i="2" s="1"/>
  <c r="H431" i="2"/>
  <c r="H430" i="2" s="1"/>
  <c r="H429" i="2" s="1"/>
  <c r="H428" i="2" s="1"/>
  <c r="H425" i="2"/>
  <c r="H424" i="2" s="1"/>
  <c r="H420" i="2"/>
  <c r="H418" i="2"/>
  <c r="H409" i="2"/>
  <c r="H408" i="2" s="1"/>
  <c r="H407" i="2" s="1"/>
  <c r="H406" i="2" s="1"/>
  <c r="H403" i="2"/>
  <c r="H402" i="2" s="1"/>
  <c r="H401" i="2" s="1"/>
  <c r="H400" i="2" s="1"/>
  <c r="H398" i="2"/>
  <c r="H395" i="2"/>
  <c r="H393" i="2"/>
  <c r="H389" i="2"/>
  <c r="H388" i="2" s="1"/>
  <c r="H387" i="2" s="1"/>
  <c r="H383" i="2"/>
  <c r="H382" i="2" s="1"/>
  <c r="H381" i="2" s="1"/>
  <c r="H380" i="2" s="1"/>
  <c r="H376" i="2"/>
  <c r="H375" i="2" s="1"/>
  <c r="H374" i="2" s="1"/>
  <c r="H373" i="2" s="1"/>
  <c r="H369" i="2"/>
  <c r="H368" i="2" s="1"/>
  <c r="H367" i="2" s="1"/>
  <c r="H366" i="2" s="1"/>
  <c r="H363" i="2"/>
  <c r="H362" i="2" s="1"/>
  <c r="H361" i="2" s="1"/>
  <c r="H360" i="2" s="1"/>
  <c r="H414" i="2"/>
  <c r="H413" i="2" s="1"/>
  <c r="H412" i="2" s="1"/>
  <c r="H356" i="2"/>
  <c r="H350" i="2"/>
  <c r="H346" i="2"/>
  <c r="H344" i="2"/>
  <c r="H341" i="2"/>
  <c r="H339" i="2"/>
  <c r="F153" i="40" s="1"/>
  <c r="F152" i="40" s="1"/>
  <c r="H337" i="2"/>
  <c r="H335" i="2"/>
  <c r="F149" i="40" s="1"/>
  <c r="F148" i="40" s="1"/>
  <c r="H333" i="2"/>
  <c r="H331" i="2"/>
  <c r="H326" i="2"/>
  <c r="H323" i="2"/>
  <c r="H317" i="2"/>
  <c r="H316" i="2" s="1"/>
  <c r="H315" i="2" s="1"/>
  <c r="H314" i="2" s="1"/>
  <c r="H312" i="2"/>
  <c r="H311" i="2" s="1"/>
  <c r="H310" i="2" s="1"/>
  <c r="H309" i="2" s="1"/>
  <c r="H307" i="2"/>
  <c r="H301" i="2"/>
  <c r="H291" i="2"/>
  <c r="H290" i="2" s="1"/>
  <c r="H289" i="2" s="1"/>
  <c r="H288" i="2" s="1"/>
  <c r="H287" i="2" s="1"/>
  <c r="H285" i="2"/>
  <c r="H281" i="2"/>
  <c r="H279" i="2"/>
  <c r="H283" i="2"/>
  <c r="H274" i="2"/>
  <c r="H273" i="2" s="1"/>
  <c r="H272" i="2" s="1"/>
  <c r="H271" i="2" s="1"/>
  <c r="H269" i="2"/>
  <c r="H267" i="2"/>
  <c r="H265" i="2"/>
  <c r="H263" i="2"/>
  <c r="H261" i="2"/>
  <c r="H255" i="2"/>
  <c r="H253" i="2"/>
  <c r="H246" i="2"/>
  <c r="H244" i="2"/>
  <c r="H239" i="2"/>
  <c r="H237" i="2"/>
  <c r="H235" i="2"/>
  <c r="H230" i="2"/>
  <c r="H229" i="2" s="1"/>
  <c r="H228" i="2" s="1"/>
  <c r="H227" i="2" s="1"/>
  <c r="H225" i="2"/>
  <c r="H224" i="2" s="1"/>
  <c r="H223" i="2" s="1"/>
  <c r="H222" i="2" s="1"/>
  <c r="H219" i="2"/>
  <c r="H217" i="2"/>
  <c r="H212" i="2"/>
  <c r="H211" i="2" s="1"/>
  <c r="H210" i="2" s="1"/>
  <c r="H208" i="2"/>
  <c r="H206" i="2"/>
  <c r="H204" i="2"/>
  <c r="H202" i="2"/>
  <c r="H200" i="2"/>
  <c r="H194" i="2"/>
  <c r="H193" i="2" s="1"/>
  <c r="H192" i="2" s="1"/>
  <c r="H191" i="2" s="1"/>
  <c r="H190" i="2" s="1"/>
  <c r="H187" i="2"/>
  <c r="H186" i="2" s="1"/>
  <c r="H185" i="2" s="1"/>
  <c r="H181" i="2"/>
  <c r="H180" i="2" s="1"/>
  <c r="H179" i="2" s="1"/>
  <c r="H174" i="2"/>
  <c r="H170" i="2"/>
  <c r="H166" i="2"/>
  <c r="H165" i="2" s="1"/>
  <c r="H164" i="2" s="1"/>
  <c r="H161" i="2"/>
  <c r="H159" i="2"/>
  <c r="H157" i="2"/>
  <c r="H155" i="2"/>
  <c r="H150" i="2"/>
  <c r="H148" i="2"/>
  <c r="H144" i="2"/>
  <c r="H143" i="2" s="1"/>
  <c r="H142" i="2" s="1"/>
  <c r="H141" i="2" s="1"/>
  <c r="H139" i="2"/>
  <c r="H138" i="2" s="1"/>
  <c r="H137" i="2" s="1"/>
  <c r="H136" i="2" s="1"/>
  <c r="H134" i="2"/>
  <c r="H133" i="2" s="1"/>
  <c r="H132" i="2" s="1"/>
  <c r="H130" i="2"/>
  <c r="H129" i="2" s="1"/>
  <c r="H128" i="2" s="1"/>
  <c r="H125" i="2"/>
  <c r="H124" i="2" s="1"/>
  <c r="H123" i="2" s="1"/>
  <c r="H122" i="2" s="1"/>
  <c r="H120" i="2"/>
  <c r="H119" i="2" s="1"/>
  <c r="H118" i="2" s="1"/>
  <c r="H117" i="2" s="1"/>
  <c r="H115" i="2"/>
  <c r="H114" i="2" s="1"/>
  <c r="H113" i="2" s="1"/>
  <c r="H112" i="2" s="1"/>
  <c r="H109" i="2"/>
  <c r="H108" i="2" s="1"/>
  <c r="H107" i="2" s="1"/>
  <c r="H106" i="2" s="1"/>
  <c r="H98" i="2"/>
  <c r="H97" i="2" s="1"/>
  <c r="H96" i="2" s="1"/>
  <c r="H95" i="2" s="1"/>
  <c r="H93" i="2"/>
  <c r="H92" i="2" s="1"/>
  <c r="H91" i="2" s="1"/>
  <c r="H90" i="2" s="1"/>
  <c r="H88" i="2"/>
  <c r="H87" i="2" s="1"/>
  <c r="H86" i="2" s="1"/>
  <c r="H85" i="2" s="1"/>
  <c r="H72" i="2"/>
  <c r="H71" i="2" s="1"/>
  <c r="H70" i="2" s="1"/>
  <c r="H69" i="2" s="1"/>
  <c r="H67" i="2"/>
  <c r="H65" i="2"/>
  <c r="H60" i="2"/>
  <c r="H59" i="2" s="1"/>
  <c r="H58" i="2" s="1"/>
  <c r="H57" i="2" s="1"/>
  <c r="H55" i="2"/>
  <c r="H54" i="2" s="1"/>
  <c r="H53" i="2" s="1"/>
  <c r="H52" i="2" s="1"/>
  <c r="H50" i="2"/>
  <c r="H48" i="2"/>
  <c r="H43" i="2"/>
  <c r="H41" i="2"/>
  <c r="H34" i="2"/>
  <c r="H33" i="2" s="1"/>
  <c r="H32" i="2" s="1"/>
  <c r="H30" i="2"/>
  <c r="H29" i="2" s="1"/>
  <c r="H28" i="2" s="1"/>
  <c r="H26" i="2"/>
  <c r="H25" i="2" s="1"/>
  <c r="H24" i="2" s="1"/>
  <c r="H23" i="2" s="1"/>
  <c r="H20" i="2"/>
  <c r="H19" i="2" s="1"/>
  <c r="H18" i="2" s="1"/>
  <c r="H17" i="2" s="1"/>
  <c r="C134" i="41"/>
  <c r="C133" i="41"/>
  <c r="C131" i="41"/>
  <c r="C130" i="41" s="1"/>
  <c r="C129" i="41" s="1"/>
  <c r="C126" i="41"/>
  <c r="C125" i="41" s="1"/>
  <c r="C121" i="41"/>
  <c r="C119" i="41"/>
  <c r="C116" i="41"/>
  <c r="C110" i="41"/>
  <c r="C108" i="41"/>
  <c r="C112" i="41"/>
  <c r="C114" i="41"/>
  <c r="C105" i="41"/>
  <c r="C99" i="41"/>
  <c r="C101" i="41"/>
  <c r="C97" i="41"/>
  <c r="C103" i="41"/>
  <c r="C94" i="41"/>
  <c r="C92" i="41"/>
  <c r="C87" i="41"/>
  <c r="C75" i="41"/>
  <c r="C74" i="41" s="1"/>
  <c r="C73" i="41" s="1"/>
  <c r="C71" i="41"/>
  <c r="C69" i="41"/>
  <c r="C66" i="41"/>
  <c r="C65" i="41" s="1"/>
  <c r="C57" i="41"/>
  <c r="C56" i="41" s="1"/>
  <c r="C54" i="41"/>
  <c r="C52" i="41"/>
  <c r="C49" i="41"/>
  <c r="C45" i="41"/>
  <c r="C40" i="41"/>
  <c r="C39" i="41" s="1"/>
  <c r="C30" i="41"/>
  <c r="C28" i="41"/>
  <c r="C21" i="41"/>
  <c r="C20" i="41" s="1"/>
  <c r="C16" i="41"/>
  <c r="C15" i="41" s="1"/>
  <c r="D42" i="42"/>
  <c r="D41" i="42" s="1"/>
  <c r="D39" i="42"/>
  <c r="D38" i="42" s="1"/>
  <c r="D34" i="42"/>
  <c r="D33" i="42" s="1"/>
  <c r="D32" i="42" s="1"/>
  <c r="D30" i="42"/>
  <c r="D29" i="42" s="1"/>
  <c r="D28" i="42" s="1"/>
  <c r="D25" i="42"/>
  <c r="D24" i="42" s="1"/>
  <c r="D21" i="42"/>
  <c r="D17" i="42"/>
  <c r="D16" i="42" s="1"/>
  <c r="C27" i="41" l="1"/>
  <c r="C26" i="41" s="1"/>
  <c r="I418" i="51"/>
  <c r="I417" i="51" s="1"/>
  <c r="F445" i="40"/>
  <c r="F444" i="40" s="1"/>
  <c r="H322" i="2"/>
  <c r="H321" i="2" s="1"/>
  <c r="H319" i="2" s="1"/>
  <c r="H169" i="2"/>
  <c r="H168" i="2" s="1"/>
  <c r="I126" i="51"/>
  <c r="I125" i="51" s="1"/>
  <c r="C118" i="41"/>
  <c r="I333" i="51"/>
  <c r="I332" i="51" s="1"/>
  <c r="I546" i="51"/>
  <c r="F421" i="40"/>
  <c r="F420" i="40" s="1"/>
  <c r="F378" i="40"/>
  <c r="F377" i="40" s="1"/>
  <c r="F376" i="40" s="1"/>
  <c r="F18" i="40"/>
  <c r="F17" i="40" s="1"/>
  <c r="H442" i="2"/>
  <c r="H441" i="2" s="1"/>
  <c r="H440" i="2" s="1"/>
  <c r="I612" i="51"/>
  <c r="I611" i="51" s="1"/>
  <c r="I610" i="51" s="1"/>
  <c r="H551" i="2"/>
  <c r="I313" i="51"/>
  <c r="I312" i="51" s="1"/>
  <c r="I311" i="51" s="1"/>
  <c r="I310" i="51" s="1"/>
  <c r="H572" i="2"/>
  <c r="H571" i="2" s="1"/>
  <c r="H570" i="2" s="1"/>
  <c r="H578" i="2"/>
  <c r="H577" i="2" s="1"/>
  <c r="C107" i="41"/>
  <c r="I209" i="51"/>
  <c r="I208" i="51" s="1"/>
  <c r="I207" i="51" s="1"/>
  <c r="I206" i="51" s="1"/>
  <c r="I557" i="51"/>
  <c r="I556" i="51" s="1"/>
  <c r="H528" i="2"/>
  <c r="H527" i="2" s="1"/>
  <c r="H526" i="2" s="1"/>
  <c r="I654" i="51"/>
  <c r="I649" i="51" s="1"/>
  <c r="I260" i="51"/>
  <c r="I259" i="51" s="1"/>
  <c r="I258" i="51" s="1"/>
  <c r="I257" i="51" s="1"/>
  <c r="I256" i="51" s="1"/>
  <c r="I32" i="51"/>
  <c r="I31" i="51" s="1"/>
  <c r="I30" i="51" s="1"/>
  <c r="I105" i="51"/>
  <c r="I104" i="51" s="1"/>
  <c r="I463" i="51"/>
  <c r="I462" i="51" s="1"/>
  <c r="I461" i="51" s="1"/>
  <c r="I644" i="51"/>
  <c r="I643" i="51" s="1"/>
  <c r="I513" i="51"/>
  <c r="I512" i="51" s="1"/>
  <c r="H614" i="2"/>
  <c r="H613" i="2" s="1"/>
  <c r="H612" i="2" s="1"/>
  <c r="H466" i="2"/>
  <c r="H465" i="2" s="1"/>
  <c r="H464" i="2" s="1"/>
  <c r="F439" i="40"/>
  <c r="F438" i="40" s="1"/>
  <c r="F192" i="40"/>
  <c r="F191" i="40" s="1"/>
  <c r="F326" i="40"/>
  <c r="F325" i="40" s="1"/>
  <c r="I135" i="51"/>
  <c r="I134" i="51" s="1"/>
  <c r="I133" i="51" s="1"/>
  <c r="I596" i="51"/>
  <c r="I595" i="51" s="1"/>
  <c r="I590" i="51" s="1"/>
  <c r="I589" i="51" s="1"/>
  <c r="I580" i="51" s="1"/>
  <c r="F339" i="40"/>
  <c r="F338" i="40" s="1"/>
  <c r="F331" i="40" s="1"/>
  <c r="F351" i="40"/>
  <c r="F350" i="40" s="1"/>
  <c r="C91" i="41"/>
  <c r="H484" i="2"/>
  <c r="H479" i="2" s="1"/>
  <c r="I351" i="51"/>
  <c r="H64" i="2"/>
  <c r="H63" i="2" s="1"/>
  <c r="H62" i="2" s="1"/>
  <c r="I173" i="51"/>
  <c r="I172" i="51" s="1"/>
  <c r="I171" i="51" s="1"/>
  <c r="I200" i="51"/>
  <c r="I199" i="51" s="1"/>
  <c r="I198" i="51" s="1"/>
  <c r="I293" i="51"/>
  <c r="I636" i="51"/>
  <c r="I635" i="51" s="1"/>
  <c r="I634" i="51" s="1"/>
  <c r="I668" i="51"/>
  <c r="I667" i="51" s="1"/>
  <c r="I666" i="51" s="1"/>
  <c r="F205" i="40"/>
  <c r="F204" i="40" s="1"/>
  <c r="F203" i="40" s="1"/>
  <c r="H628" i="2"/>
  <c r="H252" i="2"/>
  <c r="H251" i="2" s="1"/>
  <c r="H250" i="2" s="1"/>
  <c r="H249" i="2" s="1"/>
  <c r="F371" i="40"/>
  <c r="F370" i="40" s="1"/>
  <c r="F320" i="40"/>
  <c r="F319" i="40" s="1"/>
  <c r="F297" i="40"/>
  <c r="F296" i="40" s="1"/>
  <c r="F295" i="40" s="1"/>
  <c r="F273" i="40"/>
  <c r="F272" i="40" s="1"/>
  <c r="F263" i="40" s="1"/>
  <c r="F244" i="40"/>
  <c r="F243" i="40" s="1"/>
  <c r="F69" i="40"/>
  <c r="F68" i="40" s="1"/>
  <c r="F41" i="40"/>
  <c r="H562" i="2"/>
  <c r="H561" i="2" s="1"/>
  <c r="H474" i="2"/>
  <c r="H473" i="2" s="1"/>
  <c r="H392" i="2"/>
  <c r="H391" i="2" s="1"/>
  <c r="H386" i="2" s="1"/>
  <c r="H385" i="2" s="1"/>
  <c r="H365" i="2"/>
  <c r="H278" i="2"/>
  <c r="H277" i="2" s="1"/>
  <c r="H276" i="2" s="1"/>
  <c r="H234" i="2"/>
  <c r="H233" i="2" s="1"/>
  <c r="H232" i="2" s="1"/>
  <c r="H216" i="2"/>
  <c r="H215" i="2" s="1"/>
  <c r="H214" i="2" s="1"/>
  <c r="H178" i="2"/>
  <c r="H177" i="2" s="1"/>
  <c r="H176" i="2" s="1"/>
  <c r="H154" i="2"/>
  <c r="H153" i="2" s="1"/>
  <c r="H127" i="2"/>
  <c r="H40" i="2"/>
  <c r="H39" i="2" s="1"/>
  <c r="H38" i="2" s="1"/>
  <c r="H22" i="2"/>
  <c r="I494" i="51"/>
  <c r="I493" i="51" s="1"/>
  <c r="I492" i="51" s="1"/>
  <c r="I491" i="51" s="1"/>
  <c r="I478" i="51"/>
  <c r="I393" i="51"/>
  <c r="I392" i="51" s="1"/>
  <c r="I391" i="51" s="1"/>
  <c r="I390" i="51" s="1"/>
  <c r="I276" i="51"/>
  <c r="I235" i="51"/>
  <c r="I234" i="51" s="1"/>
  <c r="I233" i="51" s="1"/>
  <c r="I191" i="51"/>
  <c r="I190" i="51" s="1"/>
  <c r="I189" i="51" s="1"/>
  <c r="I156" i="51"/>
  <c r="I155" i="51" s="1"/>
  <c r="I154" i="51" s="1"/>
  <c r="I111" i="51"/>
  <c r="I110" i="51" s="1"/>
  <c r="I49" i="51"/>
  <c r="I48" i="51" s="1"/>
  <c r="I47" i="51" s="1"/>
  <c r="I25" i="51"/>
  <c r="I24" i="51" s="1"/>
  <c r="I23" i="51" s="1"/>
  <c r="D27" i="42"/>
  <c r="D37" i="42"/>
  <c r="D36" i="42" s="1"/>
  <c r="D20" i="42"/>
  <c r="D19" i="42" s="1"/>
  <c r="C96" i="41"/>
  <c r="C68" i="41"/>
  <c r="C64" i="41" s="1"/>
  <c r="C48" i="41"/>
  <c r="C44" i="41" s="1"/>
  <c r="F33" i="40"/>
  <c r="F219" i="40"/>
  <c r="F218" i="40" s="1"/>
  <c r="F217" i="40" s="1"/>
  <c r="F79" i="40"/>
  <c r="F78" i="40" s="1"/>
  <c r="F99" i="40"/>
  <c r="F98" i="40"/>
  <c r="F110" i="40"/>
  <c r="F175" i="40"/>
  <c r="F174" i="40" s="1"/>
  <c r="F234" i="40"/>
  <c r="F233" i="40" s="1"/>
  <c r="F286" i="40"/>
  <c r="F47" i="40"/>
  <c r="F46" i="40"/>
  <c r="F63" i="40"/>
  <c r="F60" i="40" s="1"/>
  <c r="F55" i="40" s="1"/>
  <c r="F159" i="40"/>
  <c r="F132" i="40" s="1"/>
  <c r="F365" i="40"/>
  <c r="F364" i="40" s="1"/>
  <c r="F414" i="40"/>
  <c r="F413" i="40" s="1"/>
  <c r="I85" i="51"/>
  <c r="I366" i="51"/>
  <c r="I365" i="51" s="1"/>
  <c r="I364" i="51" s="1"/>
  <c r="I217" i="51"/>
  <c r="I216" i="51" s="1"/>
  <c r="I215" i="51" s="1"/>
  <c r="I686" i="51"/>
  <c r="I685" i="51" s="1"/>
  <c r="I684" i="51" s="1"/>
  <c r="I538" i="51"/>
  <c r="H84" i="2"/>
  <c r="H199" i="2"/>
  <c r="H198" i="2" s="1"/>
  <c r="H197" i="2" s="1"/>
  <c r="H47" i="2"/>
  <c r="H46" i="2" s="1"/>
  <c r="H45" i="2" s="1"/>
  <c r="H147" i="2"/>
  <c r="H146" i="2" s="1"/>
  <c r="H543" i="2"/>
  <c r="H243" i="2"/>
  <c r="H242" i="2" s="1"/>
  <c r="H241" i="2" s="1"/>
  <c r="H417" i="2"/>
  <c r="H416" i="2" s="1"/>
  <c r="H405" i="2" s="1"/>
  <c r="H596" i="2"/>
  <c r="H595" i="2" s="1"/>
  <c r="H594" i="2" s="1"/>
  <c r="H593" i="2" s="1"/>
  <c r="H76" i="2"/>
  <c r="H75" i="2" s="1"/>
  <c r="H74" i="2" s="1"/>
  <c r="H260" i="2"/>
  <c r="H259" i="2" s="1"/>
  <c r="H258" i="2" s="1"/>
  <c r="H298" i="2"/>
  <c r="H303" i="2"/>
  <c r="H523" i="2"/>
  <c r="H522" i="2" s="1"/>
  <c r="H521" i="2" s="1"/>
  <c r="H510" i="2" s="1"/>
  <c r="I609" i="51" l="1"/>
  <c r="I415" i="51"/>
  <c r="I416" i="51"/>
  <c r="I507" i="51"/>
  <c r="I501" i="51" s="1"/>
  <c r="I79" i="51"/>
  <c r="H439" i="2"/>
  <c r="H111" i="2"/>
  <c r="I178" i="51"/>
  <c r="H221" i="2"/>
  <c r="I303" i="51"/>
  <c r="I642" i="51"/>
  <c r="I641" i="51" s="1"/>
  <c r="I275" i="51"/>
  <c r="C90" i="41"/>
  <c r="C89" i="41" s="1"/>
  <c r="F363" i="40"/>
  <c r="I153" i="51"/>
  <c r="H196" i="2"/>
  <c r="H472" i="2"/>
  <c r="H471" i="2" s="1"/>
  <c r="F318" i="40"/>
  <c r="H37" i="2"/>
  <c r="I537" i="51"/>
  <c r="I536" i="51" s="1"/>
  <c r="I535" i="51" s="1"/>
  <c r="I534" i="51" s="1"/>
  <c r="I22" i="51"/>
  <c r="D15" i="42"/>
  <c r="D44" i="42" s="1"/>
  <c r="F32" i="40"/>
  <c r="F16" i="40" s="1"/>
  <c r="H257" i="2"/>
  <c r="H248" i="2" s="1"/>
  <c r="F232" i="40"/>
  <c r="F67" i="40"/>
  <c r="H542" i="2"/>
  <c r="H541" i="2" s="1"/>
  <c r="H509" i="2" s="1"/>
  <c r="H502" i="2" s="1"/>
  <c r="I214" i="51"/>
  <c r="I205" i="51" s="1"/>
  <c r="C14" i="41"/>
  <c r="F109" i="40"/>
  <c r="F108" i="40" s="1"/>
  <c r="H297" i="2"/>
  <c r="H296" i="2" s="1"/>
  <c r="H295" i="2" s="1"/>
  <c r="H294" i="2" s="1"/>
  <c r="H293" i="2" s="1"/>
  <c r="I389" i="51" l="1"/>
  <c r="I381" i="51" s="1"/>
  <c r="F15" i="40"/>
  <c r="I16" i="51"/>
  <c r="I274" i="51"/>
  <c r="H16" i="2"/>
  <c r="I608" i="51"/>
  <c r="I572" i="51" s="1"/>
  <c r="H189" i="2"/>
  <c r="I146" i="51"/>
  <c r="C136" i="41"/>
  <c r="H438" i="2"/>
  <c r="I15" i="51" l="1"/>
  <c r="I14" i="51" s="1"/>
  <c r="H15" i="2"/>
  <c r="F30" i="57"/>
  <c r="E30" i="57"/>
  <c r="J30" i="71"/>
  <c r="I30" i="71"/>
  <c r="H30" i="71"/>
  <c r="G30" i="71"/>
  <c r="E30" i="71"/>
  <c r="D29" i="71"/>
  <c r="D28" i="71"/>
  <c r="F27" i="71"/>
  <c r="F30" i="71" s="1"/>
  <c r="D26" i="71"/>
  <c r="D25" i="71"/>
  <c r="D24" i="71"/>
  <c r="D23" i="71"/>
  <c r="J30" i="52"/>
  <c r="I30" i="52"/>
  <c r="H30" i="52"/>
  <c r="G30" i="52"/>
  <c r="E30" i="52"/>
  <c r="F29" i="52"/>
  <c r="D29" i="52" s="1"/>
  <c r="F28" i="52"/>
  <c r="D28" i="52" s="1"/>
  <c r="F27" i="52"/>
  <c r="D27" i="52" s="1"/>
  <c r="F26" i="52"/>
  <c r="D26" i="52" s="1"/>
  <c r="F25" i="52"/>
  <c r="D25" i="52" s="1"/>
  <c r="F24" i="52"/>
  <c r="D24" i="52" s="1"/>
  <c r="F23" i="52"/>
  <c r="D27" i="71" l="1"/>
  <c r="D30" i="71" s="1"/>
  <c r="F30" i="52"/>
  <c r="D23" i="52"/>
  <c r="D30" i="52" s="1"/>
  <c r="D23" i="57" l="1"/>
  <c r="D30" i="57" s="1"/>
  <c r="G30" i="57"/>
</calcChain>
</file>

<file path=xl/sharedStrings.xml><?xml version="1.0" encoding="utf-8"?>
<sst xmlns="http://schemas.openxmlformats.org/spreadsheetml/2006/main" count="10481" uniqueCount="908">
  <si>
    <t>Наименование</t>
  </si>
  <si>
    <t>Рз</t>
  </si>
  <si>
    <t>ПР</t>
  </si>
  <si>
    <t>ЦСР</t>
  </si>
  <si>
    <t>ВР</t>
  </si>
  <si>
    <t>Сумма</t>
  </si>
  <si>
    <t xml:space="preserve"> Собрания Поныровского района</t>
  </si>
  <si>
    <t xml:space="preserve">  к решению Представительного </t>
  </si>
  <si>
    <t>В С Е Г 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</si>
  <si>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</si>
  <si>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</si>
  <si>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</si>
  <si>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</si>
  <si>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</si>
  <si>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</si>
  <si>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</si>
  <si>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200</t>
  </si>
  <si>
    <t>800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</si>
  <si>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</si>
  <si>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</si>
  <si>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</si>
  <si>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Межбюджетные трансферты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</si>
  <si>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</si>
  <si>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</si>
  <si>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</si>
  <si>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НАЦИОНАЛЬНАЯ ЭКОНОМИКА</t>
  </si>
  <si>
    <t>Другие вопросы в области национальной экономики</t>
  </si>
  <si>
    <t>ОБРАЗОВАНИЕ</t>
  </si>
  <si>
    <t>Дошкольное образование</t>
  </si>
  <si>
    <t>07</t>
  </si>
  <si>
    <t>Общее образование</t>
  </si>
  <si>
    <t>Другие вопросы в области образования</t>
  </si>
  <si>
    <t>09</t>
  </si>
  <si>
    <t xml:space="preserve">КУЛЬТУРА, КИНЕМАТОГРАФИЯ </t>
  </si>
  <si>
    <t>Культура</t>
  </si>
  <si>
    <t>08</t>
  </si>
  <si>
    <t xml:space="preserve">Другие вопросы в области культуры, кинематографии </t>
  </si>
  <si>
    <t>СОЦИАЛЬНАЯ ПОЛИТИКА</t>
  </si>
  <si>
    <t>Пенсионное обеспечение</t>
  </si>
  <si>
    <t>300</t>
  </si>
  <si>
    <t>Социальное обеспечение и иные выплаты населению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</si>
  <si>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</si>
  <si>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</si>
  <si>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</si>
  <si>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</si>
  <si>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11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</si>
  <si>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</si>
  <si>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</si>
  <si>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ГРБС</t>
  </si>
  <si>
    <t>Администрация Поныровского района Курской области</t>
  </si>
  <si>
    <t>001</t>
  </si>
  <si>
    <t>Отдел образования администрации Поныровского района Курской области</t>
  </si>
  <si>
    <t>004</t>
  </si>
  <si>
    <t>Представительное Собрание Поныровского района Курской области</t>
  </si>
  <si>
    <t>003</t>
  </si>
  <si>
    <t>Управление финансов администрации Поныровского района Курской области</t>
  </si>
  <si>
    <t>002</t>
  </si>
  <si>
    <t>10</t>
  </si>
  <si>
    <t>Отдел культуры, по делам молодежи, ФК и спорту администрации Поныровского района Курской области</t>
  </si>
  <si>
    <t>005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</si>
  <si>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</si>
  <si>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</si>
  <si>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</si>
  <si>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</si>
  <si>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</si>
  <si>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Дотации бюджетам муниципальных районов на выравнивание бюджетной обеспеченности</t>
  </si>
  <si>
    <t>Прочие субвенции бюджетам муниципальных районов</t>
  </si>
  <si>
    <t>1 13 01995 05 0000 130</t>
  </si>
  <si>
    <t>500</t>
  </si>
  <si>
    <t>расходов бюджета Поныровского района Курской области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</si>
  <si>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</si>
  <si>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</si>
  <si>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социальной политики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</si>
  <si>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</si>
  <si>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</si>
  <si>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1 11 03050 05 0000 120</t>
  </si>
  <si>
    <t>1 13 02065 05 0000 130</t>
  </si>
  <si>
    <t>12</t>
  </si>
  <si>
    <t>600</t>
  </si>
  <si>
    <t>2 07 05020 05 0000 180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</si>
  <si>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</si>
  <si>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2 07 05030 05 0000 180</t>
  </si>
  <si>
    <t>Прочие безвозмездные поступления в бюджеты муниципальных районов</t>
  </si>
  <si>
    <t>Обеспечение деятельности и выполнение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</si>
  <si>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</si>
  <si>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</si>
  <si>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 xml:space="preserve">Осуществление отдельных государственных полномочий в сфере трудовых отношений
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</si>
  <si>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</si>
  <si>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Осуществление отдельных государственных полномочий в сфере архивного дела</t>
  </si>
  <si>
    <t>Резервные фонды органов местного самоуправления</t>
  </si>
  <si>
    <t xml:space="preserve">Резервные фонды </t>
  </si>
  <si>
    <t>Оказание финансовой поддержки общественным организациям ветеранов войны, труда, Вооруженных Сил и правоохранительных органов</t>
  </si>
  <si>
    <t>Предоставление субсидий бюджетным, автономным учреждениям и иным некоммерческим организациям</t>
  </si>
  <si>
    <t>Выполнение других обязательств Поныровского района Курской области</t>
  </si>
  <si>
    <t>Расходы на обеспечение деятельности (оказание услуг) муниципальных учреждений</t>
  </si>
  <si>
    <t>Реализация мероприятий в сфере молодежной политики</t>
  </si>
  <si>
    <t>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</si>
  <si>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Меры социальной поддержки реабилитированных лиц и лиц, признанных пострадавшими от политических репрессий</t>
  </si>
  <si>
    <t>Социальная поддержка отдельным категориям граждан по обеспечению продовольственными товарами</t>
  </si>
  <si>
    <t>Меры социальной поддержки ветеранов труда</t>
  </si>
  <si>
    <t>Меры социальной поддержки тружеников тыла</t>
  </si>
  <si>
    <t>Содержание работников, осуществляющих переданные государственные полномочия в сфере социальной защиты населения</t>
  </si>
  <si>
    <t xml:space="preserve"> «О бюджете Поныровского района </t>
  </si>
  <si>
    <t xml:space="preserve">к решению Представительного </t>
  </si>
  <si>
    <t>Собрания Поныровского района</t>
  </si>
  <si>
    <t xml:space="preserve">«О бюджете Поныровского района </t>
  </si>
  <si>
    <t xml:space="preserve">Осуществление отдельных государственных полномочий 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организаций 
</t>
  </si>
  <si>
    <t xml:space="preserve">Мероприятия в области энергосбережения </t>
  </si>
  <si>
    <t>05</t>
  </si>
  <si>
    <t>Осуществление мероприятий в целях обеспечения пожарной безопасности</t>
  </si>
  <si>
    <t xml:space="preserve">Резервный фонд местной администрации </t>
  </si>
  <si>
    <t>Выполнение других (прочих) обязательств органа местного самоуправления</t>
  </si>
  <si>
    <t>Мероприятия в области улучшения демографической ситуации, совершенствования социальной поддержки семьи и детей</t>
  </si>
  <si>
    <t>Обеспечение функционирования главы муниципального образования</t>
  </si>
  <si>
    <t>Глава муниципального образования</t>
  </si>
  <si>
    <t>Муниципальная программа Поныровского района Курской области «Развитие муниципальной службы в Поныровском районе Курской области»</t>
  </si>
  <si>
    <t>Подпрограмма «Реализация мероприятий, направленных на развитие муниципальной службы»Поныровского района Курской области «Развитие муниципальной службы в Поныровском районе Курской области»</t>
  </si>
  <si>
    <t>Мероприятия, направленные на развитие муниципальной службы</t>
  </si>
  <si>
    <t>Обеспечение деятельности контрольно-счетных органов муниципального образования</t>
  </si>
  <si>
    <t>Руководитель контрольно-счетного органа муниципального образования</t>
  </si>
  <si>
    <t>Обеспечение деятельности представительного органа  муниципального образования</t>
  </si>
  <si>
    <t>Аппарат представительного органа муниципального образования</t>
  </si>
  <si>
    <t>Муниципальная программа Поныровского района Курской области «Социальная поддержка граждан в Поныровском районе Курской области»</t>
  </si>
  <si>
    <t>Подпрограмма «Улучшение демографической ситуации, совершенствование социальной поддержки семьи и детей» муниципальной программы Поныровского района Курской области «Социальная поддержка граждан в Поныровском районе Курской области»</t>
  </si>
  <si>
    <t>Муниципальная программа Поныровского района Курской области «Профилактика правонарушений в Поныровском районе Курской области»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</si>
  <si>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«Профилактика правонарушений в Поныровском районе Курской области »</t>
  </si>
  <si>
    <t>Муниципальная программа Поныровского района Курской области «Содействие занятости населения в Поныровском районе Курской области»</t>
  </si>
  <si>
    <t>Подпрограмма «Развитие институтов рынка труда» муниципальной программы Поныровского района Курской области «Содействие занятости населения в Поныровском районе Курской области»</t>
  </si>
  <si>
    <t>Подпрограмма «Реализация мероприятий, направленных на развитие муниципальной службы» муниципальной программы Поныровского района Курской области «Развитие муниципальной службы в Поныровском районе Курской области»</t>
  </si>
  <si>
    <t xml:space="preserve">Муниципальная программа Поныровского района Курской области «Развитие архивного дела в Поныровском районе Курской области» 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</si>
  <si>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</si>
  <si>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</si>
  <si>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 xml:space="preserve">Муниципальная программа Поныровского района Курской области «Повышение эффективности управления финансами Поныровского района Курской области» </t>
  </si>
  <si>
    <t xml:space="preserve">Подпрограмма «Управление муниципальной программой и обеспечение условий реализации» муниципальной программы Поныровского района Курской области «Повышение эффективности управления финансами Поныровского района Курской области» 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</si>
  <si>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«Социальная поддержка граждан в Поныровском районе Курской области»</t>
  </si>
  <si>
    <t xml:space="preserve">Муниципальная программа Поныровского района Курской области «Социальная поддержка граждан в Поныровском районе Курской области» </t>
  </si>
  <si>
    <t>Муниципальная программа Поныровского района Курской области «Управление муниципальным имуществом и земельными ресурсами Поныровского района Курской области»</t>
  </si>
  <si>
    <t>Подпрограмма «Повышение эффективности управления муниципальным имуществом и земельными ресурсами» муниципальной программы Поныровского района Курской области «Управление муниципальным имуществом и земельными ресурсами Поныровского района Курской области»</t>
  </si>
  <si>
    <t>Непрограммные расходы на обеспечение деятельности муниципальных казенных учреждений</t>
  </si>
  <si>
    <t>Расходы на обеспечение деятельности муниципальных казенных учреждений, не вошедшие в программные мероприятия</t>
  </si>
  <si>
    <t>Муниципальная программа 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в Поныровском районе Курской области»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</si>
  <si>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в Поныровском районе Курской области»</t>
  </si>
  <si>
    <t>Подпрограмма «Снижение рисков и смягчение последствий чрезвычайных ситуаций природного и техногенного характера вПоныровском районе Курской области» муниципальной программы Поныровского района Курской области «Защита населения и территорий от чрезвычайных ситуаций, обеспечение пожарной безопасности и безопасности людей на водных объектах в Поныровском районе Курской области»</t>
  </si>
  <si>
    <t>Дорожное хозяйство (дорожные фонды)</t>
  </si>
  <si>
    <t>Муниципальная программа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</si>
  <si>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>Подпрограмма «Развитие сети автомобильных дорог Поныровского района Курской области» муниципальной программы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</si>
  <si>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 xml:space="preserve">Строительство (реконструкция) автомобильных дорог общего пользования местного значения </t>
  </si>
  <si>
    <t>Муниципальная программа Поныровского района Курской области «Развитие экономики Поныровского района Курской области»</t>
  </si>
  <si>
    <t>Подпрограмма «Содействие развитию малого и среднего предпринимательства» муниципальной программы Поныровского района Курской области «Развитие экономики Поныровского района Курской области»</t>
  </si>
  <si>
    <t>Муниципальная программа Поныровского района Курской области «Энергосбережение и повышение энергетической эффективности в Поныровском районе Курской области»</t>
  </si>
  <si>
    <t>Подпрограмма «Энергосбережение в Поныровском районе Курской области» муниципальной программы Поныровского района Курской области «Энергосбережение и повышение энергетической эффективности в Поныровском районе Курской области»</t>
  </si>
  <si>
    <t>ЖИЛИЩНО-КОММУНАЛЬНОЕ ХОЗЯЙСТВО</t>
  </si>
  <si>
    <t>Коммунальное хозяйство</t>
  </si>
  <si>
    <t>Муниципальная программа Поныровского района Курской области «Развитие образования в Поныровском районе Курской области»</t>
  </si>
  <si>
    <t>Подпрограмма «Развитие дошкольного и общего образования детей» муниципальной программы Поныровского района Курской области «Развитие образования в Поныровском районе Курской области»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</si>
  <si>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</si>
  <si>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Подпрограмма «Снижение рисков и смягчение последствий чрезвычайных ситуаций природного и техногенного характера в Поныровском районе Курской области» муниципальной программы Поныровского района Курской области «Защита населения и территорий от чрезвычайных ситуаций, обеспечение пожарной безопасности и безопасности людей на водных объектах в Поныровском районе Курской области»</t>
  </si>
  <si>
    <t>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</si>
  <si>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Подпрограмма «Развитие дополнительного образования и системы воспитания детей»  муниципальной программы  Поныровского района Курской области «Развитие образования в Поныровском районе Курской области»</t>
  </si>
  <si>
    <t>Подпрограмма «Развитие системы оценки качества образования и информационной прозрачности системы образования» муниципальной программы Поныровского района Курской области «Развитие образования в Поныровском районе Курской области»</t>
  </si>
  <si>
    <t>Подпрограмма «Обеспечение  правопорядка  на  территории  Поныровского района Курской области» муниципальной программы Поныровского района Курской области «Профилактика правонарушений в Поныровском районе Курской области»</t>
  </si>
  <si>
    <t>Реализация мероприятий направленных на обеспечение правопорядка на территории муниципального образования</t>
  </si>
  <si>
    <t>Муниципальная программа Поныровского района Курской области «Развитие культуры в Поныровском районе Курской области»</t>
  </si>
  <si>
    <t>Подпрограмма «Развитие дополнительного образования в сфере культуры» муниципальной программы Поныровского района Курской области «Развитие культуры в Поныровском районе Курской области»</t>
  </si>
  <si>
    <t xml:space="preserve">Муниципальная программа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области» </t>
  </si>
  <si>
    <t>Подпрограмма «Повышение эффективности реализации молодежной политики» муниципальной программы 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области»</t>
  </si>
  <si>
    <t xml:space="preserve">Подпрограмма «Оздоровление и отдых детей» муниципальной  программы 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области» 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</si>
  <si>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«Развитие образования в Поныровском районе Курской области»</t>
  </si>
  <si>
    <t>Содержание работников, осуществляющих переданные государственные полномочия по выплате компенсации части родительской платы</t>
  </si>
  <si>
    <t>Подпрограмма «Искусство» муниципальной программы Поныровского района Курской области «Развитие культуры в Поныровском районе Курской области»</t>
  </si>
  <si>
    <t>Подпрограмма «Наследие» муниципальной программы Поныровского района Курской области «Развитие культуры в Поныровском районе Курской области»</t>
  </si>
  <si>
    <t>Подпрограмма «Создание благоприятных условий для привлечения инвестиций в экономику Поныровского района Курской области» муниципальной программы Поныровского района Курской области «Развитие экономики Поныровского района Курской области»</t>
  </si>
  <si>
    <t>Подпрограмма «Управление муниципальной программой и обеспечение условий реализации» муниципальной программы  Поныровского района Курской области «Развитие культуры в Поныровском районе Курской области»</t>
  </si>
  <si>
    <t>Подпрограмма «Развитие мер социальной поддержки отдельных категорий граждан» муниципальной программы Поныровского района Курской области «Социальная поддержка граждан в Поныровском районе Курской области»</t>
  </si>
  <si>
    <t xml:space="preserve">Выплата пенсий за выслугу лет и доплат к пенсиям муниципальных служащих </t>
  </si>
  <si>
    <t>Осуществление отдельных государственных полномочий по предоставлению работникам муниципальных учреждений культуры мер социальной поддержки</t>
  </si>
  <si>
    <t>Муниципальная программа Поныровского района Курской области «Развитие образования Поныровского района Курской области»</t>
  </si>
  <si>
    <t xml:space="preserve">Подпрограмма «Развитие дошкольного и общего образования детей» муниципальной программы Поныровского района Курской области «Развитие образования в Поныровском районе Курской области»  </t>
  </si>
  <si>
    <t>Выплата компенсации части родительской платы</t>
  </si>
  <si>
    <t xml:space="preserve">Подпрограмма «Улучшение демографической ситуации, совершенствование социальной поддержки семьи и детей» муниципальной программы Поныровского района Курской области «Социальная поддержка граждан в Поныровском районе Курской области» </t>
  </si>
  <si>
    <t xml:space="preserve">Подпрограмма «Реализация муниципальной политики в сфере физической культуры и спорта» муниципальной программы 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области" 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</si>
  <si>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</si>
  <si>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 xml:space="preserve">Подпрограмма «Эффективная система межбюджетных отношений» муниципальной программы Поныровского района Курской области «Повышение эффективности управления финансами Поныровского района Курской области» </t>
  </si>
  <si>
    <t>400</t>
  </si>
  <si>
    <t>Муниципальная программа Поныровского района Курской области «Охрана окружающей среды в Поныровском районе Курской области»</t>
  </si>
  <si>
    <t>Подпрограмма «Экология и чистая вода» муниципальной программы Поныровского района Курской области «Охрана окружающей среды в Поныровском районе Курской области»</t>
  </si>
  <si>
    <t>Муниципальная  программа  Поныровского района Курской области «Социальное развитие села в Поныровском районе Курской области»</t>
  </si>
  <si>
    <t>Подпрограмма «Устойчивое развитие сельских территорий Поныровского района Курской области» муниципальной  программы  Поныровского района Курской области «Социальное развитие села в Поныровском районе Курской области»</t>
  </si>
  <si>
    <t>Капитальные вложения в объекты государственной (муниципальной) собственности</t>
  </si>
  <si>
    <t>Подпрограмма «Развитие пассажирских перевозок в Поныровском районе Курской области» муниципальной программы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</si>
  <si>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>Отдельные мероприятия  по другим видам транспорта</t>
  </si>
  <si>
    <t>Прочие межбюджетные трансферты общего характера</t>
  </si>
  <si>
    <t>Непрограммные расходы органов местного самоуправления</t>
  </si>
  <si>
    <t>Непрограммная деятельность органов местного самоуправления</t>
  </si>
  <si>
    <t>Реализация мероприятий по распространению официальной информации</t>
  </si>
  <si>
    <t>Муниципальная программа Поныровского района Курской области «Обеспечение доступным и комфортным жильем и коммунальными услугами граждан в Поныровском районе Курской области»</t>
  </si>
  <si>
    <t>Подпрограмма «Создание условий для обеспечения доступным и комфортным жильем граждан в Поныровском районе Курской области» муниципальной программы  Поныровского района Курской области «Обеспечение доступным и комфортным жильем и коммунальными услугами граждан в Поныровском районе Курской области»</t>
  </si>
  <si>
    <t>02 0</t>
  </si>
  <si>
    <t>71 1</t>
  </si>
  <si>
    <t>02 2</t>
  </si>
  <si>
    <t>09 1</t>
  </si>
  <si>
    <t>10 1</t>
  </si>
  <si>
    <t>12 2</t>
  </si>
  <si>
    <t>17 0</t>
  </si>
  <si>
    <t>17 2</t>
  </si>
  <si>
    <t>73 0</t>
  </si>
  <si>
    <t>73 1</t>
  </si>
  <si>
    <t>78 0</t>
  </si>
  <si>
    <t>78 1</t>
  </si>
  <si>
    <t>04 1</t>
  </si>
  <si>
    <t>76 0</t>
  </si>
  <si>
    <t>76 1</t>
  </si>
  <si>
    <t>77 0</t>
  </si>
  <si>
    <t>77 2</t>
  </si>
  <si>
    <t>79 0</t>
  </si>
  <si>
    <t>79 1</t>
  </si>
  <si>
    <t>13 0</t>
  </si>
  <si>
    <t>13 1</t>
  </si>
  <si>
    <t>13 2</t>
  </si>
  <si>
    <t>11 1</t>
  </si>
  <si>
    <t>05 1</t>
  </si>
  <si>
    <t>15 0</t>
  </si>
  <si>
    <t>15 2</t>
  </si>
  <si>
    <t>06 1</t>
  </si>
  <si>
    <t>16 0</t>
  </si>
  <si>
    <t>16 1</t>
  </si>
  <si>
    <t>07 2</t>
  </si>
  <si>
    <t>11 2</t>
  </si>
  <si>
    <t>14 0</t>
  </si>
  <si>
    <t>14 3</t>
  </si>
  <si>
    <t>02 3</t>
  </si>
  <si>
    <t>02 1</t>
  </si>
  <si>
    <t>14 2</t>
  </si>
  <si>
    <t>74 0</t>
  </si>
  <si>
    <t>74 1</t>
  </si>
  <si>
    <t>75 0</t>
  </si>
  <si>
    <t>75 3</t>
  </si>
  <si>
    <t>03 1</t>
  </si>
  <si>
    <t>03 2</t>
  </si>
  <si>
    <t>03 3</t>
  </si>
  <si>
    <t>12 1</t>
  </si>
  <si>
    <t>08 3</t>
  </si>
  <si>
    <t>03 4</t>
  </si>
  <si>
    <t>01 0</t>
  </si>
  <si>
    <t>01 3</t>
  </si>
  <si>
    <t>08 1</t>
  </si>
  <si>
    <t>01 1</t>
  </si>
  <si>
    <t>01 2</t>
  </si>
  <si>
    <t>15 1</t>
  </si>
  <si>
    <t>01 4</t>
  </si>
  <si>
    <t>08 2</t>
  </si>
  <si>
    <t>Жилищное хозяйство</t>
  </si>
  <si>
    <t>07 1</t>
  </si>
  <si>
    <t>Подпрограмма «Обеспечение качественными услугами ЖКХ населения Поныровского района Курской области» муниципальной  программы  Поныровского района Курской области «Обеспечение доступным и комфортным жильем и коммунальными услугами граждан в Поныровском районе Курской области»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</si>
  <si>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</si>
  <si>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</si>
  <si>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11 3</t>
  </si>
  <si>
    <t>Обеспечение безопасности дорожного движения на автомобильных дорогах местного значения</t>
  </si>
  <si>
    <t>Подпрограмма «Повышение безопасности дорожного движения в Поныровском районе Курской области» муниципальной программы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</si>
  <si>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>Мероприятия по капитальному ремонту муниципального жилищного фонда</t>
  </si>
  <si>
    <t>Транспорт</t>
  </si>
  <si>
    <t xml:space="preserve">Муниципальная программа Поныровского района Курской области  «Развитие культуры в Поныровском районе Курской области» </t>
  </si>
  <si>
    <t xml:space="preserve">Подпрограмма «Развитие дошкольного и общего образования детей» муниципальной программы Поныровского района Курской области «Развитие образования в Поныровском районе Курской области» </t>
  </si>
  <si>
    <t xml:space="preserve">Подпрограмма «Развитие дополнительного образования и системы воспитания детей» муниципальной программы Поныровского района Курской области «Развитие образования в Поныровском районе Курской области» </t>
  </si>
  <si>
    <t xml:space="preserve">Подпрограмма «Развитие системы оценки качества образования и информационной прозрачности системы образования» муниципальной программы Поныровского района Курской области «Развитие образования в Поныровском районе Курской области» </t>
  </si>
  <si>
    <t>1322</t>
  </si>
  <si>
    <t>Распределение бюджетных ассигнований по целевым статьям (муниципальным программам</t>
  </si>
  <si>
    <t xml:space="preserve">Поныровского района Курской области и непрограммным направлениям деятельности), </t>
  </si>
  <si>
    <t>группам видов расходов классификации расходов бюджета Поныровского района Курской области</t>
  </si>
  <si>
    <t xml:space="preserve">Сумма </t>
  </si>
  <si>
    <t xml:space="preserve">                                                                                                                   к решению Представительного </t>
  </si>
  <si>
    <t xml:space="preserve">                                                                                                                   Собрания Поныровского района</t>
  </si>
  <si>
    <t xml:space="preserve">                                                                                                                   «О бюджете Поныровского района </t>
  </si>
  <si>
    <t xml:space="preserve">Код бюджетной классификации
Российской    Федерации
</t>
  </si>
  <si>
    <t>Наименование доходов</t>
  </si>
  <si>
    <t xml:space="preserve">1 00 00000 00 0000 000  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</si>
  <si>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</si>
  <si>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</si>
  <si>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</si>
  <si>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</si>
  <si>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</si>
  <si>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</si>
  <si>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и 228 Налогового кодекса Российской Федерации</t>
    </r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</si>
  <si>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</si>
  <si>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</si>
  <si>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</si>
  <si>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 xml:space="preserve">Налог  на  доходы  физических  лиц  с   доходов, полученных физическими лицами в соответствии  со статьей 228 Налогового кодекса Российской Федерации
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</si>
  <si>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</si>
  <si>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</si>
  <si>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</si>
  <si>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</si>
  <si>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</si>
  <si>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</si>
  <si>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</si>
  <si>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</si>
  <si>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</si>
  <si>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</si>
  <si>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</si>
  <si>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</si>
  <si>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</si>
  <si>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</si>
  <si>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</si>
  <si>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</si>
  <si>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</si>
  <si>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 xml:space="preserve">1 05 03000 01 0000 110                             </t>
  </si>
  <si>
    <t>Единый сельскохозяйственный налог</t>
  </si>
  <si>
    <t xml:space="preserve">1 05 03010 01 0000 110                             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</si>
  <si>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</si>
  <si>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</si>
  <si>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</si>
  <si>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</si>
  <si>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</si>
  <si>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</si>
  <si>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</si>
  <si>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 НАХОДЯЩЕГОСЯ  В ГОСУДАРСТВЕННОЙ И МУНИЦИПАЛЬНОЙ СОБСТВЕННОСТИ</t>
  </si>
  <si>
    <t>1 11 03000 00 0000 120</t>
  </si>
  <si>
    <t>Проценты, полученные от предоставление бюджетных кредитов внутри страны</t>
  </si>
  <si>
    <t>Проценты, полученные от предоставление бюджетных кредитов внутри страны за счет средств бюджетов муниципальных районов</t>
  </si>
  <si>
    <t>Проценты, полученные от предоставления муниципальным образованиям бюджетных кредитов для частичного покрытия дефицитов бюджетов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</si>
  <si>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</si>
  <si>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</si>
  <si>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</si>
  <si>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</si>
  <si>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</si>
  <si>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</si>
  <si>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</si>
  <si>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</si>
  <si>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1 12 00000 00 0000 000</t>
  </si>
  <si>
    <t>ПЛАТЕЖИ ПРИ ПОЛЬЗОВАНИИ ПРИРОДНЫМИ РЕСУРСАМИ</t>
  </si>
  <si>
    <t xml:space="preserve">1 12 01000 01 0000 120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</si>
  <si>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Плата за негативное воздействие на окружающую среду                                      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</si>
  <si>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</si>
  <si>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</si>
  <si>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</si>
  <si>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</si>
  <si>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</si>
  <si>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</si>
  <si>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</si>
  <si>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</si>
  <si>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</si>
  <si>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</si>
  <si>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</si>
  <si>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</si>
  <si>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</si>
  <si>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</si>
  <si>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 xml:space="preserve">Прочие доходы от оказания платных услуг (работ) получателями средств бюджетов муниципальных районов 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</si>
  <si>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</si>
  <si>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</si>
  <si>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</si>
  <si>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</si>
  <si>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</si>
  <si>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</si>
  <si>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</si>
  <si>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</si>
  <si>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</si>
  <si>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</si>
  <si>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</si>
  <si>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</si>
  <si>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1 16 00000 00 0000 000</t>
  </si>
  <si>
    <t>ШТРАФЫ, САНКЦИИ, ВОЗМЕЩЕНИЕ УЩЕРБА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</si>
  <si>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</si>
  <si>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</si>
  <si>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</si>
  <si>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</si>
  <si>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БЕЗВОЗМЕЗДНЫЕ  ПОСТУПЛЕНИЯ</t>
  </si>
  <si>
    <t>2 02 00000 00 0000 000</t>
  </si>
  <si>
    <t>Дотации  на выравнивание  бюджетной обеспеченности</t>
  </si>
  <si>
    <r>
      <t>Субвенции бюджетам субъектов Российской Федерации</t>
    </r>
    <r>
      <rPr>
        <sz val="12"/>
        <color indexed="8"/>
        <rFont val="Times New Roman"/>
        <family val="1"/>
        <charset val="204"/>
      </rPr>
      <t xml:space="preserve">  </t>
    </r>
    <r>
      <rPr>
        <b/>
        <sz val="12"/>
        <color indexed="8"/>
        <rFont val="Times New Roman"/>
        <family val="1"/>
        <charset val="204"/>
      </rPr>
      <t>и муниципальных образований</t>
    </r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</si>
  <si>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</si>
  <si>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</si>
  <si>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 xml:space="preserve">Субвенции  бюджетам муниципальных образований на содержание ребенка в семье опекуна и приемной семье, а также вознаграждение, причитающееся приемному родителю </t>
  </si>
  <si>
    <t xml:space="preserve"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 </t>
  </si>
  <si>
    <t>Прочие субвенции</t>
  </si>
  <si>
    <t>Иные межбюджетные трансферты</t>
  </si>
  <si>
    <t>2 07 00000 00 0000 180</t>
  </si>
  <si>
    <t>2 19 00000 00 0000 000</t>
  </si>
  <si>
    <t>ВСЕГО ДОХОДОВ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</si>
  <si>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</si>
  <si>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                                                                    Приложение № 1</t>
  </si>
  <si>
    <t xml:space="preserve">                                                                       к решению Представительного </t>
  </si>
  <si>
    <t xml:space="preserve">                                                                      Собрания Поныровского района</t>
  </si>
  <si>
    <t xml:space="preserve">                                                                      «О бюджете Поныровского района </t>
  </si>
  <si>
    <t>Источники  финансирования дефицита</t>
  </si>
  <si>
    <t>Код бюджетной классификации Российской Федерации</t>
  </si>
  <si>
    <t xml:space="preserve">
Наименование источников финансирования дефицита бюджета
</t>
  </si>
  <si>
    <t>01 00 00 00 00 0000 000</t>
  </si>
  <si>
    <t>Источники внутреннего финансирования дефицитов бюджетов</t>
  </si>
  <si>
    <t>01 02 0000 00 0000 000</t>
  </si>
  <si>
    <t>Кредиты кредитных организаций в валюте Российской Федерации</t>
  </si>
  <si>
    <t>01 02 0000 00 0000 700</t>
  </si>
  <si>
    <t>Получение кредитов от кредитных организаций в валюте Российской Федерации</t>
  </si>
  <si>
    <t>01 02 0000 05 0000 710</t>
  </si>
  <si>
    <t>Получение кредитов от кредитных организаций  бюджетами муниципальных районов в валюте Российской Федерации</t>
  </si>
  <si>
    <t>01 03 0000 00 0000 000</t>
  </si>
  <si>
    <t>Бюджетные кредиты от других бюджетов бюджетной системы Российской Федерации</t>
  </si>
  <si>
    <t>01 03 0100 00 0000 000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</si>
  <si>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</si>
  <si>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01 03 0100 00 0000 800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</si>
  <si>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</si>
  <si>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01 03 0100 05 0000 810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</si>
  <si>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</si>
  <si>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</si>
  <si>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</si>
  <si>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</si>
  <si>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</si>
  <si>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</si>
  <si>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</si>
  <si>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</si>
  <si>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</si>
  <si>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01 05 02 01 05 0000 510</t>
  </si>
  <si>
    <t>Увеличение прочих остатков денежных средств бюджетов муниципальных районов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</si>
  <si>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</si>
  <si>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</si>
  <si>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</si>
  <si>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</si>
  <si>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</si>
  <si>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</si>
  <si>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01 05 02 01 05 0000 610</t>
  </si>
  <si>
    <t>Уменьшение прочих остатков денежных средств бюджетов муниципальных районов</t>
  </si>
  <si>
    <t>01 06 00 00 00 0000 000</t>
  </si>
  <si>
    <t>Иные источники внутреннего финансирования дефицитов бюджетов</t>
  </si>
  <si>
    <t>01 06 0500 00 0000 000</t>
  </si>
  <si>
    <t>Бюджетные кредиты, предоставленные внутри  страны в валюте Российской Федерации</t>
  </si>
  <si>
    <t>01 06 0500 00 0000 600</t>
  </si>
  <si>
    <t>Возврат бюджетных кредитов, предоставленных  внутри страны в валюте Российской Федерации</t>
  </si>
  <si>
    <t>01 06 0502 00 0000 640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</si>
  <si>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</si>
  <si>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01 06 0502 05 0000 640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</si>
  <si>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</si>
  <si>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01 06 0500 00 0000 500</t>
  </si>
  <si>
    <t>Предоставление бюджетных кредитов внутри  страны в валюте Российской Федерации</t>
  </si>
  <si>
    <t>01 06 0502 00 0000 540</t>
  </si>
  <si>
    <t>Предоставление бюджетных кредитов другим бюджетам бюджетной системы Российской Федерации  в валюте Российской Федерации</t>
  </si>
  <si>
    <t>01 06 0502 05 0000 540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</si>
  <si>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</si>
  <si>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Всего  источников финансирования дефицитов бюджетов</t>
  </si>
  <si>
    <t xml:space="preserve">  ВСЕГО</t>
  </si>
  <si>
    <t xml:space="preserve">Муниципальная программа Поныровского района Курской области «Развитие образования в Поныровском районе Курской области» </t>
  </si>
  <si>
    <t>2 02 02000 00 0000 151</t>
  </si>
  <si>
    <t>Прочие субсидии</t>
  </si>
  <si>
    <t>Субсидии бюджетам бюджетной системы Российской Федерации (межбюджетные субсидии)</t>
  </si>
  <si>
    <t xml:space="preserve">Прочие субсидии бюджетам муниципальных районов </t>
  </si>
  <si>
    <t xml:space="preserve">Ежемесячное денежное вознаграждение за классное руководство </t>
  </si>
  <si>
    <t xml:space="preserve">Содержание ребенка в семье опекуна  и приемной семье, а также вознаграждение, причитающееся приемному родителю
</t>
  </si>
  <si>
    <t xml:space="preserve">                                                                        к решению Представительного </t>
  </si>
  <si>
    <t xml:space="preserve">                                                                        Собрания Поныровского района</t>
  </si>
  <si>
    <t xml:space="preserve">                                                                        «О бюджете Поныровского района </t>
  </si>
  <si>
    <t>№ п/п</t>
  </si>
  <si>
    <t>Наименование муниципального поселения</t>
  </si>
  <si>
    <t>Верхне-Смородинский сельсовет</t>
  </si>
  <si>
    <t>Возовский сельсовет</t>
  </si>
  <si>
    <t>Горяйновский сельсовет</t>
  </si>
  <si>
    <t>Ольховатский сельсовет</t>
  </si>
  <si>
    <t>Первомайский сельсовет</t>
  </si>
  <si>
    <t>1-й Поныровский сельсовет</t>
  </si>
  <si>
    <t>2-й Поныровский сельсовет</t>
  </si>
  <si>
    <t>ВСЕГО: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</si>
  <si>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</si>
  <si>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</si>
  <si>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</si>
  <si>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</si>
  <si>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</si>
  <si>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1 13 02995 05 0000 130</t>
  </si>
  <si>
    <t>1 13 02990 00 0000 130</t>
  </si>
  <si>
    <t>Прочие доходы от компенсации затрат государства</t>
  </si>
  <si>
    <t>Прочие доходы от компенсации затрат муниципальных районов</t>
  </si>
  <si>
    <t>00</t>
  </si>
  <si>
    <t>00000</t>
  </si>
  <si>
    <t xml:space="preserve">71 0 </t>
  </si>
  <si>
    <t xml:space="preserve">09 0 </t>
  </si>
  <si>
    <t xml:space="preserve">09 1 </t>
  </si>
  <si>
    <t>С1402</t>
  </si>
  <si>
    <t>С1437</t>
  </si>
  <si>
    <t>Основное мероприятие "Создание максимальных условий для прохождения муниципальной службы и укомплектования органов местного самоуправления высокопрофессиональными кадрами"</t>
  </si>
  <si>
    <t>Основное мероприятие "Обеспечение реализации комплекса мер, направленных на улучшение демографической ситуации в Поныровском районе Курской области"</t>
  </si>
  <si>
    <t>13170</t>
  </si>
  <si>
    <t>С1474</t>
  </si>
  <si>
    <t>Основное мероприятие "Обеспечение деятельности и выполнение функций архивного отдела администрации Поныровского района Курской области"</t>
  </si>
  <si>
    <t xml:space="preserve">10 0 </t>
  </si>
  <si>
    <t>13360</t>
  </si>
  <si>
    <t>Основное мероприятие "Обеспечение деятельности и выполнение функций Комиссии по делам несовершеннолетних и Административной комиссии администрации Поныровского района Курской области"</t>
  </si>
  <si>
    <t xml:space="preserve">12 0 </t>
  </si>
  <si>
    <t>13180</t>
  </si>
  <si>
    <t>13480</t>
  </si>
  <si>
    <t>Основное мероприятие "Финансовое обеспечение отдельных полномочий Курской области в сфере трудовых отношений, переданных для осуществления органам местного самоуправления"</t>
  </si>
  <si>
    <t>13310</t>
  </si>
  <si>
    <t>Основное мероприятие "Организация работы по предупреждению и пресечению нарушений требований пожарной безопасности и правил поведения на водных объектах"</t>
  </si>
  <si>
    <t>С1478</t>
  </si>
  <si>
    <t>Основное мероприятие "Обеспечение деятельности и выполнение функций Управления финансов администрации Поныровского района Курской области по осуществлению муниципальной политики в области регулирования бюджетных правоотношений на территории Поныровского района Курской области"</t>
  </si>
  <si>
    <t>С1403</t>
  </si>
  <si>
    <t>Основное мероприятие "Обеспечение деятельности и исполнения функций Отдела социального обеспечения администрации Поныровского района Курской области"</t>
  </si>
  <si>
    <t>13200</t>
  </si>
  <si>
    <t xml:space="preserve">04 0 </t>
  </si>
  <si>
    <t>Основное мероприятие "Проведение государственной (муниципальной) политики в области имущественных и земельных отношений на территории Поныровского района Курской области"</t>
  </si>
  <si>
    <t>С1468</t>
  </si>
  <si>
    <t>Мероприятия в области земельных отношений</t>
  </si>
  <si>
    <t>С1404</t>
  </si>
  <si>
    <t>С1439</t>
  </si>
  <si>
    <t>59300</t>
  </si>
  <si>
    <t>С1401</t>
  </si>
  <si>
    <t>Основное мероприятие "Обеспечение деятельности и организация мероприятий по предупреждению и ликвидации чрезвычайных ситуаций"</t>
  </si>
  <si>
    <t>П1460</t>
  </si>
  <si>
    <t>Иные межбюджетные трансферты на осуществление переданных полномочий  в области гражданской обороны, защиты населения и территорий от чрезвычайных ситуаций, безопасности людей на водных объектах</t>
  </si>
  <si>
    <t xml:space="preserve">11 0 </t>
  </si>
  <si>
    <t>Основное мероприятие "Обеспечение функционирования автотранспортной отрасли в Поныровском районе Курской области"</t>
  </si>
  <si>
    <t>С1426</t>
  </si>
  <si>
    <t>Основное мероприятие "Создание благоприятных условий для развития сети автомобильных дорог общего пользования местного значения Поныровского района Курской области"</t>
  </si>
  <si>
    <t>С1423</t>
  </si>
  <si>
    <t>Иные межбюджетные трансферты на осуществление полномочий по строительству (реконструкции) автомобильных дорог общего пользования местного значения</t>
  </si>
  <si>
    <t>П1423</t>
  </si>
  <si>
    <t>Иные межбюджетные трансферты на осуществление полномочий  по капитальному ремонту, ремонту и содержанию автомобильных дорог общего пользования местного значения</t>
  </si>
  <si>
    <t>П1424</t>
  </si>
  <si>
    <t>Основное мероприятие "Создание условий для улучшения качества и повышения безопасности дорожного движения в Поныровском районе Курской области"</t>
  </si>
  <si>
    <t>С1459</t>
  </si>
  <si>
    <t xml:space="preserve">05 0 </t>
  </si>
  <si>
    <t>Основное мероприятие "Проведение эффективной энергосберегающей политики в Поныровском районе Курской области"</t>
  </si>
  <si>
    <t>С1434</t>
  </si>
  <si>
    <t>Основное мероприятие "Содействие субъектам малого и среднего предпринимательства в привлечении финансовых ресурсов для осуществления предпринимательской деятельности, в разработке и внедрении инноваций, модернизации производства"</t>
  </si>
  <si>
    <t>С1405</t>
  </si>
  <si>
    <t>Обеспечение условий для развития малого и среднего предпринимательства на территории муниципального образования</t>
  </si>
  <si>
    <t xml:space="preserve">07 0 </t>
  </si>
  <si>
    <t xml:space="preserve"> Основное мероприятие "Создание благоприятных условий для обеспечения надежной работы  жилищно-коммунальгого хозяйства в Поныровском районе Курской области"</t>
  </si>
  <si>
    <t>С1430</t>
  </si>
  <si>
    <t>Иные межбюджетные трансферты на осуществление полномочий  по капитальному ремонту муниципального жилищного фонда</t>
  </si>
  <si>
    <t>П1430</t>
  </si>
  <si>
    <t xml:space="preserve">06 0 </t>
  </si>
  <si>
    <t>Основное мероприятие "Создание благоприятной и стабильной экологической обстановки в Поныровском районе Курской области"</t>
  </si>
  <si>
    <t>Основное мероприятие "Комплексное обустройство сельских поселений Поныровского района Курской области объектами социальной и инженерной инфраструктуры"</t>
  </si>
  <si>
    <t>П1490</t>
  </si>
  <si>
    <t>Иные межбюджетные трансферты на содержание работника, осуществляющего выполнение переданных полномочий</t>
  </si>
  <si>
    <t>Основное мероприятие "Создание условий для повышения доступности жилья  для населения Поныровского района Курской области"</t>
  </si>
  <si>
    <t xml:space="preserve">03 0 </t>
  </si>
  <si>
    <t>Основное мероприятие "Развитие дошкольного образования"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</si>
  <si>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услуг)</t>
  </si>
  <si>
    <t>13030</t>
  </si>
  <si>
    <t>13040</t>
  </si>
  <si>
    <t>13110</t>
  </si>
  <si>
    <t>Обесепечение предоставления мер социальной поддержки работникам муниципальных образовательных организаций</t>
  </si>
  <si>
    <t>S3060</t>
  </si>
  <si>
    <t>S3090</t>
  </si>
  <si>
    <t>Основное мероприятие "Формирование и развитие муниципальной системы оценки качества образования"</t>
  </si>
  <si>
    <t>Мероприятия в области образования</t>
  </si>
  <si>
    <t>С1447</t>
  </si>
  <si>
    <t>Основное мероприятие "Развитие общего образования"</t>
  </si>
  <si>
    <t>Основное мероприятие "Обеспечение общественной  и личной безопасности граждан на территории Поныровского района"</t>
  </si>
  <si>
    <t>С1435</t>
  </si>
  <si>
    <t>Основное мероприятие "Обеспечение сохранения и развития системы дополнительного образования детей в сфере культуры на территории Поныровского района Курской области"</t>
  </si>
  <si>
    <t>Основное мероприятие "Обеспечение сохранения и развития системы дополнительного образования"</t>
  </si>
  <si>
    <t xml:space="preserve">08 0 </t>
  </si>
  <si>
    <t>Основное мероприятие "Формирование условий для вовлечения молодежи в социальную практику"</t>
  </si>
  <si>
    <t>С1414</t>
  </si>
  <si>
    <t>Основное мероприятие "Создание условий для организации оздоровления и отдыха детей Поныровского района Курской области"</t>
  </si>
  <si>
    <t>Мероприятия, связанные с организацией отдыха детей в каникулярное время</t>
  </si>
  <si>
    <t>S3540</t>
  </si>
  <si>
    <t>Основное мероприятие "Обеспечение деятельности и выполнение функций прочих учреждений образования Поныровского района Курской области"</t>
  </si>
  <si>
    <t>13120</t>
  </si>
  <si>
    <t>Основное мероприятие "Обеспечение деятельности и выполнение функций Отдела образования администрации Поныровского района Курской области по осуществлению государственной политики в сфере культуры на территории Поныровского района Курской области"</t>
  </si>
  <si>
    <t>Основное мероприятие "Организация культурно-досуговой деятельности"</t>
  </si>
  <si>
    <t xml:space="preserve">01 2 </t>
  </si>
  <si>
    <t>Основное мероприятие "Развитие библиотечного дела"</t>
  </si>
  <si>
    <t>Основное мероприятие "Осуществление организационно-хозяйственных расходов, связанных сформированием позитивного инвестиционного имиджа"</t>
  </si>
  <si>
    <t>С1480</t>
  </si>
  <si>
    <t>Создание благоприятных условий для привлечения инвестиций в экономику муниципального образования</t>
  </si>
  <si>
    <t>Основное мероприятие "Обеспечение деятельности и выполнение функций МКУ «Централизованная бухгалтерия учреждений культуры» Поныровского района Курской области"</t>
  </si>
  <si>
    <t xml:space="preserve">02 </t>
  </si>
  <si>
    <t>13340</t>
  </si>
  <si>
    <t>Основное мероприятие "Обеспечение деятельности и выполнение функций Отдела культуры, по делам молодежи, ФК и спорту администрации Поныровского района Курской области по осуществлению государственной политики в сфере культуры на территории Поныровского района Курской области"</t>
  </si>
  <si>
    <t xml:space="preserve">01 </t>
  </si>
  <si>
    <t>Основное мероприятие "Совершенствование организации предоставления социальных выплат  и мер социальной поддержки отдельным категориям граждан"</t>
  </si>
  <si>
    <t>13350</t>
  </si>
  <si>
    <t>13070</t>
  </si>
  <si>
    <t>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организаций</t>
  </si>
  <si>
    <t>11130</t>
  </si>
  <si>
    <t>11170</t>
  </si>
  <si>
    <t>11180</t>
  </si>
  <si>
    <t>13150</t>
  </si>
  <si>
    <t>13160</t>
  </si>
  <si>
    <t>13190</t>
  </si>
  <si>
    <t>13000</t>
  </si>
  <si>
    <t>13220</t>
  </si>
  <si>
    <t>С1473</t>
  </si>
  <si>
    <t>Осуществление мер по улучшению положения и качества жизни граждан</t>
  </si>
  <si>
    <t>Основное мероприятие "Совершенствование системы физического воспитания для различных групп и категорий населения"</t>
  </si>
  <si>
    <t>С1406</t>
  </si>
  <si>
    <t xml:space="preserve">Основное мероприятие "Выравнивание бюджетной обеспеченности  муниципальных поселений Поныровского района  Курской области"          
</t>
  </si>
  <si>
    <t>13450</t>
  </si>
  <si>
    <t>Осуществление отдельных государственных полномочий по расчету и предоставлению дотаций на выравнивание бюджетной обеспеченности поселений</t>
  </si>
  <si>
    <t>Налог, взимаемый в связи с применением упрощенной системы налогообложения</t>
  </si>
  <si>
    <t>1 05 01000 00 0000 110</t>
  </si>
  <si>
    <t>1 05 01010 01 0000 110</t>
  </si>
  <si>
    <t>1 05 01020 01 0000 110</t>
  </si>
  <si>
    <t>1 05 01050 01 0000 110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</si>
  <si>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</si>
  <si>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</si>
  <si>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</si>
  <si>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 xml:space="preserve">Ведомственная структура </t>
  </si>
  <si>
    <t xml:space="preserve">04 1 </t>
  </si>
  <si>
    <t>С1488</t>
  </si>
  <si>
    <t>Содержание муниципального имущества</t>
  </si>
  <si>
    <t>Иные межбюджетные трансферты на осуществление полномочий  в области коммунального хозяйства</t>
  </si>
  <si>
    <t>П1431</t>
  </si>
  <si>
    <t>10 2</t>
  </si>
  <si>
    <t>Подпрограмма «Повышение эффективности системы управления архивным делом в Поныровском районе Курской области» муниципальной программы Поныровского района Курской области «Развитие архивного дела в Поныровском районе Курской области»</t>
  </si>
  <si>
    <t>Основное мероприятие "Организация хранения и использования архивных документов Поныровского района Курской области"</t>
  </si>
  <si>
    <t>С1438</t>
  </si>
  <si>
    <t>Реализация мероприятий по формированию и содержанию муниципального архива</t>
  </si>
  <si>
    <t>Создание комплексной системы мер по профилактике потребления наркотиков</t>
  </si>
  <si>
    <t>С1486</t>
  </si>
  <si>
    <t>13 3</t>
  </si>
  <si>
    <t>С1460</t>
  </si>
  <si>
    <t>Основное мероприятие "Создание на территории Поныровского района Курской области комплексной системы обеспечения безопасности жизнедеятельности населения АПК "Безопасный город"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</si>
  <si>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</si>
  <si>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Подпрограмма «Обеспечение выполнения мероприятий по созданию, внедрению и развитию аппаратно-программного комплекса "Безопасный город" на территории Поныровского района Курской области" муниципальной программы Поныровского района Курской области «Защита населения и территорий от чрезвычайных ситуаций, обеспечение пожарной безопасности и безопасности людей на водных объектах в Поныровском районе Курской области»</t>
  </si>
  <si>
    <t>рублей</t>
  </si>
  <si>
    <t xml:space="preserve">         Распределение иных межбюджетных трансфертов</t>
  </si>
  <si>
    <t xml:space="preserve">  бюджетам муниципальных поселений Поныровского района Курской области  </t>
  </si>
  <si>
    <t>Таблица № 1</t>
  </si>
  <si>
    <t>в том числе</t>
  </si>
  <si>
    <t xml:space="preserve"> на оплату труда с начислениями </t>
  </si>
  <si>
    <t xml:space="preserve"> софинансирование федеральных и областных государственных программ </t>
  </si>
  <si>
    <t>материальные затраты на исполнение полномочий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</si>
  <si>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</si>
  <si>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</si>
  <si>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2 18 00000 00 0000 151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</si>
  <si>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</si>
  <si>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</si>
  <si>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</si>
  <si>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</si>
  <si>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r>
      <t>БЕЗВОЗМЕЗДНЫЕ ПОСТУПЛЕНИЯ ОТ ДРУГИХ БЮДЖЕТОВ БЮДЖЕТНОЙ СИСТЕМЫ РОССИЙСКОЙ ФЕДЕРАЦИИ</t>
    </r>
    <r>
      <rPr>
        <sz val="12"/>
        <color indexed="8"/>
        <rFont val="Times New Roman"/>
        <family val="1"/>
        <charset val="204"/>
      </rPr>
      <t xml:space="preserve"> </t>
    </r>
  </si>
  <si>
    <t>S1500</t>
  </si>
  <si>
    <t>Мероприятия, направленные на  развитие социальной и инженерной инфраструктуры муниципальных образований Курской области</t>
  </si>
  <si>
    <t>С1457</t>
  </si>
  <si>
    <t>Мероприятия по сбору и транспортированию твердых коммунальных  отходов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</si>
  <si>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</si>
  <si>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2 07 05000 05 0000 180</t>
  </si>
  <si>
    <t>из них:</t>
  </si>
  <si>
    <t>средства федерального бюджета</t>
  </si>
  <si>
    <t>средства областного бюджета</t>
  </si>
  <si>
    <t>средства местного бюджета</t>
  </si>
  <si>
    <t xml:space="preserve">Основное мероприятие "Обеспечение сбалансированности бюджетов муниципальных образований  Поныровского района Курской области"          
</t>
  </si>
  <si>
    <t>П1499</t>
  </si>
  <si>
    <t>Оказание финансовой поддержки бюджетам поселений на обеспечение мероприятий, связанных с оформлением имущества в муниципальную собственность</t>
  </si>
  <si>
    <t>С1425</t>
  </si>
  <si>
    <t>Межевание автомобильных дорог общего пользования местного значения, проведение кадастровых работ</t>
  </si>
  <si>
    <t>Содержание работника, осуществляющего выполнение переданных полномочий от поселений района</t>
  </si>
  <si>
    <t>П1427</t>
  </si>
  <si>
    <t>Иные межбюджетные трансферты на осуществление полномочий по обеспечению населения экологически чистой питьевой водой</t>
  </si>
  <si>
    <t>С1410</t>
  </si>
  <si>
    <t>Расходы на проведение капитального ремонта муниципальных образовательных организаций</t>
  </si>
  <si>
    <t>S3050</t>
  </si>
  <si>
    <t>Обеспечение проведения капитального ремонта муниципальных образовательных организаций</t>
  </si>
  <si>
    <t>С1411</t>
  </si>
  <si>
    <t>Расходы на приобретение оборудования для школьных столовых</t>
  </si>
  <si>
    <t>Закупка товаров, работ и услуг для обеспечения государственных (муниципальных) нужд</t>
  </si>
  <si>
    <t>С1441</t>
  </si>
  <si>
    <t>Организация и проведение выборов и референдумов</t>
  </si>
  <si>
    <t>Подготовка и проведение выборов</t>
  </si>
  <si>
    <t>77 3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</si>
  <si>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«Развитие архивного дела в Поныровском районе Курской области»</t>
  </si>
  <si>
    <t>Содержание работников, осуществляющих отдельные государственные полномочия по организации проведения мероприятий по отлову и содержанию безнадзорных животных</t>
  </si>
  <si>
    <t>12700</t>
  </si>
  <si>
    <t>12712</t>
  </si>
  <si>
    <t>84 1</t>
  </si>
  <si>
    <t>Резервный фонд Администрации Курской области</t>
  </si>
  <si>
    <t>Основное мероприятие "Создание благоприятных условий для обеспечения надежной работы  жилищно-коммунальгого хозяйства в Поныровском районе Курской области"</t>
  </si>
  <si>
    <t>П1417</t>
  </si>
  <si>
    <t xml:space="preserve">Иные межбюджетные трансферты на осуществление полномочий по созданию условий для развития социальной и инженерной инфраструктуры муниципальных образований </t>
  </si>
  <si>
    <t>Иные межбюджетные трансферты на реализацию мероприятий федеральной целевой программы "Устойчивое развитие сельских территорий на 2014 - 2017 годы и на период до 2020 года"</t>
  </si>
  <si>
    <t>50201</t>
  </si>
  <si>
    <t>Иные межбюджетные трансферты на реализацию мероприятий подпрограммы "Обеспечение жильем молодых семей" федеральной целевой программы "Жилище на 2011-2015 годы</t>
  </si>
  <si>
    <t>50181</t>
  </si>
  <si>
    <t>13090</t>
  </si>
  <si>
    <t>13060</t>
  </si>
  <si>
    <t xml:space="preserve">Предоставление мер социальной поддержки работникам муниципальных образовательных организаций </t>
  </si>
  <si>
    <t>C1458</t>
  </si>
  <si>
    <t xml:space="preserve">Развитие системы оздоровления и отдыха детей </t>
  </si>
  <si>
    <t>13540</t>
  </si>
  <si>
    <t xml:space="preserve">Организация отдыха детей в каникулярное время </t>
  </si>
  <si>
    <t>С1458</t>
  </si>
  <si>
    <t>13050</t>
  </si>
  <si>
    <t xml:space="preserve">Проведение капитального ремонта муниципальных образовательных организаций </t>
  </si>
  <si>
    <t>Ежемесячное пособие на ребенка</t>
  </si>
  <si>
    <t xml:space="preserve">                                                                                                      к решению Представительного </t>
  </si>
  <si>
    <t xml:space="preserve">                                                                                                     Собрания Поныровского района</t>
  </si>
  <si>
    <t xml:space="preserve">                                                                                                     «О бюджете Поныровского района </t>
  </si>
  <si>
    <t xml:space="preserve">Программа муниципальных внутренних заимствований Поныровского района </t>
  </si>
  <si>
    <t>1. Привлечение внутренних заимствований</t>
  </si>
  <si>
    <t>Виды заимствований</t>
  </si>
  <si>
    <t>Муниципальные ценные бумаги</t>
  </si>
  <si>
    <t>-</t>
  </si>
  <si>
    <t>Кредиты кредитных организаций</t>
  </si>
  <si>
    <t>Итого</t>
  </si>
  <si>
    <t>2. Погашение внутренних заимствований</t>
  </si>
  <si>
    <t>L0640</t>
  </si>
  <si>
    <t>Поддержка малого и среднего предпринимательства, включая крестьянские (фермерские) хозяйства</t>
  </si>
  <si>
    <t>Развитие социальной и инженерной инфраструктуры муниципальных образований Курской области</t>
  </si>
  <si>
    <t>11500</t>
  </si>
  <si>
    <t>01 03 0100 00 0000 700</t>
  </si>
  <si>
    <t>01 03 0100 05 0000 710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</si>
  <si>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</si>
  <si>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01 03 0100 05 0001 710</t>
  </si>
  <si>
    <t>01 03 0100 05 0001 810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</si>
  <si>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</si>
  <si>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Получение кредитов за счет средств федерального бюджета на пополнение остатков средств на счетах местных бюджетов </t>
  </si>
  <si>
    <t xml:space="preserve">Погашение кредитов, предоставленных за счет средств федерального бюджета  на пополнение остатков средств на счетах местных бюджетов </t>
  </si>
  <si>
    <t>1 11 05075 05 0000 120</t>
  </si>
  <si>
    <t>Дотации бюджетам муниципальных районов на поддержку мер по обеспечению сбалансированности бюджетов</t>
  </si>
  <si>
    <t>Прогнозируемое поступления доходов в бюджет Поныровского района Курской области</t>
  </si>
  <si>
    <t xml:space="preserve">Сумма         </t>
  </si>
  <si>
    <t xml:space="preserve">                                                                                                                          Приложение № 5</t>
  </si>
  <si>
    <t xml:space="preserve"> Приложение № 7</t>
  </si>
  <si>
    <t xml:space="preserve"> Приложение № 9</t>
  </si>
  <si>
    <t>Приложение № 11</t>
  </si>
  <si>
    <t xml:space="preserve">                                                                                                     Приложение № 13</t>
  </si>
  <si>
    <t>Объем привлечения средств в 2018г.</t>
  </si>
  <si>
    <t xml:space="preserve">                                                                        Приложение № 19</t>
  </si>
  <si>
    <t>Таблица № 2</t>
  </si>
  <si>
    <t>Таблица № 5</t>
  </si>
  <si>
    <t>07 0</t>
  </si>
  <si>
    <t>П1416</t>
  </si>
  <si>
    <t>Иные межбюджетные трансферты на осуществление мероприятий  по  разработке документов территориального планирования и градостроительного зонирования</t>
  </si>
  <si>
    <t>П1463</t>
  </si>
  <si>
    <t>Иные  межбюджетные трансферты на осуществление переданных полномочий  по проведению мероприятий в области культуры</t>
  </si>
  <si>
    <t>Основное мероприятие "Сохранение объектов культурного наследия"</t>
  </si>
  <si>
    <t>бюджетные кредиты на пополнение остатков средств на счетах местных бюджетов  (лимит на кредитные средства в соответствии с федеральным законодательством составляет  9193918 рублей)</t>
  </si>
  <si>
    <t>Дополнительное образование детей</t>
  </si>
  <si>
    <t>ЗДРАВООХРАНЕНИЕ</t>
  </si>
  <si>
    <t>Санитарно-эпидемиологическое благополучие</t>
  </si>
  <si>
    <t>2 02 15001 05 0000 151</t>
  </si>
  <si>
    <t>2 02 15002 05 0000 151</t>
  </si>
  <si>
    <t>2 02 20077 05 0000 151</t>
  </si>
  <si>
    <t>2 02 25097 05 0000 151</t>
  </si>
  <si>
    <t>2 02 29999 05 0000 151</t>
  </si>
  <si>
    <t>2 02 35120 05 0000 151</t>
  </si>
  <si>
    <t>2 02 30013 05 0000 151</t>
  </si>
  <si>
    <t>2 02 39999 05 0000 151</t>
  </si>
  <si>
    <t>2 02 45160 05 0000 151</t>
  </si>
  <si>
    <t>2 02 40014 05 0000 151</t>
  </si>
  <si>
    <t>2 02 10000 00 0000 151</t>
  </si>
  <si>
    <t>2 02 15001 00 0000 151</t>
  </si>
  <si>
    <t>2 02 30000 00 0000 151</t>
  </si>
  <si>
    <t>2 02 30013 00 0000 151</t>
  </si>
  <si>
    <t xml:space="preserve">2 02 30027 00 0000 151 </t>
  </si>
  <si>
    <t xml:space="preserve">2 02 30027 05 0000 151 </t>
  </si>
  <si>
    <t>2 02 39999 00 0000 151</t>
  </si>
  <si>
    <t>2 02 40000 00 0000 151</t>
  </si>
  <si>
    <t>2 02 40014 00 0000 151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</si>
  <si>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</si>
  <si>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</si>
  <si>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муниципальных районов (за исключением земельных участков)</t>
  </si>
  <si>
    <t>2 02 45160 00 0000 151</t>
  </si>
  <si>
    <t>2 18 00000 05 0000 151</t>
  </si>
  <si>
    <t>2 18 60010 05 0000 151</t>
  </si>
  <si>
    <t xml:space="preserve"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 </t>
  </si>
  <si>
    <t>2 19 00000 05 0000 151</t>
  </si>
  <si>
    <t>2 19 60010 05 0000 151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</si>
  <si>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</si>
  <si>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Cтроительство (реконструкцию), капитальный ремонт, ремонт и содержание автомобильных дорог общего пользования местного значения</t>
  </si>
  <si>
    <t>Реализация проекта "Народный бюджет"</t>
  </si>
  <si>
    <t>S3604</t>
  </si>
  <si>
    <t>Реализация мероприятий, направленных на устойчивое развитие сельских территорий</t>
  </si>
  <si>
    <t>Устойчивое развитие сельских территорий</t>
  </si>
  <si>
    <t xml:space="preserve">Мероприятия по внесению в государственный кадастр недвижимости сведений о границах муниципальных образований и границах населенных пунктов
</t>
  </si>
  <si>
    <t>Внесение в государственный кадастр недвижимости сведений о границах муниципальных образований и границах населенных пунктов</t>
  </si>
  <si>
    <t>S3600</t>
  </si>
  <si>
    <t>Мероприятия по созданию  объектов водоснабжения муниципальной собственности, не относящихся к объектам капитального строительства</t>
  </si>
  <si>
    <t>S3420</t>
  </si>
  <si>
    <t>Проведение текущего ремонта объектов водоснабжения муниципальной собственности</t>
  </si>
  <si>
    <t>S3430</t>
  </si>
  <si>
    <t>Благоустройство</t>
  </si>
  <si>
    <t>11 0</t>
  </si>
  <si>
    <t xml:space="preserve">Выполнение мероприятий, направленных на создание в общеобразовательных организациях, расположенных в сельской местности, условий для занятий физической культурой и спортом </t>
  </si>
  <si>
    <t>L0970</t>
  </si>
  <si>
    <t xml:space="preserve">Обеспечение создания в общеобразовательных организациях, расположенных в сельской местности, условий для занятий физической культурой и спортом </t>
  </si>
  <si>
    <t>R0970</t>
  </si>
  <si>
    <t xml:space="preserve">Молодежная политика </t>
  </si>
  <si>
    <t xml:space="preserve">Государственная поддержка молодых семей в улучшении жилищных условий </t>
  </si>
  <si>
    <t>R0200</t>
  </si>
  <si>
    <t>13600</t>
  </si>
  <si>
    <t>13390</t>
  </si>
  <si>
    <t xml:space="preserve">Распределение иных межбюджетных трансфертов на исполнение переданных полномочий муниципального района "Поныровский район" Курской области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содержанию муниципального жилищного фонда, созданию условий для жилищного строительства </t>
  </si>
  <si>
    <t>из них</t>
  </si>
  <si>
    <t>Распределение иных межбюджетных трансфертов на исполнение переданных полномочий муниципального района "Поныровский район" Курской области по организация ремонтно-строительных работ в отношении автомобильных дорог местного значения в границах населенных пунктов поселения в отношении автомобильных дорог с щебеночным покрытием, организации ремонта и содержания автомобильных дорог местного значения в границах населенных пунктов поселения, организации и выполнению инженерно-геодезических, инженерно-геологических, проектно-сметных работ, а также работ по планировке и межеванию земель в связи со строительством автомобильных дорог местного значения в границах населенных пунктов поселения</t>
  </si>
  <si>
    <t>2 02 20077 00 0000 151</t>
  </si>
  <si>
    <t>2 02 25097 00 0000 151</t>
  </si>
  <si>
    <t>2 02 29999 00 0000 151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</si>
  <si>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</si>
  <si>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</si>
  <si>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</si>
  <si>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продажи земельных участков, находящихся в государственной и муниципальной собственности</t>
  </si>
  <si>
    <t>2 02 15002 00 0000 151</t>
  </si>
  <si>
    <t>Дотации  на поддержку мер по обеспечению сбалансированности бюджетов</t>
  </si>
  <si>
    <t>Мероприятия в области имущественных отношений</t>
  </si>
  <si>
    <t>С1467</t>
  </si>
  <si>
    <t>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</si>
  <si>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Создание  объектов водоснабжения муниципальной собственности, не относящихся к объектам капитального строительства</t>
  </si>
  <si>
    <t>Мероприятия, связанные с проведением текущего ремонта объектов водоснабжения муниципальной собственности</t>
  </si>
  <si>
    <t>13420</t>
  </si>
  <si>
    <t>13430</t>
  </si>
  <si>
    <t xml:space="preserve">                                                                      Курской области на 2018 год и на  </t>
  </si>
  <si>
    <t xml:space="preserve">                                                                      плановый период 2019 и 2020 годов"  </t>
  </si>
  <si>
    <t>бюджета Поныровского района Курской области на 2018 год</t>
  </si>
  <si>
    <t xml:space="preserve">                                                                                                                   Курской области на 2018 год и на </t>
  </si>
  <si>
    <t xml:space="preserve">                                                                                                                   плановый период 2019 и 2020 годов" </t>
  </si>
  <si>
    <t xml:space="preserve"> в 2018 году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</si>
  <si>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</si>
  <si>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</si>
  <si>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</si>
  <si>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1 14 06013 05 0000 430</t>
  </si>
  <si>
    <t xml:space="preserve"> Курской области на 2018 год и на </t>
  </si>
  <si>
    <t xml:space="preserve">плановый период 2019 и 2020 годов" </t>
  </si>
  <si>
    <t>Распределение бюджетных ассигнований по разделам, подразделам, целевым статьям (муниципальным программам Поныровского района Курской области и непрограммным направлениям деятельности), группам видов расходов классификации расходов  бюджета Поныровского района Курской области на 2018 год</t>
  </si>
  <si>
    <t>на 2018 год</t>
  </si>
  <si>
    <t xml:space="preserve">                                                                                                     Курской области на 2018 год и на </t>
  </si>
  <si>
    <t xml:space="preserve">                                                                                                     плановый период 2019 и 2020 годов" </t>
  </si>
  <si>
    <t>Курской области на 2018 год</t>
  </si>
  <si>
    <t>Объем погашения средств             в 2018 г.</t>
  </si>
  <si>
    <t xml:space="preserve">                                                                        Курской области на 2018 год и на  </t>
  </si>
  <si>
    <t xml:space="preserve">                                                                        плановый период 2019 и 2020 годов" </t>
  </si>
  <si>
    <t xml:space="preserve">                                         на 2018 год</t>
  </si>
  <si>
    <t>L4970</t>
  </si>
  <si>
    <t>Реализация мероприятий по обеспечению жильем молодых семей</t>
  </si>
  <si>
    <t>С1445</t>
  </si>
  <si>
    <t>2 02 49999 05 0000 151</t>
  </si>
  <si>
    <t>Прочие межбюджетные трансферты, передаваемые бюджетам муниципальных районов</t>
  </si>
  <si>
    <t>Осуществление переданных органам государственной власти субъектов Российской Федерации в соответствии с  пунктом 1 статьи 4 Федерального закона от 15 ноября 1997г. № 143-ФЗ "Об актах гражданского состояния" полномочий Российской Федерации на государственную регистрацию актов гражданского состояния и бюджету г.Байконура на осуществление полномочий на государственную регистрацию актов гражданского состояния</t>
  </si>
  <si>
    <t>L5670</t>
  </si>
  <si>
    <t>Организация проведения мероприятий по отлову и содержанию безнадзорных животных</t>
  </si>
  <si>
    <t xml:space="preserve">Мероприятия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общеобразовательных организациях </t>
  </si>
  <si>
    <t xml:space="preserve">                                                                      от 14 декабря 2017 года № 158 (в редакции</t>
  </si>
  <si>
    <t xml:space="preserve">                                                                                                                   от 14 декабря 2017 года № 158 (в редакции</t>
  </si>
  <si>
    <t>от 14 декабря 2017 года № 158 (в редакции</t>
  </si>
  <si>
    <t>2 02 39998 05 0000 151</t>
  </si>
  <si>
    <t>2 02 39998 00 0000 151</t>
  </si>
  <si>
    <t xml:space="preserve">Единая субвенция бюджетам муниципальных районов </t>
  </si>
  <si>
    <t xml:space="preserve">Единая субвенция местным бюджетам
</t>
  </si>
  <si>
    <t xml:space="preserve">Распределение иных межбюджетных трансфертов на исполнение переданных полномочий муниципального района "Поныровский район" Курской области по организации выполнения в границах поселений ремонтно-строительных работ систем водоснабжения населения, водоотведения, а также приобретение в собственность систем водоснабжения </t>
  </si>
  <si>
    <t xml:space="preserve">                                                                        от 14 декабря 2017 года № 158 (в редакции</t>
  </si>
  <si>
    <t>2 02 25467 05 0000 151</t>
  </si>
  <si>
    <t>2 02 25467 00 0000 151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</si>
  <si>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</si>
  <si>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</si>
  <si>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2 02 25497 05 0000 151</t>
  </si>
  <si>
    <t xml:space="preserve">Субсидии бюджетам муниципальных районов на реализацию мероприятий по обеспечению жильем молодых семей
</t>
  </si>
  <si>
    <t xml:space="preserve">Субсидии бюджетам на реализацию мероприятий по обеспечению жильем молодых семей
</t>
  </si>
  <si>
    <t>2 02 25497 00 0000 151</t>
  </si>
  <si>
    <t>R4970</t>
  </si>
  <si>
    <t>R5670</t>
  </si>
  <si>
    <t>Мероприятия, направленные на устойчивое развитие сельских территорий</t>
  </si>
  <si>
    <t>С1409</t>
  </si>
  <si>
    <t>Расходы на предоставление мер социальной поддержки работникам муниципальных образовательных организаций</t>
  </si>
  <si>
    <t>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</si>
  <si>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</si>
  <si>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                                                                      от 14 декабря 2017 года № 158(в редакции</t>
  </si>
  <si>
    <t>1 12 01041 01 0000 120</t>
  </si>
  <si>
    <t>1 12 01042 01 0000 120</t>
  </si>
  <si>
    <t>Плата за размещение отходов производства</t>
  </si>
  <si>
    <t>Плата за размещение твердых коммунальных отходов</t>
  </si>
  <si>
    <t xml:space="preserve">Дополнительное финансирование мероприятий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общеобразовательных организациях </t>
  </si>
  <si>
    <t>Дотации бюджетам бюджетной системы Российской Федерации</t>
  </si>
  <si>
    <t xml:space="preserve">Обеспечение проведения выборов и референдумов
</t>
  </si>
  <si>
    <t>С1463</t>
  </si>
  <si>
    <t>Проведение мероприятий в области культуры</t>
  </si>
  <si>
    <t>2 02 35120 00 0000 151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</si>
  <si>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</si>
  <si>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</si>
  <si>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</si>
  <si>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</si>
  <si>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</si>
  <si>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R5671</t>
  </si>
  <si>
    <t>S5671</t>
  </si>
  <si>
    <t>1 08 07000 01 0000 110</t>
  </si>
  <si>
    <t xml:space="preserve">Государственная пошлина за государственную регистрацию, а также за совершение прочих юридически значимых действий          </t>
  </si>
  <si>
    <t>1 08 07015 01 0000 110</t>
  </si>
  <si>
    <t xml:space="preserve">Государственная пошлина за выдачу разрешения на установку рекламной конструкции   </t>
  </si>
  <si>
    <t>Прочие межбюджетные трансферты, передаваемые бюджетам</t>
  </si>
  <si>
    <t>2 02 49999 00 0000 151</t>
  </si>
  <si>
    <t xml:space="preserve">                                                                                                      от 14 декабря 2017 года № 158(в редакции </t>
  </si>
  <si>
    <t>С1412</t>
  </si>
  <si>
    <t>Расходы на мероприятия по организации питания обучающихся муниципальных образовательных организаций</t>
  </si>
  <si>
    <t>13530</t>
  </si>
  <si>
    <t>Грант  муниципальным образованиям в целях содействия достижению и поощрению достижений наилучших значений показателей деятельности органов местного самоуправления городских округов и муниципальных районов Курской области</t>
  </si>
  <si>
    <t>С1417</t>
  </si>
  <si>
    <t>Создание условий для развития социальной и инфраструктуры муниципальных образований</t>
  </si>
  <si>
    <t xml:space="preserve">                                                                                                                   решения от 26.12.2018 г. № 21)</t>
  </si>
  <si>
    <t>1 05 02020 02 0000 110</t>
  </si>
  <si>
    <t xml:space="preserve">1 05 03020 01 0000 110                             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</si>
  <si>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</si>
  <si>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 (за налоговые периоды, истекшие до 1 января 2011 года)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</si>
  <si>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</si>
  <si>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</si>
  <si>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</si>
  <si>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</si>
  <si>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1 16 08000 01 0000 140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</si>
  <si>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</si>
  <si>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</si>
  <si>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</si>
  <si>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1 16 21000 00 0000 140</t>
  </si>
  <si>
    <t>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</si>
  <si>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</si>
  <si>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</si>
  <si>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</si>
  <si>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</si>
  <si>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                                                                    решения от 26.12.2018 г. № 21)</t>
  </si>
  <si>
    <t>решения от 26.12.2018 г. № 21)</t>
  </si>
  <si>
    <t xml:space="preserve">                                                                                      решения от 26.12.2018г. № 21)</t>
  </si>
  <si>
    <t xml:space="preserve">                                                                        решения от 26.12.2018 г. № 21)</t>
  </si>
  <si>
    <t xml:space="preserve">                                                                                               решения от 26.12.2018 г. № 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</si>
</sst>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Helv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BE37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5">
    <xf numFmtId="0" fontId="0" fillId="0" borderId="0"/>
    <xf numFmtId="0" fontId="2" fillId="0" borderId="0"/>
    <xf numFmtId="0" fontId="18" fillId="0" borderId="0">
      <alignment vertical="top" wrapText="1"/>
    </xf>
    <xf numFmtId="0" fontId="21" fillId="0" borderId="0"/>
    <xf numFmtId="0" fontId="22" fillId="0" borderId="0"/>
  </cellStyleXfs>
  <cellXfs count="593">
    <xf numFmtId="0" fontId="0" fillId="0" borderId="0" xfId="0"/>
    <xf numFmtId="0" fontId="9" fillId="0" borderId="0" xfId="0" applyFont="1" applyAlignment="1">
      <alignment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11" fillId="0" borderId="0" xfId="0" applyFont="1"/>
    <xf numFmtId="49" fontId="10" fillId="0" borderId="2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justify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top" wrapText="1"/>
    </xf>
    <xf numFmtId="49" fontId="10" fillId="2" borderId="2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top" wrapText="1"/>
    </xf>
    <xf numFmtId="49" fontId="8" fillId="3" borderId="2" xfId="0" applyNumberFormat="1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top" wrapText="1"/>
    </xf>
    <xf numFmtId="49" fontId="10" fillId="4" borderId="1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49" fontId="10" fillId="4" borderId="3" xfId="0" applyNumberFormat="1" applyFont="1" applyFill="1" applyBorder="1" applyAlignment="1">
      <alignment horizontal="center" vertical="center"/>
    </xf>
    <xf numFmtId="49" fontId="10" fillId="4" borderId="2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top" wrapText="1"/>
    </xf>
    <xf numFmtId="49" fontId="13" fillId="3" borderId="2" xfId="0" applyNumberFormat="1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top" wrapText="1"/>
    </xf>
    <xf numFmtId="49" fontId="10" fillId="5" borderId="1" xfId="0" applyNumberFormat="1" applyFont="1" applyFill="1" applyBorder="1" applyAlignment="1">
      <alignment horizontal="center" vertical="center"/>
    </xf>
    <xf numFmtId="49" fontId="10" fillId="5" borderId="2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49" fontId="10" fillId="5" borderId="3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4" fillId="0" borderId="0" xfId="0" applyFont="1"/>
    <xf numFmtId="49" fontId="10" fillId="6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top" wrapText="1"/>
    </xf>
    <xf numFmtId="49" fontId="10" fillId="5" borderId="1" xfId="0" applyNumberFormat="1" applyFont="1" applyFill="1" applyBorder="1" applyAlignment="1">
      <alignment horizontal="center" vertical="center" wrapText="1"/>
    </xf>
    <xf numFmtId="0" fontId="0" fillId="7" borderId="0" xfId="0" applyFill="1"/>
    <xf numFmtId="49" fontId="10" fillId="7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8" fillId="3" borderId="7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49" fontId="8" fillId="4" borderId="2" xfId="0" applyNumberFormat="1" applyFont="1" applyFill="1" applyBorder="1" applyAlignment="1">
      <alignment horizontal="center" vertical="center"/>
    </xf>
    <xf numFmtId="49" fontId="8" fillId="4" borderId="3" xfId="0" applyNumberFormat="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left" vertical="top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49" fontId="10" fillId="7" borderId="3" xfId="0" applyNumberFormat="1" applyFont="1" applyFill="1" applyBorder="1" applyAlignment="1">
      <alignment horizontal="center" vertical="center"/>
    </xf>
    <xf numFmtId="49" fontId="10" fillId="7" borderId="1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vertical="center"/>
    </xf>
    <xf numFmtId="0" fontId="7" fillId="0" borderId="0" xfId="0" applyFont="1"/>
    <xf numFmtId="0" fontId="10" fillId="5" borderId="2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justify" vertical="top" wrapText="1"/>
    </xf>
    <xf numFmtId="0" fontId="1" fillId="5" borderId="2" xfId="0" applyFont="1" applyFill="1" applyBorder="1" applyAlignment="1">
      <alignment horizontal="center" vertical="center" wrapText="1"/>
    </xf>
    <xf numFmtId="49" fontId="1" fillId="5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49" fontId="1" fillId="7" borderId="1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0" fillId="0" borderId="1" xfId="0" applyBorder="1"/>
    <xf numFmtId="0" fontId="10" fillId="5" borderId="1" xfId="0" applyFont="1" applyFill="1" applyBorder="1" applyAlignment="1">
      <alignment wrapText="1"/>
    </xf>
    <xf numFmtId="0" fontId="8" fillId="2" borderId="1" xfId="0" applyFont="1" applyFill="1" applyBorder="1" applyAlignment="1">
      <alignment vertical="top" wrapText="1"/>
    </xf>
    <xf numFmtId="0" fontId="10" fillId="5" borderId="1" xfId="0" applyFont="1" applyFill="1" applyBorder="1" applyAlignment="1">
      <alignment vertical="top" wrapText="1"/>
    </xf>
    <xf numFmtId="0" fontId="10" fillId="7" borderId="1" xfId="0" applyFont="1" applyFill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0" fontId="10" fillId="7" borderId="0" xfId="0" applyFont="1" applyFill="1" applyBorder="1" applyAlignment="1">
      <alignment vertical="top" wrapText="1"/>
    </xf>
    <xf numFmtId="0" fontId="10" fillId="7" borderId="1" xfId="0" applyFont="1" applyFill="1" applyBorder="1" applyAlignment="1">
      <alignment horizontal="justify" vertical="top" wrapText="1"/>
    </xf>
    <xf numFmtId="0" fontId="8" fillId="6" borderId="1" xfId="0" applyFont="1" applyFill="1" applyBorder="1" applyAlignment="1">
      <alignment vertical="top"/>
    </xf>
    <xf numFmtId="0" fontId="8" fillId="2" borderId="1" xfId="0" applyFont="1" applyFill="1" applyBorder="1" applyAlignment="1">
      <alignment vertical="top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2" fillId="0" borderId="15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0" fillId="7" borderId="1" xfId="0" applyFont="1" applyFill="1" applyBorder="1" applyAlignment="1">
      <alignment vertical="top"/>
    </xf>
    <xf numFmtId="0" fontId="12" fillId="0" borderId="14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vertical="top" wrapText="1"/>
    </xf>
    <xf numFmtId="0" fontId="12" fillId="5" borderId="1" xfId="0" applyFont="1" applyFill="1" applyBorder="1" applyAlignment="1">
      <alignment vertical="top" wrapText="1"/>
    </xf>
    <xf numFmtId="49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top" wrapText="1"/>
    </xf>
    <xf numFmtId="0" fontId="10" fillId="4" borderId="6" xfId="0" applyFont="1" applyFill="1" applyBorder="1" applyAlignment="1">
      <alignment vertical="center" wrapText="1"/>
    </xf>
    <xf numFmtId="0" fontId="10" fillId="5" borderId="6" xfId="0" applyFont="1" applyFill="1" applyBorder="1" applyAlignment="1">
      <alignment horizontal="left" vertical="top" wrapText="1"/>
    </xf>
    <xf numFmtId="0" fontId="10" fillId="4" borderId="6" xfId="0" applyFont="1" applyFill="1" applyBorder="1" applyAlignment="1">
      <alignment horizontal="left" vertical="top" wrapText="1"/>
    </xf>
    <xf numFmtId="0" fontId="10" fillId="0" borderId="6" xfId="0" applyFont="1" applyBorder="1" applyAlignment="1">
      <alignment vertical="top" wrapText="1"/>
    </xf>
    <xf numFmtId="0" fontId="10" fillId="5" borderId="6" xfId="0" applyFont="1" applyFill="1" applyBorder="1" applyAlignment="1">
      <alignment vertical="top" wrapText="1"/>
    </xf>
    <xf numFmtId="0" fontId="10" fillId="7" borderId="6" xfId="0" applyFont="1" applyFill="1" applyBorder="1" applyAlignment="1">
      <alignment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0" fillId="7" borderId="6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vertical="top" wrapText="1"/>
    </xf>
    <xf numFmtId="0" fontId="10" fillId="5" borderId="6" xfId="0" applyFont="1" applyFill="1" applyBorder="1" applyAlignment="1">
      <alignment horizontal="justify" vertical="top" wrapText="1"/>
    </xf>
    <xf numFmtId="0" fontId="10" fillId="7" borderId="6" xfId="0" applyFont="1" applyFill="1" applyBorder="1" applyAlignment="1">
      <alignment horizontal="justify" vertical="top" wrapText="1"/>
    </xf>
    <xf numFmtId="0" fontId="8" fillId="3" borderId="6" xfId="0" applyFont="1" applyFill="1" applyBorder="1" applyAlignment="1">
      <alignment horizontal="left" vertical="top" wrapText="1"/>
    </xf>
    <xf numFmtId="0" fontId="10" fillId="4" borderId="6" xfId="0" applyFont="1" applyFill="1" applyBorder="1" applyAlignment="1">
      <alignment vertical="top" wrapText="1"/>
    </xf>
    <xf numFmtId="0" fontId="12" fillId="0" borderId="16" xfId="0" applyFont="1" applyFill="1" applyBorder="1" applyAlignment="1">
      <alignment horizontal="left" vertical="top" wrapText="1"/>
    </xf>
    <xf numFmtId="0" fontId="10" fillId="0" borderId="6" xfId="0" applyFont="1" applyBorder="1" applyAlignment="1">
      <alignment vertical="top"/>
    </xf>
    <xf numFmtId="0" fontId="12" fillId="0" borderId="6" xfId="0" applyFont="1" applyBorder="1" applyAlignment="1">
      <alignment horizontal="left" vertical="top" wrapText="1"/>
    </xf>
    <xf numFmtId="0" fontId="10" fillId="2" borderId="6" xfId="0" applyFont="1" applyFill="1" applyBorder="1" applyAlignment="1">
      <alignment vertical="top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top" wrapText="1"/>
    </xf>
    <xf numFmtId="49" fontId="10" fillId="5" borderId="3" xfId="0" applyNumberFormat="1" applyFont="1" applyFill="1" applyBorder="1" applyAlignment="1">
      <alignment horizontal="left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5" borderId="6" xfId="0" applyNumberFormat="1" applyFont="1" applyFill="1" applyBorder="1" applyAlignment="1">
      <alignment horizontal="right" vertical="center"/>
    </xf>
    <xf numFmtId="49" fontId="8" fillId="4" borderId="6" xfId="0" applyNumberFormat="1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49" fontId="8" fillId="3" borderId="8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 wrapText="1"/>
    </xf>
    <xf numFmtId="49" fontId="10" fillId="7" borderId="3" xfId="0" applyNumberFormat="1" applyFont="1" applyFill="1" applyBorder="1" applyAlignment="1">
      <alignment horizontal="left" vertical="center"/>
    </xf>
    <xf numFmtId="49" fontId="10" fillId="5" borderId="6" xfId="0" applyNumberFormat="1" applyFont="1" applyFill="1" applyBorder="1" applyAlignment="1">
      <alignment horizontal="right" vertical="center" wrapText="1"/>
    </xf>
    <xf numFmtId="49" fontId="10" fillId="7" borderId="6" xfId="0" applyNumberFormat="1" applyFont="1" applyFill="1" applyBorder="1" applyAlignment="1">
      <alignment horizontal="right" vertical="center" wrapText="1"/>
    </xf>
    <xf numFmtId="0" fontId="8" fillId="3" borderId="6" xfId="0" applyFont="1" applyFill="1" applyBorder="1" applyAlignment="1">
      <alignment horizontal="right" vertical="center" wrapText="1"/>
    </xf>
    <xf numFmtId="49" fontId="8" fillId="3" borderId="6" xfId="0" applyNumberFormat="1" applyFont="1" applyFill="1" applyBorder="1" applyAlignment="1">
      <alignment horizontal="right" vertical="center"/>
    </xf>
    <xf numFmtId="49" fontId="10" fillId="7" borderId="6" xfId="0" applyNumberFormat="1" applyFont="1" applyFill="1" applyBorder="1" applyAlignment="1">
      <alignment horizontal="right" vertical="center"/>
    </xf>
    <xf numFmtId="0" fontId="10" fillId="0" borderId="6" xfId="0" applyFont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/>
    </xf>
    <xf numFmtId="49" fontId="10" fillId="7" borderId="4" xfId="0" applyNumberFormat="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10" fillId="7" borderId="4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top" wrapText="1"/>
    </xf>
    <xf numFmtId="0" fontId="8" fillId="3" borderId="6" xfId="0" applyFont="1" applyFill="1" applyBorder="1"/>
    <xf numFmtId="0" fontId="8" fillId="2" borderId="6" xfId="0" applyFont="1" applyFill="1" applyBorder="1" applyAlignment="1">
      <alignment horizontal="left" vertical="top" wrapText="1"/>
    </xf>
    <xf numFmtId="49" fontId="8" fillId="2" borderId="11" xfId="0" applyNumberFormat="1" applyFont="1" applyFill="1" applyBorder="1" applyAlignment="1">
      <alignment horizontal="center" vertical="center"/>
    </xf>
    <xf numFmtId="49" fontId="8" fillId="3" borderId="5" xfId="0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right" vertical="center"/>
    </xf>
    <xf numFmtId="49" fontId="8" fillId="2" borderId="3" xfId="0" applyNumberFormat="1" applyFont="1" applyFill="1" applyBorder="1" applyAlignment="1">
      <alignment horizontal="left" vertical="center"/>
    </xf>
    <xf numFmtId="49" fontId="1" fillId="8" borderId="1" xfId="0" applyNumberFormat="1" applyFont="1" applyFill="1" applyBorder="1" applyAlignment="1">
      <alignment horizontal="center" vertical="center"/>
    </xf>
    <xf numFmtId="49" fontId="1" fillId="8" borderId="6" xfId="0" applyNumberFormat="1" applyFont="1" applyFill="1" applyBorder="1" applyAlignment="1">
      <alignment horizontal="right" vertical="center"/>
    </xf>
    <xf numFmtId="49" fontId="1" fillId="8" borderId="3" xfId="0" applyNumberFormat="1" applyFont="1" applyFill="1" applyBorder="1" applyAlignment="1">
      <alignment horizontal="left" vertical="center"/>
    </xf>
    <xf numFmtId="49" fontId="10" fillId="5" borderId="4" xfId="0" applyNumberFormat="1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left" vertical="top" wrapText="1"/>
    </xf>
    <xf numFmtId="49" fontId="10" fillId="8" borderId="6" xfId="0" applyNumberFormat="1" applyFont="1" applyFill="1" applyBorder="1" applyAlignment="1">
      <alignment horizontal="right" vertical="center"/>
    </xf>
    <xf numFmtId="49" fontId="10" fillId="8" borderId="3" xfId="0" applyNumberFormat="1" applyFont="1" applyFill="1" applyBorder="1" applyAlignment="1">
      <alignment horizontal="left" vertical="center"/>
    </xf>
    <xf numFmtId="49" fontId="10" fillId="8" borderId="4" xfId="0" applyNumberFormat="1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vertical="center" wrapText="1"/>
    </xf>
    <xf numFmtId="0" fontId="10" fillId="8" borderId="1" xfId="0" applyFont="1" applyFill="1" applyBorder="1" applyAlignment="1">
      <alignment horizontal="center" vertical="center" wrapText="1"/>
    </xf>
    <xf numFmtId="49" fontId="10" fillId="7" borderId="11" xfId="0" applyNumberFormat="1" applyFont="1" applyFill="1" applyBorder="1" applyAlignment="1">
      <alignment horizontal="left" vertical="center" wrapText="1"/>
    </xf>
    <xf numFmtId="49" fontId="10" fillId="7" borderId="3" xfId="0" applyNumberFormat="1" applyFont="1" applyFill="1" applyBorder="1" applyAlignment="1">
      <alignment horizontal="left" vertical="center" wrapText="1"/>
    </xf>
    <xf numFmtId="49" fontId="10" fillId="8" borderId="3" xfId="0" applyNumberFormat="1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vertical="center" wrapText="1"/>
    </xf>
    <xf numFmtId="49" fontId="10" fillId="5" borderId="3" xfId="0" applyNumberFormat="1" applyFont="1" applyFill="1" applyBorder="1" applyAlignment="1">
      <alignment horizontal="left" vertical="center" wrapText="1"/>
    </xf>
    <xf numFmtId="0" fontId="10" fillId="8" borderId="1" xfId="0" applyFont="1" applyFill="1" applyBorder="1" applyAlignment="1">
      <alignment vertical="top" wrapText="1"/>
    </xf>
    <xf numFmtId="49" fontId="10" fillId="8" borderId="6" xfId="0" applyNumberFormat="1" applyFont="1" applyFill="1" applyBorder="1" applyAlignment="1">
      <alignment horizontal="right" vertical="center" wrapText="1"/>
    </xf>
    <xf numFmtId="49" fontId="8" fillId="2" borderId="6" xfId="0" applyNumberFormat="1" applyFont="1" applyFill="1" applyBorder="1" applyAlignment="1">
      <alignment horizontal="right" vertical="center" wrapText="1"/>
    </xf>
    <xf numFmtId="49" fontId="8" fillId="2" borderId="3" xfId="0" applyNumberFormat="1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top" wrapText="1"/>
    </xf>
    <xf numFmtId="49" fontId="10" fillId="7" borderId="9" xfId="0" applyNumberFormat="1" applyFont="1" applyFill="1" applyBorder="1" applyAlignment="1">
      <alignment horizontal="right" vertical="center" wrapText="1"/>
    </xf>
    <xf numFmtId="0" fontId="10" fillId="7" borderId="1" xfId="0" applyFont="1" applyFill="1" applyBorder="1" applyAlignment="1">
      <alignment wrapText="1"/>
    </xf>
    <xf numFmtId="49" fontId="10" fillId="8" borderId="1" xfId="0" applyNumberFormat="1" applyFont="1" applyFill="1" applyBorder="1" applyAlignment="1">
      <alignment horizontal="center" vertical="center" wrapText="1"/>
    </xf>
    <xf numFmtId="49" fontId="10" fillId="5" borderId="9" xfId="0" applyNumberFormat="1" applyFont="1" applyFill="1" applyBorder="1" applyAlignment="1">
      <alignment horizontal="right" vertical="center" wrapText="1"/>
    </xf>
    <xf numFmtId="0" fontId="12" fillId="8" borderId="1" xfId="0" applyFont="1" applyFill="1" applyBorder="1" applyAlignment="1">
      <alignment horizontal="left" wrapText="1"/>
    </xf>
    <xf numFmtId="49" fontId="10" fillId="8" borderId="9" xfId="0" applyNumberFormat="1" applyFont="1" applyFill="1" applyBorder="1" applyAlignment="1">
      <alignment horizontal="right" vertical="center" wrapText="1"/>
    </xf>
    <xf numFmtId="0" fontId="12" fillId="5" borderId="4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49" fontId="10" fillId="5" borderId="4" xfId="0" applyNumberFormat="1" applyFont="1" applyFill="1" applyBorder="1" applyAlignment="1">
      <alignment horizontal="center" vertical="center" wrapText="1"/>
    </xf>
    <xf numFmtId="49" fontId="10" fillId="8" borderId="4" xfId="0" applyNumberFormat="1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justify" vertical="top" wrapText="1"/>
    </xf>
    <xf numFmtId="49" fontId="10" fillId="8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2" xfId="0" applyFont="1" applyBorder="1" applyAlignment="1">
      <alignment horizontal="center" vertical="top" wrapText="1"/>
    </xf>
    <xf numFmtId="0" fontId="8" fillId="3" borderId="8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justify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8" fillId="4" borderId="6" xfId="0" applyFont="1" applyFill="1" applyBorder="1" applyAlignment="1">
      <alignment horizontal="left" vertical="distributed" wrapText="1"/>
    </xf>
    <xf numFmtId="0" fontId="8" fillId="4" borderId="1" xfId="0" applyFont="1" applyFill="1" applyBorder="1" applyAlignment="1">
      <alignment horizontal="justify" vertical="center" wrapText="1"/>
    </xf>
    <xf numFmtId="0" fontId="10" fillId="0" borderId="8" xfId="0" applyFont="1" applyBorder="1" applyAlignment="1">
      <alignment horizontal="left" vertical="center" wrapText="1"/>
    </xf>
    <xf numFmtId="0" fontId="8" fillId="2" borderId="6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justify" vertical="top" wrapText="1"/>
    </xf>
    <xf numFmtId="0" fontId="8" fillId="4" borderId="6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justify" vertical="center" wrapText="1"/>
    </xf>
    <xf numFmtId="0" fontId="12" fillId="0" borderId="1" xfId="0" applyFont="1" applyBorder="1" applyAlignment="1">
      <alignment vertical="center" wrapText="1"/>
    </xf>
    <xf numFmtId="0" fontId="8" fillId="5" borderId="6" xfId="0" applyFont="1" applyFill="1" applyBorder="1" applyAlignment="1">
      <alignment horizontal="justify" vertical="center" wrapText="1"/>
    </xf>
    <xf numFmtId="0" fontId="8" fillId="5" borderId="1" xfId="0" applyFont="1" applyFill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4" borderId="6" xfId="0" applyFont="1" applyFill="1" applyBorder="1" applyAlignment="1">
      <alignment horizontal="justify" vertical="center" wrapText="1"/>
    </xf>
    <xf numFmtId="0" fontId="10" fillId="4" borderId="1" xfId="0" applyFont="1" applyFill="1" applyBorder="1" applyAlignment="1">
      <alignment horizontal="justify" vertical="center" wrapText="1"/>
    </xf>
    <xf numFmtId="0" fontId="10" fillId="0" borderId="0" xfId="0" applyFont="1" applyAlignment="1">
      <alignment horizontal="justify" vertical="top" wrapText="1"/>
    </xf>
    <xf numFmtId="0" fontId="10" fillId="0" borderId="3" xfId="0" applyFont="1" applyBorder="1" applyAlignment="1">
      <alignment wrapText="1"/>
    </xf>
    <xf numFmtId="0" fontId="10" fillId="0" borderId="1" xfId="0" applyFont="1" applyBorder="1"/>
    <xf numFmtId="0" fontId="13" fillId="4" borderId="1" xfId="0" applyFont="1" applyFill="1" applyBorder="1"/>
    <xf numFmtId="0" fontId="8" fillId="9" borderId="6" xfId="0" applyFont="1" applyFill="1" applyBorder="1" applyAlignment="1">
      <alignment horizontal="justify" vertical="center" wrapText="1"/>
    </xf>
    <xf numFmtId="0" fontId="8" fillId="9" borderId="1" xfId="0" applyFont="1" applyFill="1" applyBorder="1" applyAlignment="1">
      <alignment horizontal="justify" vertical="center" wrapText="1"/>
    </xf>
    <xf numFmtId="0" fontId="8" fillId="2" borderId="2" xfId="0" applyFont="1" applyFill="1" applyBorder="1" applyAlignment="1">
      <alignment horizontal="justify" vertical="center" wrapText="1"/>
    </xf>
    <xf numFmtId="0" fontId="8" fillId="4" borderId="10" xfId="0" applyFont="1" applyFill="1" applyBorder="1" applyAlignment="1">
      <alignment horizontal="justify" vertical="center" wrapText="1"/>
    </xf>
    <xf numFmtId="0" fontId="8" fillId="4" borderId="6" xfId="0" applyFont="1" applyFill="1" applyBorder="1" applyAlignment="1">
      <alignment horizontal="justify" vertical="top" wrapText="1"/>
    </xf>
    <xf numFmtId="0" fontId="8" fillId="3" borderId="6" xfId="0" applyFont="1" applyFill="1" applyBorder="1" applyAlignment="1">
      <alignment horizontal="justify" vertical="center" wrapText="1"/>
    </xf>
    <xf numFmtId="0" fontId="8" fillId="3" borderId="1" xfId="0" applyFont="1" applyFill="1" applyBorder="1" applyAlignment="1">
      <alignment vertical="center" wrapText="1"/>
    </xf>
    <xf numFmtId="0" fontId="13" fillId="5" borderId="6" xfId="0" applyFont="1" applyFill="1" applyBorder="1" applyAlignment="1">
      <alignment horizontal="justify" vertical="center" wrapText="1"/>
    </xf>
    <xf numFmtId="0" fontId="13" fillId="5" borderId="1" xfId="0" applyFont="1" applyFill="1" applyBorder="1" applyAlignment="1">
      <alignment horizontal="justify" vertical="center" wrapText="1"/>
    </xf>
    <xf numFmtId="0" fontId="8" fillId="5" borderId="8" xfId="0" applyFont="1" applyFill="1" applyBorder="1" applyAlignment="1">
      <alignment horizontal="justify" vertical="center" wrapText="1"/>
    </xf>
    <xf numFmtId="0" fontId="8" fillId="5" borderId="2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3" fillId="9" borderId="1" xfId="0" applyFont="1" applyFill="1" applyBorder="1" applyAlignment="1">
      <alignment horizontal="justify" vertical="center" wrapText="1"/>
    </xf>
    <xf numFmtId="0" fontId="8" fillId="2" borderId="10" xfId="0" applyFont="1" applyFill="1" applyBorder="1" applyAlignment="1">
      <alignment horizontal="justify" vertical="center" wrapText="1"/>
    </xf>
    <xf numFmtId="0" fontId="10" fillId="7" borderId="10" xfId="0" applyFont="1" applyFill="1" applyBorder="1" applyAlignment="1">
      <alignment horizontal="justify" vertical="center" wrapText="1"/>
    </xf>
    <xf numFmtId="0" fontId="10" fillId="7" borderId="2" xfId="0" applyFont="1" applyFill="1" applyBorder="1" applyAlignment="1">
      <alignment horizontal="justify" vertical="center" wrapText="1"/>
    </xf>
    <xf numFmtId="0" fontId="16" fillId="6" borderId="10" xfId="0" applyFont="1" applyFill="1" applyBorder="1" applyAlignment="1">
      <alignment horizontal="center"/>
    </xf>
    <xf numFmtId="0" fontId="12" fillId="0" borderId="1" xfId="0" applyFont="1" applyBorder="1" applyAlignment="1">
      <alignment horizontal="justify" vertical="top" wrapText="1"/>
    </xf>
    <xf numFmtId="0" fontId="17" fillId="3" borderId="6" xfId="0" applyFont="1" applyFill="1" applyBorder="1" applyAlignment="1">
      <alignment horizontal="left" vertical="top" wrapText="1"/>
    </xf>
    <xf numFmtId="0" fontId="17" fillId="2" borderId="6" xfId="0" applyFont="1" applyFill="1" applyBorder="1" applyAlignment="1">
      <alignment horizontal="left" vertical="top" wrapText="1"/>
    </xf>
    <xf numFmtId="0" fontId="11" fillId="4" borderId="6" xfId="0" applyFont="1" applyFill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0" fillId="0" borderId="1" xfId="0" applyFont="1" applyBorder="1" applyAlignment="1">
      <alignment vertical="center" wrapText="1"/>
    </xf>
    <xf numFmtId="0" fontId="11" fillId="5" borderId="6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vertical="center" wrapText="1"/>
    </xf>
    <xf numFmtId="0" fontId="17" fillId="4" borderId="6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vertical="center" wrapText="1"/>
    </xf>
    <xf numFmtId="0" fontId="0" fillId="6" borderId="6" xfId="0" applyFill="1" applyBorder="1"/>
    <xf numFmtId="0" fontId="8" fillId="6" borderId="1" xfId="0" applyFont="1" applyFill="1" applyBorder="1" applyAlignment="1">
      <alignment vertical="center" wrapText="1"/>
    </xf>
    <xf numFmtId="0" fontId="8" fillId="5" borderId="6" xfId="0" applyFont="1" applyFill="1" applyBorder="1" applyAlignment="1">
      <alignment horizontal="justify" vertical="top" wrapText="1"/>
    </xf>
    <xf numFmtId="0" fontId="8" fillId="5" borderId="1" xfId="0" applyFont="1" applyFill="1" applyBorder="1" applyAlignment="1">
      <alignment horizontal="justify" vertical="top" wrapText="1"/>
    </xf>
    <xf numFmtId="0" fontId="10" fillId="0" borderId="6" xfId="0" applyFont="1" applyBorder="1" applyAlignment="1">
      <alignment horizontal="justify" vertical="top" wrapText="1"/>
    </xf>
    <xf numFmtId="0" fontId="11" fillId="0" borderId="0" xfId="0" applyFont="1" applyAlignment="1">
      <alignment horizontal="right"/>
    </xf>
    <xf numFmtId="0" fontId="8" fillId="6" borderId="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top" wrapText="1"/>
    </xf>
    <xf numFmtId="49" fontId="10" fillId="5" borderId="9" xfId="0" applyNumberFormat="1" applyFont="1" applyFill="1" applyBorder="1" applyAlignment="1">
      <alignment horizontal="right" vertical="center"/>
    </xf>
    <xf numFmtId="0" fontId="8" fillId="3" borderId="9" xfId="0" applyFont="1" applyFill="1" applyBorder="1" applyAlignment="1">
      <alignment horizontal="right" vertical="center" wrapText="1"/>
    </xf>
    <xf numFmtId="49" fontId="8" fillId="3" borderId="9" xfId="0" applyNumberFormat="1" applyFont="1" applyFill="1" applyBorder="1" applyAlignment="1">
      <alignment horizontal="right" vertical="center"/>
    </xf>
    <xf numFmtId="49" fontId="10" fillId="7" borderId="9" xfId="0" applyNumberFormat="1" applyFont="1" applyFill="1" applyBorder="1" applyAlignment="1">
      <alignment horizontal="right" vertical="center"/>
    </xf>
    <xf numFmtId="49" fontId="10" fillId="6" borderId="6" xfId="0" applyNumberFormat="1" applyFont="1" applyFill="1" applyBorder="1" applyAlignment="1">
      <alignment vertical="center"/>
    </xf>
    <xf numFmtId="49" fontId="10" fillId="6" borderId="9" xfId="0" applyNumberFormat="1" applyFont="1" applyFill="1" applyBorder="1" applyAlignment="1">
      <alignment vertical="center"/>
    </xf>
    <xf numFmtId="49" fontId="10" fillId="6" borderId="3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vertical="center"/>
    </xf>
    <xf numFmtId="49" fontId="8" fillId="2" borderId="9" xfId="0" applyNumberFormat="1" applyFont="1" applyFill="1" applyBorder="1" applyAlignment="1">
      <alignment vertical="center"/>
    </xf>
    <xf numFmtId="49" fontId="8" fillId="2" borderId="3" xfId="0" applyNumberFormat="1" applyFont="1" applyFill="1" applyBorder="1" applyAlignment="1">
      <alignment vertical="center"/>
    </xf>
    <xf numFmtId="49" fontId="8" fillId="4" borderId="6" xfId="0" applyNumberFormat="1" applyFont="1" applyFill="1" applyBorder="1" applyAlignment="1">
      <alignment vertical="center"/>
    </xf>
    <xf numFmtId="49" fontId="8" fillId="4" borderId="9" xfId="0" applyNumberFormat="1" applyFont="1" applyFill="1" applyBorder="1" applyAlignment="1">
      <alignment vertical="center"/>
    </xf>
    <xf numFmtId="49" fontId="8" fillId="4" borderId="3" xfId="0" applyNumberFormat="1" applyFont="1" applyFill="1" applyBorder="1" applyAlignment="1">
      <alignment vertical="center"/>
    </xf>
    <xf numFmtId="49" fontId="10" fillId="5" borderId="6" xfId="0" applyNumberFormat="1" applyFont="1" applyFill="1" applyBorder="1" applyAlignment="1">
      <alignment vertical="center"/>
    </xf>
    <xf numFmtId="49" fontId="10" fillId="5" borderId="9" xfId="0" applyNumberFormat="1" applyFont="1" applyFill="1" applyBorder="1" applyAlignment="1">
      <alignment vertical="center"/>
    </xf>
    <xf numFmtId="49" fontId="10" fillId="5" borderId="3" xfId="0" applyNumberFormat="1" applyFont="1" applyFill="1" applyBorder="1" applyAlignment="1">
      <alignment vertical="center"/>
    </xf>
    <xf numFmtId="49" fontId="10" fillId="0" borderId="6" xfId="0" applyNumberFormat="1" applyFont="1" applyBorder="1" applyAlignment="1">
      <alignment vertical="center"/>
    </xf>
    <xf numFmtId="49" fontId="10" fillId="0" borderId="9" xfId="0" applyNumberFormat="1" applyFont="1" applyBorder="1" applyAlignment="1">
      <alignment vertical="center"/>
    </xf>
    <xf numFmtId="49" fontId="10" fillId="0" borderId="3" xfId="0" applyNumberFormat="1" applyFont="1" applyBorder="1" applyAlignment="1">
      <alignment vertical="center"/>
    </xf>
    <xf numFmtId="0" fontId="10" fillId="5" borderId="6" xfId="0" applyFont="1" applyFill="1" applyBorder="1" applyAlignment="1">
      <alignment vertical="center" wrapText="1"/>
    </xf>
    <xf numFmtId="0" fontId="10" fillId="5" borderId="9" xfId="0" applyFont="1" applyFill="1" applyBorder="1" applyAlignment="1">
      <alignment vertical="center" wrapText="1"/>
    </xf>
    <xf numFmtId="0" fontId="10" fillId="5" borderId="3" xfId="0" applyFont="1" applyFill="1" applyBorder="1" applyAlignment="1">
      <alignment vertical="center" wrapText="1"/>
    </xf>
    <xf numFmtId="0" fontId="10" fillId="7" borderId="6" xfId="0" applyFont="1" applyFill="1" applyBorder="1" applyAlignment="1">
      <alignment vertical="center" wrapText="1"/>
    </xf>
    <xf numFmtId="0" fontId="10" fillId="7" borderId="9" xfId="0" applyFont="1" applyFill="1" applyBorder="1" applyAlignment="1">
      <alignment vertical="center" wrapText="1"/>
    </xf>
    <xf numFmtId="0" fontId="10" fillId="7" borderId="3" xfId="0" applyFont="1" applyFill="1" applyBorder="1" applyAlignment="1">
      <alignment vertical="center" wrapText="1"/>
    </xf>
    <xf numFmtId="49" fontId="10" fillId="5" borderId="6" xfId="0" applyNumberFormat="1" applyFont="1" applyFill="1" applyBorder="1" applyAlignment="1">
      <alignment vertical="center" wrapText="1"/>
    </xf>
    <xf numFmtId="49" fontId="10" fillId="5" borderId="9" xfId="0" applyNumberFormat="1" applyFont="1" applyFill="1" applyBorder="1" applyAlignment="1">
      <alignment vertical="center" wrapText="1"/>
    </xf>
    <xf numFmtId="49" fontId="10" fillId="5" borderId="3" xfId="0" applyNumberFormat="1" applyFont="1" applyFill="1" applyBorder="1" applyAlignment="1">
      <alignment vertical="center" wrapText="1"/>
    </xf>
    <xf numFmtId="49" fontId="10" fillId="7" borderId="6" xfId="0" applyNumberFormat="1" applyFont="1" applyFill="1" applyBorder="1" applyAlignment="1">
      <alignment vertical="center" wrapText="1"/>
    </xf>
    <xf numFmtId="49" fontId="10" fillId="7" borderId="9" xfId="0" applyNumberFormat="1" applyFont="1" applyFill="1" applyBorder="1" applyAlignment="1">
      <alignment vertical="center" wrapText="1"/>
    </xf>
    <xf numFmtId="49" fontId="10" fillId="7" borderId="3" xfId="0" applyNumberFormat="1" applyFont="1" applyFill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0" fontId="8" fillId="4" borderId="9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49" fontId="8" fillId="3" borderId="13" xfId="0" applyNumberFormat="1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right" vertical="center"/>
    </xf>
    <xf numFmtId="49" fontId="10" fillId="8" borderId="9" xfId="0" applyNumberFormat="1" applyFont="1" applyFill="1" applyBorder="1" applyAlignment="1">
      <alignment horizontal="right" vertical="center"/>
    </xf>
    <xf numFmtId="49" fontId="8" fillId="2" borderId="9" xfId="0" applyNumberFormat="1" applyFont="1" applyFill="1" applyBorder="1" applyAlignment="1">
      <alignment horizontal="right" vertical="center" wrapText="1"/>
    </xf>
    <xf numFmtId="0" fontId="12" fillId="5" borderId="6" xfId="0" applyFont="1" applyFill="1" applyBorder="1" applyAlignment="1">
      <alignment vertical="center" wrapText="1"/>
    </xf>
    <xf numFmtId="0" fontId="12" fillId="5" borderId="9" xfId="0" applyFont="1" applyFill="1" applyBorder="1" applyAlignment="1">
      <alignment vertical="center" wrapText="1"/>
    </xf>
    <xf numFmtId="0" fontId="12" fillId="5" borderId="3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49" fontId="8" fillId="4" borderId="6" xfId="0" applyNumberFormat="1" applyFont="1" applyFill="1" applyBorder="1" applyAlignment="1">
      <alignment vertical="center" wrapText="1"/>
    </xf>
    <xf numFmtId="49" fontId="8" fillId="4" borderId="9" xfId="0" applyNumberFormat="1" applyFont="1" applyFill="1" applyBorder="1" applyAlignment="1">
      <alignment vertical="center" wrapText="1"/>
    </xf>
    <xf numFmtId="49" fontId="8" fillId="4" borderId="3" xfId="0" applyNumberFormat="1" applyFont="1" applyFill="1" applyBorder="1" applyAlignment="1">
      <alignment vertical="center" wrapText="1"/>
    </xf>
    <xf numFmtId="49" fontId="10" fillId="0" borderId="6" xfId="0" applyNumberFormat="1" applyFont="1" applyBorder="1" applyAlignment="1">
      <alignment vertical="center" wrapText="1"/>
    </xf>
    <xf numFmtId="49" fontId="10" fillId="0" borderId="9" xfId="0" applyNumberFormat="1" applyFont="1" applyBorder="1" applyAlignment="1">
      <alignment vertical="center" wrapText="1"/>
    </xf>
    <xf numFmtId="49" fontId="10" fillId="0" borderId="3" xfId="0" applyNumberFormat="1" applyFont="1" applyBorder="1" applyAlignment="1">
      <alignment vertical="center" wrapText="1"/>
    </xf>
    <xf numFmtId="49" fontId="10" fillId="7" borderId="6" xfId="0" applyNumberFormat="1" applyFont="1" applyFill="1" applyBorder="1" applyAlignment="1">
      <alignment vertical="center"/>
    </xf>
    <xf numFmtId="49" fontId="10" fillId="7" borderId="9" xfId="0" applyNumberFormat="1" applyFont="1" applyFill="1" applyBorder="1" applyAlignment="1">
      <alignment vertical="center"/>
    </xf>
    <xf numFmtId="49" fontId="10" fillId="7" borderId="3" xfId="0" applyNumberFormat="1" applyFont="1" applyFill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49" fontId="1" fillId="0" borderId="9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49" fontId="1" fillId="5" borderId="6" xfId="0" applyNumberFormat="1" applyFont="1" applyFill="1" applyBorder="1" applyAlignment="1">
      <alignment vertical="center"/>
    </xf>
    <xf numFmtId="49" fontId="1" fillId="5" borderId="9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49" fontId="10" fillId="4" borderId="6" xfId="0" applyNumberFormat="1" applyFont="1" applyFill="1" applyBorder="1" applyAlignment="1">
      <alignment vertical="center"/>
    </xf>
    <xf numFmtId="49" fontId="10" fillId="4" borderId="9" xfId="0" applyNumberFormat="1" applyFont="1" applyFill="1" applyBorder="1" applyAlignment="1">
      <alignment vertical="center"/>
    </xf>
    <xf numFmtId="49" fontId="10" fillId="4" borderId="3" xfId="0" applyNumberFormat="1" applyFont="1" applyFill="1" applyBorder="1" applyAlignment="1">
      <alignment vertical="center"/>
    </xf>
    <xf numFmtId="49" fontId="10" fillId="0" borderId="3" xfId="0" applyNumberFormat="1" applyFont="1" applyBorder="1" applyAlignment="1">
      <alignment horizontal="center" vertical="center"/>
    </xf>
    <xf numFmtId="0" fontId="10" fillId="7" borderId="9" xfId="0" applyFont="1" applyFill="1" applyBorder="1" applyAlignment="1">
      <alignment vertical="top" wrapText="1"/>
    </xf>
    <xf numFmtId="0" fontId="10" fillId="7" borderId="3" xfId="0" applyFont="1" applyFill="1" applyBorder="1" applyAlignment="1">
      <alignment vertical="top" wrapText="1"/>
    </xf>
    <xf numFmtId="0" fontId="12" fillId="0" borderId="3" xfId="0" applyFont="1" applyFill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2" fillId="0" borderId="20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vertical="center"/>
    </xf>
    <xf numFmtId="49" fontId="10" fillId="2" borderId="3" xfId="0" applyNumberFormat="1" applyFont="1" applyFill="1" applyBorder="1" applyAlignment="1">
      <alignment horizontal="center" vertical="center"/>
    </xf>
    <xf numFmtId="49" fontId="10" fillId="4" borderId="6" xfId="0" applyNumberFormat="1" applyFont="1" applyFill="1" applyBorder="1" applyAlignment="1">
      <alignment horizontal="center" vertical="center"/>
    </xf>
    <xf numFmtId="49" fontId="10" fillId="3" borderId="3" xfId="0" applyNumberFormat="1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vertical="top" wrapText="1"/>
    </xf>
    <xf numFmtId="1" fontId="8" fillId="2" borderId="3" xfId="0" applyNumberFormat="1" applyFont="1" applyFill="1" applyBorder="1" applyAlignment="1"/>
    <xf numFmtId="1" fontId="8" fillId="4" borderId="3" xfId="0" applyNumberFormat="1" applyFont="1" applyFill="1" applyBorder="1" applyAlignment="1"/>
    <xf numFmtId="1" fontId="10" fillId="0" borderId="3" xfId="0" applyNumberFormat="1" applyFont="1" applyBorder="1" applyAlignment="1"/>
    <xf numFmtId="1" fontId="10" fillId="4" borderId="3" xfId="0" applyNumberFormat="1" applyFont="1" applyFill="1" applyBorder="1" applyAlignment="1"/>
    <xf numFmtId="1" fontId="8" fillId="5" borderId="3" xfId="0" applyNumberFormat="1" applyFont="1" applyFill="1" applyBorder="1" applyAlignment="1"/>
    <xf numFmtId="1" fontId="10" fillId="7" borderId="2" xfId="0" applyNumberFormat="1" applyFont="1" applyFill="1" applyBorder="1" applyAlignment="1"/>
    <xf numFmtId="1" fontId="10" fillId="7" borderId="1" xfId="0" applyNumberFormat="1" applyFont="1" applyFill="1" applyBorder="1" applyAlignment="1"/>
    <xf numFmtId="1" fontId="10" fillId="9" borderId="3" xfId="0" applyNumberFormat="1" applyFont="1" applyFill="1" applyBorder="1" applyAlignment="1"/>
    <xf numFmtId="1" fontId="10" fillId="7" borderId="3" xfId="0" applyNumberFormat="1" applyFont="1" applyFill="1" applyBorder="1" applyAlignment="1"/>
    <xf numFmtId="1" fontId="8" fillId="3" borderId="3" xfId="0" applyNumberFormat="1" applyFont="1" applyFill="1" applyBorder="1" applyAlignment="1"/>
    <xf numFmtId="1" fontId="8" fillId="5" borderId="1" xfId="0" applyNumberFormat="1" applyFont="1" applyFill="1" applyBorder="1" applyAlignment="1"/>
    <xf numFmtId="1" fontId="8" fillId="6" borderId="3" xfId="0" applyNumberFormat="1" applyFont="1" applyFill="1" applyBorder="1" applyAlignment="1"/>
    <xf numFmtId="0" fontId="10" fillId="7" borderId="6" xfId="0" applyFont="1" applyFill="1" applyBorder="1" applyAlignment="1">
      <alignment horizontal="justify" vertical="center" wrapText="1"/>
    </xf>
    <xf numFmtId="1" fontId="8" fillId="6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1" fontId="8" fillId="4" borderId="1" xfId="0" applyNumberFormat="1" applyFont="1" applyFill="1" applyBorder="1" applyAlignment="1">
      <alignment horizontal="center" vertical="center"/>
    </xf>
    <xf numFmtId="1" fontId="10" fillId="5" borderId="1" xfId="0" applyNumberFormat="1" applyFont="1" applyFill="1" applyBorder="1" applyAlignment="1">
      <alignment horizontal="center" vertical="center"/>
    </xf>
    <xf numFmtId="1" fontId="10" fillId="1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10" fillId="7" borderId="1" xfId="0" applyNumberFormat="1" applyFont="1" applyFill="1" applyBorder="1" applyAlignment="1">
      <alignment horizontal="center" vertical="center"/>
    </xf>
    <xf numFmtId="1" fontId="1" fillId="1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0" fillId="7" borderId="1" xfId="0" applyNumberFormat="1" applyFont="1" applyFill="1" applyBorder="1" applyAlignment="1">
      <alignment horizontal="center" vertical="top"/>
    </xf>
    <xf numFmtId="1" fontId="10" fillId="0" borderId="1" xfId="0" applyNumberFormat="1" applyFont="1" applyBorder="1" applyAlignment="1">
      <alignment horizontal="center"/>
    </xf>
    <xf numFmtId="1" fontId="8" fillId="3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/>
    </xf>
    <xf numFmtId="0" fontId="10" fillId="0" borderId="9" xfId="0" applyFont="1" applyBorder="1" applyAlignment="1">
      <alignment horizontal="left" vertical="top" wrapText="1"/>
    </xf>
    <xf numFmtId="0" fontId="12" fillId="0" borderId="22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49" fontId="10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/>
    </xf>
    <xf numFmtId="1" fontId="10" fillId="4" borderId="1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10" fillId="4" borderId="9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center" vertical="center" wrapText="1"/>
    </xf>
    <xf numFmtId="49" fontId="10" fillId="2" borderId="6" xfId="0" applyNumberFormat="1" applyFont="1" applyFill="1" applyBorder="1" applyAlignment="1">
      <alignment vertical="center"/>
    </xf>
    <xf numFmtId="49" fontId="10" fillId="2" borderId="9" xfId="0" applyNumberFormat="1" applyFont="1" applyFill="1" applyBorder="1" applyAlignment="1">
      <alignment vertical="center"/>
    </xf>
    <xf numFmtId="49" fontId="10" fillId="2" borderId="3" xfId="0" applyNumberFormat="1" applyFont="1" applyFill="1" applyBorder="1" applyAlignment="1">
      <alignment vertical="center"/>
    </xf>
    <xf numFmtId="49" fontId="10" fillId="4" borderId="6" xfId="0" applyNumberFormat="1" applyFont="1" applyFill="1" applyBorder="1" applyAlignment="1">
      <alignment vertical="center" wrapText="1"/>
    </xf>
    <xf numFmtId="49" fontId="10" fillId="4" borderId="9" xfId="0" applyNumberFormat="1" applyFont="1" applyFill="1" applyBorder="1" applyAlignment="1">
      <alignment vertical="center" wrapText="1"/>
    </xf>
    <xf numFmtId="49" fontId="10" fillId="4" borderId="3" xfId="0" applyNumberFormat="1" applyFont="1" applyFill="1" applyBorder="1" applyAlignment="1">
      <alignment vertical="center" wrapText="1"/>
    </xf>
    <xf numFmtId="49" fontId="8" fillId="3" borderId="1" xfId="0" applyNumberFormat="1" applyFont="1" applyFill="1" applyBorder="1" applyAlignment="1">
      <alignment horizontal="center" vertical="center"/>
    </xf>
    <xf numFmtId="49" fontId="8" fillId="3" borderId="6" xfId="0" applyNumberFormat="1" applyFont="1" applyFill="1" applyBorder="1" applyAlignment="1">
      <alignment vertical="center"/>
    </xf>
    <xf numFmtId="49" fontId="8" fillId="3" borderId="9" xfId="0" applyNumberFormat="1" applyFont="1" applyFill="1" applyBorder="1" applyAlignment="1">
      <alignment vertical="center"/>
    </xf>
    <xf numFmtId="49" fontId="8" fillId="3" borderId="3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vertical="center"/>
    </xf>
    <xf numFmtId="49" fontId="10" fillId="0" borderId="18" xfId="0" applyNumberFormat="1" applyFont="1" applyBorder="1" applyAlignment="1">
      <alignment vertical="center"/>
    </xf>
    <xf numFmtId="49" fontId="10" fillId="0" borderId="9" xfId="0" applyNumberFormat="1" applyFont="1" applyBorder="1" applyAlignment="1">
      <alignment horizontal="left" vertical="center"/>
    </xf>
    <xf numFmtId="49" fontId="10" fillId="0" borderId="9" xfId="0" applyNumberFormat="1" applyFont="1" applyBorder="1" applyAlignment="1">
      <alignment horizontal="center" vertical="center"/>
    </xf>
    <xf numFmtId="0" fontId="1" fillId="10" borderId="1" xfId="0" applyFont="1" applyFill="1" applyBorder="1" applyAlignment="1">
      <alignment horizontal="left" vertical="top" wrapText="1"/>
    </xf>
    <xf numFmtId="49" fontId="1" fillId="10" borderId="6" xfId="0" applyNumberFormat="1" applyFont="1" applyFill="1" applyBorder="1" applyAlignment="1">
      <alignment horizontal="right" vertical="center"/>
    </xf>
    <xf numFmtId="49" fontId="1" fillId="10" borderId="9" xfId="0" applyNumberFormat="1" applyFont="1" applyFill="1" applyBorder="1" applyAlignment="1">
      <alignment horizontal="right" vertical="center"/>
    </xf>
    <xf numFmtId="49" fontId="1" fillId="10" borderId="3" xfId="0" applyNumberFormat="1" applyFont="1" applyFill="1" applyBorder="1" applyAlignment="1">
      <alignment horizontal="left" vertical="center"/>
    </xf>
    <xf numFmtId="49" fontId="1" fillId="10" borderId="4" xfId="0" applyNumberFormat="1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left" vertical="top" wrapText="1"/>
    </xf>
    <xf numFmtId="49" fontId="10" fillId="10" borderId="6" xfId="0" applyNumberFormat="1" applyFont="1" applyFill="1" applyBorder="1" applyAlignment="1">
      <alignment horizontal="right" vertical="center"/>
    </xf>
    <xf numFmtId="49" fontId="10" fillId="10" borderId="9" xfId="0" applyNumberFormat="1" applyFont="1" applyFill="1" applyBorder="1" applyAlignment="1">
      <alignment horizontal="right" vertical="center"/>
    </xf>
    <xf numFmtId="49" fontId="10" fillId="10" borderId="3" xfId="0" applyNumberFormat="1" applyFont="1" applyFill="1" applyBorder="1" applyAlignment="1">
      <alignment horizontal="left" vertical="center"/>
    </xf>
    <xf numFmtId="49" fontId="10" fillId="10" borderId="4" xfId="0" applyNumberFormat="1" applyFont="1" applyFill="1" applyBorder="1" applyAlignment="1">
      <alignment horizontal="center" vertical="center"/>
    </xf>
    <xf numFmtId="49" fontId="1" fillId="8" borderId="9" xfId="0" applyNumberFormat="1" applyFont="1" applyFill="1" applyBorder="1" applyAlignment="1">
      <alignment horizontal="left" vertical="center"/>
    </xf>
    <xf numFmtId="0" fontId="10" fillId="10" borderId="1" xfId="0" applyFont="1" applyFill="1" applyBorder="1" applyAlignment="1">
      <alignment vertical="center" wrapText="1"/>
    </xf>
    <xf numFmtId="0" fontId="10" fillId="10" borderId="10" xfId="0" applyFont="1" applyFill="1" applyBorder="1" applyAlignment="1">
      <alignment horizontal="right" vertical="center" wrapText="1"/>
    </xf>
    <xf numFmtId="0" fontId="10" fillId="10" borderId="18" xfId="0" applyFont="1" applyFill="1" applyBorder="1" applyAlignment="1">
      <alignment horizontal="right" vertical="center" wrapText="1"/>
    </xf>
    <xf numFmtId="0" fontId="10" fillId="10" borderId="1" xfId="0" applyFont="1" applyFill="1" applyBorder="1" applyAlignment="1">
      <alignment horizontal="center" vertical="center" wrapText="1"/>
    </xf>
    <xf numFmtId="49" fontId="10" fillId="8" borderId="6" xfId="0" applyNumberFormat="1" applyFont="1" applyFill="1" applyBorder="1" applyAlignment="1">
      <alignment horizontal="left" vertical="center"/>
    </xf>
    <xf numFmtId="0" fontId="10" fillId="8" borderId="9" xfId="0" applyFont="1" applyFill="1" applyBorder="1" applyAlignment="1">
      <alignment horizontal="left" vertical="center" wrapText="1"/>
    </xf>
    <xf numFmtId="0" fontId="10" fillId="8" borderId="6" xfId="0" applyFont="1" applyFill="1" applyBorder="1" applyAlignment="1">
      <alignment horizontal="left" vertical="center" wrapText="1"/>
    </xf>
    <xf numFmtId="49" fontId="10" fillId="10" borderId="11" xfId="0" applyNumberFormat="1" applyFont="1" applyFill="1" applyBorder="1" applyAlignment="1">
      <alignment horizontal="left" vertical="center"/>
    </xf>
    <xf numFmtId="0" fontId="10" fillId="5" borderId="10" xfId="0" applyFont="1" applyFill="1" applyBorder="1" applyAlignment="1">
      <alignment horizontal="right" vertical="center"/>
    </xf>
    <xf numFmtId="0" fontId="10" fillId="5" borderId="18" xfId="0" applyFont="1" applyFill="1" applyBorder="1" applyAlignment="1">
      <alignment horizontal="right" vertical="center"/>
    </xf>
    <xf numFmtId="49" fontId="10" fillId="5" borderId="11" xfId="0" applyNumberFormat="1" applyFont="1" applyFill="1" applyBorder="1" applyAlignment="1">
      <alignment horizontal="left" vertical="center"/>
    </xf>
    <xf numFmtId="0" fontId="10" fillId="7" borderId="10" xfId="0" applyFont="1" applyFill="1" applyBorder="1" applyAlignment="1">
      <alignment horizontal="right" vertical="center"/>
    </xf>
    <xf numFmtId="0" fontId="10" fillId="7" borderId="18" xfId="0" applyFont="1" applyFill="1" applyBorder="1" applyAlignment="1">
      <alignment horizontal="right" vertical="center"/>
    </xf>
    <xf numFmtId="49" fontId="10" fillId="5" borderId="6" xfId="0" applyNumberFormat="1" applyFont="1" applyFill="1" applyBorder="1" applyAlignment="1">
      <alignment horizontal="left" vertical="center"/>
    </xf>
    <xf numFmtId="49" fontId="10" fillId="5" borderId="9" xfId="0" applyNumberFormat="1" applyFont="1" applyFill="1" applyBorder="1" applyAlignment="1">
      <alignment horizontal="left" vertical="center"/>
    </xf>
    <xf numFmtId="49" fontId="10" fillId="7" borderId="6" xfId="0" applyNumberFormat="1" applyFont="1" applyFill="1" applyBorder="1" applyAlignment="1">
      <alignment horizontal="left" vertical="center"/>
    </xf>
    <xf numFmtId="49" fontId="10" fillId="7" borderId="9" xfId="0" applyNumberFormat="1" applyFont="1" applyFill="1" applyBorder="1" applyAlignment="1">
      <alignment horizontal="left" vertical="center"/>
    </xf>
    <xf numFmtId="0" fontId="10" fillId="5" borderId="10" xfId="0" applyFont="1" applyFill="1" applyBorder="1" applyAlignment="1">
      <alignment horizontal="left" vertical="center" wrapText="1"/>
    </xf>
    <xf numFmtId="0" fontId="10" fillId="5" borderId="18" xfId="0" applyFont="1" applyFill="1" applyBorder="1" applyAlignment="1">
      <alignment horizontal="left" vertical="center" wrapText="1"/>
    </xf>
    <xf numFmtId="0" fontId="10" fillId="7" borderId="10" xfId="0" applyFont="1" applyFill="1" applyBorder="1" applyAlignment="1">
      <alignment horizontal="left" vertical="center" wrapText="1"/>
    </xf>
    <xf numFmtId="0" fontId="10" fillId="7" borderId="18" xfId="0" applyFont="1" applyFill="1" applyBorder="1" applyAlignment="1">
      <alignment horizontal="left" vertical="center" wrapText="1"/>
    </xf>
    <xf numFmtId="0" fontId="10" fillId="10" borderId="1" xfId="0" applyFont="1" applyFill="1" applyBorder="1" applyAlignment="1">
      <alignment vertical="top" wrapText="1"/>
    </xf>
    <xf numFmtId="49" fontId="10" fillId="10" borderId="6" xfId="0" applyNumberFormat="1" applyFont="1" applyFill="1" applyBorder="1" applyAlignment="1">
      <alignment horizontal="right" vertical="center" wrapText="1"/>
    </xf>
    <xf numFmtId="49" fontId="10" fillId="10" borderId="9" xfId="0" applyNumberFormat="1" applyFont="1" applyFill="1" applyBorder="1" applyAlignment="1">
      <alignment horizontal="right" vertical="center" wrapText="1"/>
    </xf>
    <xf numFmtId="49" fontId="10" fillId="10" borderId="3" xfId="0" applyNumberFormat="1" applyFont="1" applyFill="1" applyBorder="1" applyAlignment="1">
      <alignment horizontal="left" vertical="center" wrapText="1"/>
    </xf>
    <xf numFmtId="49" fontId="10" fillId="10" borderId="6" xfId="0" applyNumberFormat="1" applyFont="1" applyFill="1" applyBorder="1" applyAlignment="1">
      <alignment horizontal="left" vertical="center" wrapText="1"/>
    </xf>
    <xf numFmtId="49" fontId="10" fillId="10" borderId="9" xfId="0" applyNumberFormat="1" applyFont="1" applyFill="1" applyBorder="1" applyAlignment="1">
      <alignment horizontal="left" vertical="center" wrapText="1"/>
    </xf>
    <xf numFmtId="49" fontId="10" fillId="5" borderId="6" xfId="0" applyNumberFormat="1" applyFont="1" applyFill="1" applyBorder="1" applyAlignment="1">
      <alignment horizontal="left" vertical="center" wrapText="1"/>
    </xf>
    <xf numFmtId="49" fontId="10" fillId="5" borderId="9" xfId="0" applyNumberFormat="1" applyFont="1" applyFill="1" applyBorder="1" applyAlignment="1">
      <alignment horizontal="left" vertical="center" wrapText="1"/>
    </xf>
    <xf numFmtId="49" fontId="10" fillId="7" borderId="6" xfId="0" applyNumberFormat="1" applyFont="1" applyFill="1" applyBorder="1" applyAlignment="1">
      <alignment horizontal="left" vertical="center" wrapText="1"/>
    </xf>
    <xf numFmtId="49" fontId="10" fillId="7" borderId="9" xfId="0" applyNumberFormat="1" applyFont="1" applyFill="1" applyBorder="1" applyAlignment="1">
      <alignment horizontal="left" vertical="center" wrapText="1"/>
    </xf>
    <xf numFmtId="1" fontId="1" fillId="8" borderId="1" xfId="0" applyNumberFormat="1" applyFont="1" applyFill="1" applyBorder="1" applyAlignment="1">
      <alignment horizontal="center" vertical="center"/>
    </xf>
    <xf numFmtId="1" fontId="10" fillId="8" borderId="1" xfId="0" applyNumberFormat="1" applyFont="1" applyFill="1" applyBorder="1" applyAlignment="1">
      <alignment horizontal="center" vertical="center"/>
    </xf>
    <xf numFmtId="49" fontId="10" fillId="10" borderId="1" xfId="0" applyNumberFormat="1" applyFont="1" applyFill="1" applyBorder="1" applyAlignment="1">
      <alignment horizontal="center" vertical="center" wrapText="1"/>
    </xf>
    <xf numFmtId="0" fontId="12" fillId="10" borderId="4" xfId="0" applyFont="1" applyFill="1" applyBorder="1" applyAlignment="1">
      <alignment horizontal="left" wrapText="1"/>
    </xf>
    <xf numFmtId="0" fontId="12" fillId="10" borderId="1" xfId="0" applyFont="1" applyFill="1" applyBorder="1" applyAlignment="1">
      <alignment horizontal="left" wrapText="1"/>
    </xf>
    <xf numFmtId="49" fontId="10" fillId="10" borderId="4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left" vertical="center"/>
    </xf>
    <xf numFmtId="0" fontId="10" fillId="10" borderId="1" xfId="0" applyFont="1" applyFill="1" applyBorder="1" applyAlignment="1">
      <alignment horizontal="justify" vertical="top" wrapText="1"/>
    </xf>
    <xf numFmtId="49" fontId="10" fillId="10" borderId="1" xfId="0" applyNumberFormat="1" applyFont="1" applyFill="1" applyBorder="1" applyAlignment="1">
      <alignment horizontal="center" vertical="center"/>
    </xf>
    <xf numFmtId="1" fontId="0" fillId="0" borderId="0" xfId="0" applyNumberFormat="1"/>
    <xf numFmtId="0" fontId="1" fillId="7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1" fontId="10" fillId="0" borderId="1" xfId="0" applyNumberFormat="1" applyFont="1" applyBorder="1" applyAlignment="1">
      <alignment horizontal="center" wrapText="1"/>
    </xf>
    <xf numFmtId="1" fontId="8" fillId="6" borderId="1" xfId="0" applyNumberFormat="1" applyFont="1" applyFill="1" applyBorder="1" applyAlignment="1">
      <alignment horizontal="center" vertical="center" wrapText="1"/>
    </xf>
    <xf numFmtId="1" fontId="8" fillId="3" borderId="3" xfId="0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1" fontId="8" fillId="4" borderId="3" xfId="0" applyNumberFormat="1" applyFont="1" applyFill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1" fontId="10" fillId="5" borderId="3" xfId="0" applyNumberFormat="1" applyFont="1" applyFill="1" applyBorder="1" applyAlignment="1">
      <alignment horizontal="center" vertical="center"/>
    </xf>
    <xf numFmtId="1" fontId="10" fillId="4" borderId="3" xfId="0" applyNumberFormat="1" applyFont="1" applyFill="1" applyBorder="1" applyAlignment="1">
      <alignment horizontal="center" vertical="center"/>
    </xf>
    <xf numFmtId="1" fontId="10" fillId="10" borderId="3" xfId="0" applyNumberFormat="1" applyFont="1" applyFill="1" applyBorder="1" applyAlignment="1">
      <alignment horizontal="center" vertical="center"/>
    </xf>
    <xf numFmtId="1" fontId="10" fillId="10" borderId="3" xfId="0" applyNumberFormat="1" applyFont="1" applyFill="1" applyBorder="1" applyAlignment="1">
      <alignment horizontal="center"/>
    </xf>
    <xf numFmtId="1" fontId="10" fillId="7" borderId="3" xfId="0" applyNumberFormat="1" applyFont="1" applyFill="1" applyBorder="1" applyAlignment="1">
      <alignment horizontal="center" vertical="center"/>
    </xf>
    <xf numFmtId="1" fontId="8" fillId="6" borderId="3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justify" vertical="top" wrapText="1"/>
    </xf>
    <xf numFmtId="49" fontId="10" fillId="0" borderId="2" xfId="0" applyNumberFormat="1" applyFont="1" applyBorder="1" applyAlignment="1">
      <alignment horizontal="center" vertical="center" wrapText="1"/>
    </xf>
    <xf numFmtId="1" fontId="8" fillId="9" borderId="3" xfId="0" applyNumberFormat="1" applyFont="1" applyFill="1" applyBorder="1" applyAlignment="1"/>
    <xf numFmtId="0" fontId="8" fillId="5" borderId="10" xfId="0" applyFont="1" applyFill="1" applyBorder="1" applyAlignment="1">
      <alignment horizontal="justify" vertical="center" wrapText="1"/>
    </xf>
    <xf numFmtId="0" fontId="8" fillId="5" borderId="12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top" wrapText="1"/>
    </xf>
    <xf numFmtId="0" fontId="8" fillId="5" borderId="2" xfId="0" applyFont="1" applyFill="1" applyBorder="1" applyAlignment="1">
      <alignment horizontal="justify" vertical="top" wrapText="1"/>
    </xf>
    <xf numFmtId="0" fontId="19" fillId="0" borderId="3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6" xfId="0" applyFont="1" applyBorder="1" applyAlignment="1">
      <alignment vertical="top" wrapText="1"/>
    </xf>
    <xf numFmtId="0" fontId="14" fillId="0" borderId="1" xfId="0" applyFont="1" applyBorder="1"/>
    <xf numFmtId="0" fontId="12" fillId="0" borderId="24" xfId="0" applyFont="1" applyFill="1" applyBorder="1" applyAlignment="1">
      <alignment horizontal="left" vertical="top" wrapText="1"/>
    </xf>
    <xf numFmtId="0" fontId="10" fillId="0" borderId="3" xfId="0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left" vertical="center"/>
    </xf>
    <xf numFmtId="1" fontId="10" fillId="7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top" wrapText="1"/>
    </xf>
    <xf numFmtId="1" fontId="10" fillId="5" borderId="1" xfId="0" applyNumberFormat="1" applyFont="1" applyFill="1" applyBorder="1" applyAlignment="1">
      <alignment horizontal="center" vertical="center" wrapText="1"/>
    </xf>
    <xf numFmtId="49" fontId="10" fillId="10" borderId="6" xfId="0" applyNumberFormat="1" applyFont="1" applyFill="1" applyBorder="1" applyAlignment="1">
      <alignment horizontal="left" vertical="center"/>
    </xf>
    <xf numFmtId="49" fontId="10" fillId="10" borderId="9" xfId="0" applyNumberFormat="1" applyFont="1" applyFill="1" applyBorder="1" applyAlignment="1">
      <alignment horizontal="left" vertical="center"/>
    </xf>
    <xf numFmtId="0" fontId="8" fillId="4" borderId="6" xfId="0" applyFont="1" applyFill="1" applyBorder="1" applyAlignment="1">
      <alignment vertical="top" wrapText="1"/>
    </xf>
    <xf numFmtId="49" fontId="24" fillId="4" borderId="2" xfId="0" applyNumberFormat="1" applyFont="1" applyFill="1" applyBorder="1" applyAlignment="1">
      <alignment horizontal="center" vertical="center"/>
    </xf>
    <xf numFmtId="49" fontId="24" fillId="4" borderId="6" xfId="0" applyNumberFormat="1" applyFont="1" applyFill="1" applyBorder="1" applyAlignment="1">
      <alignment vertical="center"/>
    </xf>
    <xf numFmtId="49" fontId="24" fillId="4" borderId="9" xfId="0" applyNumberFormat="1" applyFont="1" applyFill="1" applyBorder="1" applyAlignment="1">
      <alignment vertical="center"/>
    </xf>
    <xf numFmtId="49" fontId="24" fillId="4" borderId="3" xfId="0" applyNumberFormat="1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top" wrapText="1"/>
    </xf>
    <xf numFmtId="0" fontId="10" fillId="0" borderId="4" xfId="0" applyFont="1" applyBorder="1" applyAlignment="1">
      <alignment vertical="center" wrapText="1"/>
    </xf>
    <xf numFmtId="0" fontId="8" fillId="5" borderId="1" xfId="0" applyFont="1" applyFill="1" applyBorder="1" applyAlignment="1">
      <alignment vertical="center"/>
    </xf>
    <xf numFmtId="0" fontId="11" fillId="0" borderId="0" xfId="0" applyFont="1" applyAlignment="1"/>
    <xf numFmtId="0" fontId="0" fillId="0" borderId="0" xfId="0" applyAlignment="1"/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 vertical="top" wrapText="1"/>
    </xf>
    <xf numFmtId="0" fontId="19" fillId="0" borderId="1" xfId="0" applyFont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left" vertical="center" wrapText="1"/>
    </xf>
    <xf numFmtId="0" fontId="11" fillId="0" borderId="0" xfId="0" applyFont="1" applyAlignment="1"/>
    <xf numFmtId="0" fontId="0" fillId="0" borderId="0" xfId="0" applyAlignment="1"/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justify" vertical="center" wrapText="1"/>
    </xf>
    <xf numFmtId="1" fontId="10" fillId="5" borderId="3" xfId="0" applyNumberFormat="1" applyFont="1" applyFill="1" applyBorder="1" applyAlignment="1"/>
    <xf numFmtId="0" fontId="11" fillId="0" borderId="6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0" fillId="5" borderId="1" xfId="0" applyFont="1" applyFill="1" applyBorder="1"/>
    <xf numFmtId="1" fontId="10" fillId="5" borderId="1" xfId="0" applyNumberFormat="1" applyFont="1" applyFill="1" applyBorder="1" applyAlignment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left" vertical="top" wrapText="1"/>
    </xf>
    <xf numFmtId="0" fontId="11" fillId="0" borderId="0" xfId="0" applyFont="1" applyAlignment="1"/>
    <xf numFmtId="0" fontId="0" fillId="0" borderId="0" xfId="0" applyAlignment="1"/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top" wrapText="1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8" fillId="0" borderId="0" xfId="0" applyFont="1" applyAlignment="1"/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justify" vertical="center" wrapText="1"/>
    </xf>
  </cellXfs>
  <cellStyles count="5">
    <cellStyle name="Обычный" xfId="0" builtinId="0"/>
    <cellStyle name="Обычный 2" xfId="2" xr:uid="{00000000-0005-0000-0000-000001000000}"/>
    <cellStyle name="Обычный 2 2" xfId="3" xr:uid="{00000000-0005-0000-0000-000002000000}"/>
    <cellStyle name="Обычный 3" xfId="4" xr:uid="{00000000-0005-0000-0000-000003000000}"/>
    <cellStyle name="Стиль 1" xfId="1" xr:uid="{00000000-0005-0000-0000-000005000000}"/>
  </cellStyles>
  <dxfs count="0"/>
  <tableStyles count="0" defaultTableStyle="TableStyleMedium2" defaultPivotStyle="PivotStyleLight16"/>
  <colors>
    <mruColors>
      <color rgb="FF66FFFF"/>
      <color rgb="FFCC99FF"/>
      <color rgb="FFFF9999"/>
      <color rgb="FF6BE3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44;&#1086;&#1082;&#1091;&#1084;&#1077;&#1085;&#1090;&#1099;/&#1073;&#1102;&#1076;&#1078;&#1077;&#1090;%202017-2019/&#1073;&#1102;&#1076;&#1078;&#1077;&#1090;%202017-19&#1080;&#1079;&#1084;&#1077;&#1085;&#1087;&#1088;&#1086;&#1077;&#1082;&#1090;&#1082;&#10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1"/>
      <sheetName val="прил5"/>
      <sheetName val="прил7"/>
      <sheetName val="прил9"/>
      <sheetName val="прил11"/>
      <sheetName val="прил8"/>
    </sheetNames>
    <sheetDataSet>
      <sheetData sheetId="0"/>
      <sheetData sheetId="1"/>
      <sheetData sheetId="2">
        <row r="21">
          <cell r="H21">
            <v>1214200</v>
          </cell>
        </row>
        <row r="36">
          <cell r="H36">
            <v>0</v>
          </cell>
        </row>
        <row r="135">
          <cell r="H135">
            <v>0</v>
          </cell>
        </row>
        <row r="252">
          <cell r="H252">
            <v>0</v>
          </cell>
        </row>
        <row r="278">
          <cell r="H278">
            <v>0</v>
          </cell>
        </row>
        <row r="359">
          <cell r="H359">
            <v>0</v>
          </cell>
        </row>
        <row r="361">
          <cell r="H361">
            <v>0</v>
          </cell>
        </row>
        <row r="567">
          <cell r="H567">
            <v>0</v>
          </cell>
        </row>
        <row r="575">
          <cell r="H575">
            <v>0</v>
          </cell>
        </row>
        <row r="585">
          <cell r="H585">
            <v>0</v>
          </cell>
        </row>
        <row r="591">
          <cell r="H591">
            <v>0</v>
          </cell>
        </row>
        <row r="600">
          <cell r="H600">
            <v>0</v>
          </cell>
        </row>
        <row r="640">
          <cell r="H640">
            <v>0</v>
          </cell>
        </row>
      </sheetData>
      <sheetData sheetId="3">
        <row r="21">
          <cell r="I21">
            <v>1214200</v>
          </cell>
        </row>
      </sheetData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44"/>
  <sheetViews>
    <sheetView tabSelected="1" zoomScaleNormal="100" workbookViewId="0">
      <selection activeCell="D36" sqref="D36"/>
    </sheetView>
  </sheetViews>
  <sheetFormatPr defaultRowHeight="15" x14ac:dyDescent="0.25"/>
  <cols>
    <col min="1" max="1" width="7.7109375" customWidth="1"/>
    <col min="2" max="2" width="28" customWidth="1"/>
    <col min="3" max="3" width="64.42578125" customWidth="1"/>
    <col min="4" max="4" width="14.85546875" customWidth="1"/>
  </cols>
  <sheetData>
    <row r="1" spans="2:4" x14ac:dyDescent="0.25">
      <c r="C1" s="557" t="s">
        <v>378</v>
      </c>
      <c r="D1" s="558"/>
    </row>
    <row r="2" spans="2:4" x14ac:dyDescent="0.25">
      <c r="C2" s="557" t="s">
        <v>379</v>
      </c>
      <c r="D2" s="558"/>
    </row>
    <row r="3" spans="2:4" x14ac:dyDescent="0.25">
      <c r="C3" s="557" t="s">
        <v>380</v>
      </c>
      <c r="D3" s="558"/>
    </row>
    <row r="4" spans="2:4" x14ac:dyDescent="0.25">
      <c r="C4" s="557" t="s">
        <v>381</v>
      </c>
      <c r="D4" s="558"/>
    </row>
    <row r="5" spans="2:4" x14ac:dyDescent="0.25">
      <c r="C5" s="557" t="s">
        <v>799</v>
      </c>
      <c r="D5" s="558"/>
    </row>
    <row r="6" spans="2:4" x14ac:dyDescent="0.25">
      <c r="C6" s="554" t="s">
        <v>800</v>
      </c>
      <c r="D6" s="555"/>
    </row>
    <row r="7" spans="2:4" x14ac:dyDescent="0.25">
      <c r="C7" s="554" t="s">
        <v>829</v>
      </c>
      <c r="D7" s="555"/>
    </row>
    <row r="8" spans="2:4" x14ac:dyDescent="0.25">
      <c r="C8" s="556" t="s">
        <v>903</v>
      </c>
      <c r="D8" s="556"/>
    </row>
    <row r="9" spans="2:4" x14ac:dyDescent="0.25">
      <c r="C9" s="519"/>
      <c r="D9" s="519"/>
    </row>
    <row r="10" spans="2:4" ht="18.75" x14ac:dyDescent="0.25">
      <c r="C10" s="523" t="s">
        <v>382</v>
      </c>
    </row>
    <row r="11" spans="2:4" ht="18.75" x14ac:dyDescent="0.25">
      <c r="C11" s="523" t="s">
        <v>801</v>
      </c>
    </row>
    <row r="12" spans="2:4" ht="18.75" x14ac:dyDescent="0.25">
      <c r="C12" s="523"/>
    </row>
    <row r="13" spans="2:4" x14ac:dyDescent="0.25">
      <c r="D13" s="4" t="s">
        <v>613</v>
      </c>
    </row>
    <row r="14" spans="2:4" ht="53.25" customHeight="1" x14ac:dyDescent="0.25">
      <c r="B14" s="526" t="s">
        <v>383</v>
      </c>
      <c r="C14" s="11" t="s">
        <v>384</v>
      </c>
      <c r="D14" s="56" t="s">
        <v>5</v>
      </c>
    </row>
    <row r="15" spans="2:4" ht="31.5" x14ac:dyDescent="0.25">
      <c r="B15" s="232" t="s">
        <v>385</v>
      </c>
      <c r="C15" s="219" t="s">
        <v>386</v>
      </c>
      <c r="D15" s="454">
        <f>SUM(D16,D19,D27,D36)</f>
        <v>4131701</v>
      </c>
    </row>
    <row r="16" spans="2:4" ht="31.5" hidden="1" x14ac:dyDescent="0.25">
      <c r="B16" s="233" t="s">
        <v>387</v>
      </c>
      <c r="C16" s="148" t="s">
        <v>388</v>
      </c>
      <c r="D16" s="455">
        <f>SUM(D17)</f>
        <v>0</v>
      </c>
    </row>
    <row r="17" spans="2:4" ht="31.5" hidden="1" x14ac:dyDescent="0.25">
      <c r="B17" s="234" t="s">
        <v>389</v>
      </c>
      <c r="C17" s="50" t="s">
        <v>390</v>
      </c>
      <c r="D17" s="456">
        <f>SUM(D18)</f>
        <v>0</v>
      </c>
    </row>
    <row r="18" spans="2:4" ht="31.5" hidden="1" x14ac:dyDescent="0.25">
      <c r="B18" s="235" t="s">
        <v>391</v>
      </c>
      <c r="C18" s="236" t="s">
        <v>392</v>
      </c>
      <c r="D18" s="457"/>
    </row>
    <row r="19" spans="2:4" ht="31.5" x14ac:dyDescent="0.25">
      <c r="B19" s="233" t="s">
        <v>393</v>
      </c>
      <c r="C19" s="148" t="s">
        <v>394</v>
      </c>
      <c r="D19" s="455">
        <f>SUM(D20)</f>
        <v>757435</v>
      </c>
    </row>
    <row r="20" spans="2:4" ht="31.5" x14ac:dyDescent="0.25">
      <c r="B20" s="234" t="s">
        <v>395</v>
      </c>
      <c r="C20" s="50" t="s">
        <v>396</v>
      </c>
      <c r="D20" s="456">
        <f>SUM(D21,D24)</f>
        <v>757435</v>
      </c>
    </row>
    <row r="21" spans="2:4" ht="47.25" x14ac:dyDescent="0.25">
      <c r="B21" s="237" t="s">
        <v>697</v>
      </c>
      <c r="C21" s="171" t="s">
        <v>699</v>
      </c>
      <c r="D21" s="458">
        <f>SUM(D22)</f>
        <v>757435</v>
      </c>
    </row>
    <row r="22" spans="2:4" ht="47.25" x14ac:dyDescent="0.25">
      <c r="B22" s="235" t="s">
        <v>698</v>
      </c>
      <c r="C22" s="236" t="s">
        <v>702</v>
      </c>
      <c r="D22" s="457">
        <v>757435</v>
      </c>
    </row>
    <row r="23" spans="2:4" ht="31.5" hidden="1" x14ac:dyDescent="0.25">
      <c r="B23" s="235" t="s">
        <v>700</v>
      </c>
      <c r="C23" s="236" t="s">
        <v>703</v>
      </c>
      <c r="D23" s="457"/>
    </row>
    <row r="24" spans="2:4" ht="47.25" hidden="1" x14ac:dyDescent="0.25">
      <c r="B24" s="237" t="s">
        <v>397</v>
      </c>
      <c r="C24" s="171" t="s">
        <v>398</v>
      </c>
      <c r="D24" s="458">
        <f>SUM(D25)</f>
        <v>0</v>
      </c>
    </row>
    <row r="25" spans="2:4" ht="47.25" hidden="1" x14ac:dyDescent="0.25">
      <c r="B25" s="235" t="s">
        <v>399</v>
      </c>
      <c r="C25" s="236" t="s">
        <v>400</v>
      </c>
      <c r="D25" s="460">
        <f>SUM(D26)</f>
        <v>0</v>
      </c>
    </row>
    <row r="26" spans="2:4" ht="47.25" hidden="1" x14ac:dyDescent="0.25">
      <c r="B26" s="235" t="s">
        <v>701</v>
      </c>
      <c r="C26" s="236" t="s">
        <v>704</v>
      </c>
      <c r="D26" s="457"/>
    </row>
    <row r="27" spans="2:4" ht="31.5" x14ac:dyDescent="0.25">
      <c r="B27" s="233" t="s">
        <v>401</v>
      </c>
      <c r="C27" s="148" t="s">
        <v>402</v>
      </c>
      <c r="D27" s="455">
        <f>SUM(D28,D32)</f>
        <v>3236266</v>
      </c>
    </row>
    <row r="28" spans="2:4" ht="15.75" x14ac:dyDescent="0.25">
      <c r="B28" s="234" t="s">
        <v>403</v>
      </c>
      <c r="C28" s="50" t="s">
        <v>404</v>
      </c>
      <c r="D28" s="459">
        <f>SUM(D29)</f>
        <v>-380163099</v>
      </c>
    </row>
    <row r="29" spans="2:4" ht="15.75" x14ac:dyDescent="0.25">
      <c r="B29" s="235" t="s">
        <v>405</v>
      </c>
      <c r="C29" s="236" t="s">
        <v>406</v>
      </c>
      <c r="D29" s="460">
        <f>SUM(D30)</f>
        <v>-380163099</v>
      </c>
    </row>
    <row r="30" spans="2:4" ht="15.75" x14ac:dyDescent="0.25">
      <c r="B30" s="235" t="s">
        <v>407</v>
      </c>
      <c r="C30" s="236" t="s">
        <v>408</v>
      </c>
      <c r="D30" s="460">
        <f>SUM(D31)</f>
        <v>-380163099</v>
      </c>
    </row>
    <row r="31" spans="2:4" ht="31.5" x14ac:dyDescent="0.25">
      <c r="B31" s="235" t="s">
        <v>409</v>
      </c>
      <c r="C31" s="236" t="s">
        <v>410</v>
      </c>
      <c r="D31" s="457">
        <v>-380163099</v>
      </c>
    </row>
    <row r="32" spans="2:4" ht="15.75" x14ac:dyDescent="0.25">
      <c r="B32" s="234" t="s">
        <v>411</v>
      </c>
      <c r="C32" s="50" t="s">
        <v>412</v>
      </c>
      <c r="D32" s="459">
        <f>SUM(D33)</f>
        <v>383399365</v>
      </c>
    </row>
    <row r="33" spans="2:4" ht="15.75" x14ac:dyDescent="0.25">
      <c r="B33" s="235" t="s">
        <v>413</v>
      </c>
      <c r="C33" s="236" t="s">
        <v>414</v>
      </c>
      <c r="D33" s="461">
        <f>SUM(D34)</f>
        <v>383399365</v>
      </c>
    </row>
    <row r="34" spans="2:4" ht="15.75" x14ac:dyDescent="0.25">
      <c r="B34" s="235" t="s">
        <v>415</v>
      </c>
      <c r="C34" s="236" t="s">
        <v>416</v>
      </c>
      <c r="D34" s="461">
        <f>SUM(D35)</f>
        <v>383399365</v>
      </c>
    </row>
    <row r="35" spans="2:4" ht="31.5" x14ac:dyDescent="0.25">
      <c r="B35" s="235" t="s">
        <v>417</v>
      </c>
      <c r="C35" s="238" t="s">
        <v>418</v>
      </c>
      <c r="D35" s="457">
        <v>383399365</v>
      </c>
    </row>
    <row r="36" spans="2:4" ht="31.5" x14ac:dyDescent="0.25">
      <c r="B36" s="233" t="s">
        <v>419</v>
      </c>
      <c r="C36" s="148" t="s">
        <v>420</v>
      </c>
      <c r="D36" s="455">
        <f>SUM(D37)</f>
        <v>138000</v>
      </c>
    </row>
    <row r="37" spans="2:4" ht="31.5" x14ac:dyDescent="0.25">
      <c r="B37" s="239" t="s">
        <v>421</v>
      </c>
      <c r="C37" s="240" t="s">
        <v>422</v>
      </c>
      <c r="D37" s="456">
        <f>SUM(D38,D41)</f>
        <v>138000</v>
      </c>
    </row>
    <row r="38" spans="2:4" ht="31.5" x14ac:dyDescent="0.25">
      <c r="B38" s="237" t="s">
        <v>423</v>
      </c>
      <c r="C38" s="171" t="s">
        <v>424</v>
      </c>
      <c r="D38" s="458">
        <f>SUM(D39)</f>
        <v>238000</v>
      </c>
    </row>
    <row r="39" spans="2:4" ht="45.75" customHeight="1" x14ac:dyDescent="0.25">
      <c r="B39" s="235" t="s">
        <v>425</v>
      </c>
      <c r="C39" s="236" t="s">
        <v>426</v>
      </c>
      <c r="D39" s="460">
        <f>SUM(D40)</f>
        <v>238000</v>
      </c>
    </row>
    <row r="40" spans="2:4" ht="63" x14ac:dyDescent="0.25">
      <c r="B40" s="235" t="s">
        <v>427</v>
      </c>
      <c r="C40" s="236" t="s">
        <v>428</v>
      </c>
      <c r="D40" s="462">
        <v>238000</v>
      </c>
    </row>
    <row r="41" spans="2:4" ht="31.5" x14ac:dyDescent="0.25">
      <c r="B41" s="237" t="s">
        <v>429</v>
      </c>
      <c r="C41" s="171" t="s">
        <v>430</v>
      </c>
      <c r="D41" s="458">
        <f>SUM(D42)</f>
        <v>-100000</v>
      </c>
    </row>
    <row r="42" spans="2:4" ht="47.25" x14ac:dyDescent="0.25">
      <c r="B42" s="235" t="s">
        <v>431</v>
      </c>
      <c r="C42" s="236" t="s">
        <v>432</v>
      </c>
      <c r="D42" s="460">
        <f>SUM(D43)</f>
        <v>-100000</v>
      </c>
    </row>
    <row r="43" spans="2:4" ht="47.25" x14ac:dyDescent="0.25">
      <c r="B43" s="235" t="s">
        <v>433</v>
      </c>
      <c r="C43" s="236" t="s">
        <v>434</v>
      </c>
      <c r="D43" s="462">
        <v>-100000</v>
      </c>
    </row>
    <row r="44" spans="2:4" ht="15.75" x14ac:dyDescent="0.25">
      <c r="B44" s="241"/>
      <c r="C44" s="242" t="s">
        <v>435</v>
      </c>
      <c r="D44" s="463">
        <f>SUM(D15)</f>
        <v>4131701</v>
      </c>
    </row>
  </sheetData>
  <mergeCells count="8">
    <mergeCell ref="C7:D7"/>
    <mergeCell ref="C8:D8"/>
    <mergeCell ref="C1:D1"/>
    <mergeCell ref="C2:D2"/>
    <mergeCell ref="C3:D3"/>
    <mergeCell ref="C4:D4"/>
    <mergeCell ref="C5:D5"/>
    <mergeCell ref="C6:D6"/>
  </mergeCells>
  <pageMargins left="0.70866141732283472" right="0.70866141732283472" top="0.74803149606299213" bottom="0.74803149606299213" header="0.31496062992125984" footer="0.31496062992125984"/>
  <pageSetup paperSize="9" scale="75" orientation="portrait" blackAndWhite="1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36"/>
  <sheetViews>
    <sheetView topLeftCell="A127" zoomScaleNormal="100" workbookViewId="0">
      <selection activeCell="C52" sqref="C52"/>
    </sheetView>
  </sheetViews>
  <sheetFormatPr defaultRowHeight="15" x14ac:dyDescent="0.25"/>
  <cols>
    <col min="1" max="1" width="23.28515625" customWidth="1"/>
    <col min="2" max="2" width="86.7109375" customWidth="1"/>
    <col min="3" max="3" width="13.28515625" customWidth="1"/>
  </cols>
  <sheetData>
    <row r="1" spans="1:9" x14ac:dyDescent="0.25">
      <c r="B1" s="557" t="s">
        <v>709</v>
      </c>
      <c r="C1" s="558"/>
    </row>
    <row r="2" spans="1:9" x14ac:dyDescent="0.25">
      <c r="B2" s="557" t="s">
        <v>270</v>
      </c>
      <c r="C2" s="558"/>
    </row>
    <row r="3" spans="1:9" x14ac:dyDescent="0.25">
      <c r="B3" s="557" t="s">
        <v>271</v>
      </c>
      <c r="C3" s="558"/>
    </row>
    <row r="4" spans="1:9" x14ac:dyDescent="0.25">
      <c r="B4" s="557" t="s">
        <v>272</v>
      </c>
      <c r="C4" s="558"/>
    </row>
    <row r="5" spans="1:9" x14ac:dyDescent="0.25">
      <c r="B5" s="557" t="s">
        <v>802</v>
      </c>
      <c r="C5" s="558"/>
    </row>
    <row r="6" spans="1:9" x14ac:dyDescent="0.25">
      <c r="B6" s="554" t="s">
        <v>803</v>
      </c>
      <c r="C6" s="555"/>
    </row>
    <row r="7" spans="1:9" x14ac:dyDescent="0.25">
      <c r="B7" s="554" t="s">
        <v>830</v>
      </c>
      <c r="C7" s="555"/>
    </row>
    <row r="8" spans="1:9" x14ac:dyDescent="0.25">
      <c r="B8" s="556" t="s">
        <v>884</v>
      </c>
      <c r="C8" s="556"/>
    </row>
    <row r="9" spans="1:9" x14ac:dyDescent="0.25">
      <c r="I9" s="4"/>
    </row>
    <row r="10" spans="1:9" ht="15.75" x14ac:dyDescent="0.25">
      <c r="A10" s="563" t="s">
        <v>707</v>
      </c>
      <c r="B10" s="563"/>
      <c r="C10" s="563"/>
      <c r="I10" s="4"/>
    </row>
    <row r="11" spans="1:9" ht="15.75" x14ac:dyDescent="0.25">
      <c r="A11" s="564" t="s">
        <v>804</v>
      </c>
      <c r="B11" s="564"/>
      <c r="C11" s="564"/>
    </row>
    <row r="12" spans="1:9" x14ac:dyDescent="0.25">
      <c r="C12" s="4" t="s">
        <v>613</v>
      </c>
    </row>
    <row r="13" spans="1:9" ht="48.75" customHeight="1" x14ac:dyDescent="0.25">
      <c r="A13" s="191" t="s">
        <v>273</v>
      </c>
      <c r="B13" s="10" t="s">
        <v>274</v>
      </c>
      <c r="C13" s="525" t="s">
        <v>708</v>
      </c>
    </row>
    <row r="14" spans="1:9" ht="22.5" customHeight="1" x14ac:dyDescent="0.25">
      <c r="A14" s="192" t="s">
        <v>275</v>
      </c>
      <c r="B14" s="193" t="s">
        <v>276</v>
      </c>
      <c r="C14" s="329">
        <f>SUM(C15,C20,C26,C39,C44,C56,C64,C73,C78)</f>
        <v>82870629</v>
      </c>
    </row>
    <row r="15" spans="1:9" ht="18.75" customHeight="1" x14ac:dyDescent="0.25">
      <c r="A15" s="194" t="s">
        <v>277</v>
      </c>
      <c r="B15" s="195" t="s">
        <v>278</v>
      </c>
      <c r="C15" s="330">
        <f>SUM(C16)</f>
        <v>60193881</v>
      </c>
    </row>
    <row r="16" spans="1:9" ht="17.25" customHeight="1" x14ac:dyDescent="0.25">
      <c r="A16" s="196" t="s">
        <v>279</v>
      </c>
      <c r="B16" s="197" t="s">
        <v>280</v>
      </c>
      <c r="C16" s="331">
        <f>SUM(C17:C19)</f>
        <v>60193881</v>
      </c>
    </row>
    <row r="17" spans="1:3" ht="66" x14ac:dyDescent="0.25">
      <c r="A17" s="198" t="s">
        <v>281</v>
      </c>
      <c r="B17" s="54" t="s">
        <v>282</v>
      </c>
      <c r="C17" s="332">
        <v>59099333</v>
      </c>
    </row>
    <row r="18" spans="1:3" ht="81" customHeight="1" x14ac:dyDescent="0.25">
      <c r="A18" s="67" t="s">
        <v>283</v>
      </c>
      <c r="B18" s="68" t="s">
        <v>284</v>
      </c>
      <c r="C18" s="332">
        <v>467036</v>
      </c>
    </row>
    <row r="19" spans="1:3" ht="36" customHeight="1" x14ac:dyDescent="0.25">
      <c r="A19" s="67" t="s">
        <v>285</v>
      </c>
      <c r="B19" s="68" t="s">
        <v>286</v>
      </c>
      <c r="C19" s="332">
        <v>627512</v>
      </c>
    </row>
    <row r="20" spans="1:3" ht="33" customHeight="1" x14ac:dyDescent="0.25">
      <c r="A20" s="199" t="s">
        <v>287</v>
      </c>
      <c r="B20" s="200" t="s">
        <v>288</v>
      </c>
      <c r="C20" s="330">
        <f>SUM(C21)</f>
        <v>6140003</v>
      </c>
    </row>
    <row r="21" spans="1:3" ht="33" customHeight="1" x14ac:dyDescent="0.25">
      <c r="A21" s="201" t="s">
        <v>289</v>
      </c>
      <c r="B21" s="532" t="s">
        <v>290</v>
      </c>
      <c r="C21" s="331">
        <f>SUM(C22:C25)</f>
        <v>6140003</v>
      </c>
    </row>
    <row r="22" spans="1:3" ht="48.75" customHeight="1" x14ac:dyDescent="0.25">
      <c r="A22" s="67" t="s">
        <v>291</v>
      </c>
      <c r="B22" s="68" t="s">
        <v>292</v>
      </c>
      <c r="C22" s="332">
        <v>2735766</v>
      </c>
    </row>
    <row r="23" spans="1:3" ht="63" x14ac:dyDescent="0.25">
      <c r="A23" s="67" t="s">
        <v>293</v>
      </c>
      <c r="B23" s="68" t="s">
        <v>294</v>
      </c>
      <c r="C23" s="332">
        <v>26348</v>
      </c>
    </row>
    <row r="24" spans="1:3" ht="48" customHeight="1" x14ac:dyDescent="0.25">
      <c r="A24" s="67" t="s">
        <v>295</v>
      </c>
      <c r="B24" s="68" t="s">
        <v>296</v>
      </c>
      <c r="C24" s="332">
        <v>3990980</v>
      </c>
    </row>
    <row r="25" spans="1:3" ht="48.75" customHeight="1" x14ac:dyDescent="0.25">
      <c r="A25" s="67" t="s">
        <v>297</v>
      </c>
      <c r="B25" s="68" t="s">
        <v>298</v>
      </c>
      <c r="C25" s="332">
        <v>-613091</v>
      </c>
    </row>
    <row r="26" spans="1:3" ht="16.5" customHeight="1" x14ac:dyDescent="0.25">
      <c r="A26" s="199" t="s">
        <v>299</v>
      </c>
      <c r="B26" s="195" t="s">
        <v>300</v>
      </c>
      <c r="C26" s="330">
        <f>SUM(C27+C33+C36)</f>
        <v>2329229</v>
      </c>
    </row>
    <row r="27" spans="1:3" ht="16.5" customHeight="1" x14ac:dyDescent="0.25">
      <c r="A27" s="202" t="s">
        <v>588</v>
      </c>
      <c r="B27" s="197" t="s">
        <v>587</v>
      </c>
      <c r="C27" s="331">
        <f>SUM(C28+C30+C32)</f>
        <v>95315</v>
      </c>
    </row>
    <row r="28" spans="1:3" ht="31.5" customHeight="1" x14ac:dyDescent="0.25">
      <c r="A28" s="527" t="s">
        <v>589</v>
      </c>
      <c r="B28" s="72" t="s">
        <v>592</v>
      </c>
      <c r="C28" s="528">
        <f>SUM(C29)</f>
        <v>35195</v>
      </c>
    </row>
    <row r="29" spans="1:3" ht="31.5" customHeight="1" x14ac:dyDescent="0.25">
      <c r="A29" s="342" t="s">
        <v>786</v>
      </c>
      <c r="B29" s="87" t="s">
        <v>592</v>
      </c>
      <c r="C29" s="338">
        <v>35195</v>
      </c>
    </row>
    <row r="30" spans="1:3" ht="31.5" x14ac:dyDescent="0.25">
      <c r="A30" s="527" t="s">
        <v>590</v>
      </c>
      <c r="B30" s="72" t="s">
        <v>593</v>
      </c>
      <c r="C30" s="528">
        <f>SUM(C31)</f>
        <v>60033</v>
      </c>
    </row>
    <row r="31" spans="1:3" ht="48.75" customHeight="1" x14ac:dyDescent="0.25">
      <c r="A31" s="342" t="s">
        <v>787</v>
      </c>
      <c r="B31" s="87" t="s">
        <v>788</v>
      </c>
      <c r="C31" s="338">
        <v>60033</v>
      </c>
    </row>
    <row r="32" spans="1:3" ht="23.25" customHeight="1" x14ac:dyDescent="0.25">
      <c r="A32" s="527" t="s">
        <v>591</v>
      </c>
      <c r="B32" s="592" t="s">
        <v>594</v>
      </c>
      <c r="C32" s="528">
        <v>87</v>
      </c>
    </row>
    <row r="33" spans="1:3" ht="17.25" customHeight="1" x14ac:dyDescent="0.25">
      <c r="A33" s="202" t="s">
        <v>301</v>
      </c>
      <c r="B33" s="197" t="s">
        <v>302</v>
      </c>
      <c r="C33" s="331">
        <f>SUM(C34:C35)</f>
        <v>1797512</v>
      </c>
    </row>
    <row r="34" spans="1:3" ht="18.75" customHeight="1" x14ac:dyDescent="0.25">
      <c r="A34" s="13" t="s">
        <v>303</v>
      </c>
      <c r="B34" s="203" t="s">
        <v>302</v>
      </c>
      <c r="C34" s="332">
        <v>1796681</v>
      </c>
    </row>
    <row r="35" spans="1:3" ht="18.75" customHeight="1" x14ac:dyDescent="0.25">
      <c r="A35" s="13" t="s">
        <v>885</v>
      </c>
      <c r="B35" s="203" t="s">
        <v>887</v>
      </c>
      <c r="C35" s="332">
        <v>831</v>
      </c>
    </row>
    <row r="36" spans="1:3" ht="16.5" customHeight="1" x14ac:dyDescent="0.25">
      <c r="A36" s="202" t="s">
        <v>304</v>
      </c>
      <c r="B36" s="197" t="s">
        <v>305</v>
      </c>
      <c r="C36" s="331">
        <f>SUM(C37:C38)</f>
        <v>436402</v>
      </c>
    </row>
    <row r="37" spans="1:3" ht="17.25" customHeight="1" x14ac:dyDescent="0.25">
      <c r="A37" s="13" t="s">
        <v>306</v>
      </c>
      <c r="B37" s="203" t="s">
        <v>305</v>
      </c>
      <c r="C37" s="332">
        <v>436183</v>
      </c>
    </row>
    <row r="38" spans="1:3" ht="17.25" customHeight="1" x14ac:dyDescent="0.25">
      <c r="A38" s="13" t="s">
        <v>886</v>
      </c>
      <c r="B38" s="203" t="s">
        <v>888</v>
      </c>
      <c r="C38" s="332">
        <v>219</v>
      </c>
    </row>
    <row r="39" spans="1:3" ht="19.5" customHeight="1" x14ac:dyDescent="0.25">
      <c r="A39" s="199" t="s">
        <v>307</v>
      </c>
      <c r="B39" s="195" t="s">
        <v>308</v>
      </c>
      <c r="C39" s="330">
        <f>SUM(C40+C42)</f>
        <v>941563</v>
      </c>
    </row>
    <row r="40" spans="1:3" ht="31.5" x14ac:dyDescent="0.25">
      <c r="A40" s="552" t="s">
        <v>309</v>
      </c>
      <c r="B40" s="197" t="s">
        <v>310</v>
      </c>
      <c r="C40" s="331">
        <f>SUM(C41)</f>
        <v>936563</v>
      </c>
    </row>
    <row r="41" spans="1:3" ht="31.5" x14ac:dyDescent="0.25">
      <c r="A41" s="13" t="s">
        <v>311</v>
      </c>
      <c r="B41" s="12" t="s">
        <v>312</v>
      </c>
      <c r="C41" s="332">
        <v>936563</v>
      </c>
    </row>
    <row r="42" spans="1:3" ht="31.5" x14ac:dyDescent="0.25">
      <c r="A42" s="552" t="s">
        <v>871</v>
      </c>
      <c r="B42" s="197" t="s">
        <v>872</v>
      </c>
      <c r="C42" s="331">
        <f>SUM(C43)</f>
        <v>5000</v>
      </c>
    </row>
    <row r="43" spans="1:3" ht="22.5" customHeight="1" x14ac:dyDescent="0.25">
      <c r="A43" s="13" t="s">
        <v>873</v>
      </c>
      <c r="B43" s="12" t="s">
        <v>874</v>
      </c>
      <c r="C43" s="332">
        <v>5000</v>
      </c>
    </row>
    <row r="44" spans="1:3" ht="31.5" x14ac:dyDescent="0.25">
      <c r="A44" s="199" t="s">
        <v>313</v>
      </c>
      <c r="B44" s="148" t="s">
        <v>314</v>
      </c>
      <c r="C44" s="330">
        <f>SUM(C45,C48)</f>
        <v>6053842</v>
      </c>
    </row>
    <row r="45" spans="1:3" ht="22.5" customHeight="1" x14ac:dyDescent="0.25">
      <c r="A45" s="202" t="s">
        <v>315</v>
      </c>
      <c r="B45" s="197" t="s">
        <v>316</v>
      </c>
      <c r="C45" s="331">
        <f>SUM(C46)</f>
        <v>117</v>
      </c>
    </row>
    <row r="46" spans="1:3" ht="31.5" x14ac:dyDescent="0.25">
      <c r="A46" s="204" t="s">
        <v>75</v>
      </c>
      <c r="B46" s="205" t="s">
        <v>317</v>
      </c>
      <c r="C46" s="334">
        <f>SUM(C47)</f>
        <v>117</v>
      </c>
    </row>
    <row r="47" spans="1:3" ht="31.5" x14ac:dyDescent="0.25">
      <c r="A47" s="13" t="s">
        <v>75</v>
      </c>
      <c r="B47" s="12" t="s">
        <v>318</v>
      </c>
      <c r="C47" s="332">
        <v>117</v>
      </c>
    </row>
    <row r="48" spans="1:3" ht="78.75" x14ac:dyDescent="0.25">
      <c r="A48" s="202" t="s">
        <v>319</v>
      </c>
      <c r="B48" s="197" t="s">
        <v>320</v>
      </c>
      <c r="C48" s="331">
        <f>SUM(C49,C52,C54 )</f>
        <v>6053725</v>
      </c>
    </row>
    <row r="49" spans="1:3" ht="47.25" customHeight="1" x14ac:dyDescent="0.25">
      <c r="A49" s="204" t="s">
        <v>321</v>
      </c>
      <c r="B49" s="205" t="s">
        <v>322</v>
      </c>
      <c r="C49" s="334">
        <f>SUM(C50:C51)</f>
        <v>5448873</v>
      </c>
    </row>
    <row r="50" spans="1:3" ht="61.5" customHeight="1" x14ac:dyDescent="0.25">
      <c r="A50" s="13" t="s">
        <v>805</v>
      </c>
      <c r="B50" s="12" t="s">
        <v>806</v>
      </c>
      <c r="C50" s="332">
        <v>4972814</v>
      </c>
    </row>
    <row r="51" spans="1:3" ht="61.5" customHeight="1" x14ac:dyDescent="0.25">
      <c r="A51" s="13" t="s">
        <v>323</v>
      </c>
      <c r="B51" s="12" t="s">
        <v>324</v>
      </c>
      <c r="C51" s="332">
        <v>476059</v>
      </c>
    </row>
    <row r="52" spans="1:3" ht="62.25" customHeight="1" x14ac:dyDescent="0.25">
      <c r="A52" s="204" t="s">
        <v>325</v>
      </c>
      <c r="B52" s="205" t="s">
        <v>326</v>
      </c>
      <c r="C52" s="334">
        <f>SUM(C53)</f>
        <v>535012</v>
      </c>
    </row>
    <row r="53" spans="1:3" ht="63" customHeight="1" x14ac:dyDescent="0.25">
      <c r="A53" s="206" t="s">
        <v>60</v>
      </c>
      <c r="B53" s="54" t="s">
        <v>61</v>
      </c>
      <c r="C53" s="332">
        <v>535012</v>
      </c>
    </row>
    <row r="54" spans="1:3" ht="31.5" x14ac:dyDescent="0.25">
      <c r="A54" s="204" t="s">
        <v>747</v>
      </c>
      <c r="B54" s="205" t="s">
        <v>748</v>
      </c>
      <c r="C54" s="334">
        <f>SUM(C55)</f>
        <v>69840</v>
      </c>
    </row>
    <row r="55" spans="1:3" ht="31.5" x14ac:dyDescent="0.25">
      <c r="A55" s="13" t="s">
        <v>705</v>
      </c>
      <c r="B55" s="12" t="s">
        <v>749</v>
      </c>
      <c r="C55" s="332">
        <v>69840</v>
      </c>
    </row>
    <row r="56" spans="1:3" ht="21" customHeight="1" x14ac:dyDescent="0.25">
      <c r="A56" s="199" t="s">
        <v>327</v>
      </c>
      <c r="B56" s="195" t="s">
        <v>328</v>
      </c>
      <c r="C56" s="330">
        <f>SUM(C57)</f>
        <v>13524</v>
      </c>
    </row>
    <row r="57" spans="1:3" ht="17.25" customHeight="1" x14ac:dyDescent="0.25">
      <c r="A57" s="207" t="s">
        <v>329</v>
      </c>
      <c r="B57" s="208" t="s">
        <v>330</v>
      </c>
      <c r="C57" s="333">
        <f>SUM(C58:C61)</f>
        <v>13524</v>
      </c>
    </row>
    <row r="58" spans="1:3" ht="32.25" customHeight="1" x14ac:dyDescent="0.25">
      <c r="A58" s="69" t="s">
        <v>331</v>
      </c>
      <c r="B58" s="209" t="s">
        <v>332</v>
      </c>
      <c r="C58" s="335">
        <v>9834</v>
      </c>
    </row>
    <row r="59" spans="1:3" ht="30" hidden="1" customHeight="1" x14ac:dyDescent="0.25">
      <c r="A59" s="69" t="s">
        <v>333</v>
      </c>
      <c r="B59" s="210" t="s">
        <v>334</v>
      </c>
      <c r="C59" s="336"/>
    </row>
    <row r="60" spans="1:3" ht="16.5" hidden="1" customHeight="1" x14ac:dyDescent="0.25">
      <c r="A60" s="211" t="s">
        <v>335</v>
      </c>
      <c r="B60" s="210" t="s">
        <v>336</v>
      </c>
      <c r="C60" s="336"/>
    </row>
    <row r="61" spans="1:3" ht="14.25" customHeight="1" x14ac:dyDescent="0.25">
      <c r="A61" s="542" t="s">
        <v>337</v>
      </c>
      <c r="B61" s="542" t="s">
        <v>338</v>
      </c>
      <c r="C61" s="543">
        <f>SUM(C62:C63)</f>
        <v>3690</v>
      </c>
    </row>
    <row r="62" spans="1:3" ht="14.25" customHeight="1" x14ac:dyDescent="0.25">
      <c r="A62" s="211" t="s">
        <v>854</v>
      </c>
      <c r="B62" s="211" t="s">
        <v>856</v>
      </c>
      <c r="C62" s="338">
        <v>2584</v>
      </c>
    </row>
    <row r="63" spans="1:3" ht="14.25" customHeight="1" x14ac:dyDescent="0.25">
      <c r="A63" s="211" t="s">
        <v>855</v>
      </c>
      <c r="B63" s="544" t="s">
        <v>857</v>
      </c>
      <c r="C63" s="338">
        <v>1106</v>
      </c>
    </row>
    <row r="64" spans="1:3" ht="31.5" x14ac:dyDescent="0.25">
      <c r="A64" s="199" t="s">
        <v>339</v>
      </c>
      <c r="B64" s="195" t="s">
        <v>340</v>
      </c>
      <c r="C64" s="330">
        <f>SUM(C65,C68)</f>
        <v>6149845</v>
      </c>
    </row>
    <row r="65" spans="1:3" ht="15.75" x14ac:dyDescent="0.25">
      <c r="A65" s="212" t="s">
        <v>341</v>
      </c>
      <c r="B65" s="197" t="s">
        <v>342</v>
      </c>
      <c r="C65" s="331">
        <f>SUM(C66)</f>
        <v>5706425</v>
      </c>
    </row>
    <row r="66" spans="1:3" ht="14.25" customHeight="1" x14ac:dyDescent="0.25">
      <c r="A66" s="204" t="s">
        <v>343</v>
      </c>
      <c r="B66" s="205" t="s">
        <v>344</v>
      </c>
      <c r="C66" s="334">
        <f>SUM(C67)</f>
        <v>5706425</v>
      </c>
    </row>
    <row r="67" spans="1:3" ht="31.5" x14ac:dyDescent="0.25">
      <c r="A67" s="13" t="s">
        <v>67</v>
      </c>
      <c r="B67" s="12" t="s">
        <v>345</v>
      </c>
      <c r="C67" s="332">
        <v>5706425</v>
      </c>
    </row>
    <row r="68" spans="1:3" ht="18.75" customHeight="1" x14ac:dyDescent="0.25">
      <c r="A68" s="212" t="s">
        <v>346</v>
      </c>
      <c r="B68" s="197" t="s">
        <v>347</v>
      </c>
      <c r="C68" s="331">
        <f>SUM(C69+C71)</f>
        <v>443420</v>
      </c>
    </row>
    <row r="69" spans="1:3" ht="30.75" customHeight="1" x14ac:dyDescent="0.25">
      <c r="A69" s="204" t="s">
        <v>348</v>
      </c>
      <c r="B69" s="205" t="s">
        <v>349</v>
      </c>
      <c r="C69" s="334">
        <f>SUM(C70)</f>
        <v>300890</v>
      </c>
    </row>
    <row r="70" spans="1:3" ht="33" customHeight="1" x14ac:dyDescent="0.25">
      <c r="A70" s="13" t="s">
        <v>76</v>
      </c>
      <c r="B70" s="12" t="s">
        <v>350</v>
      </c>
      <c r="C70" s="332">
        <v>300890</v>
      </c>
    </row>
    <row r="71" spans="1:3" ht="20.25" customHeight="1" x14ac:dyDescent="0.25">
      <c r="A71" s="204" t="s">
        <v>463</v>
      </c>
      <c r="B71" s="205" t="s">
        <v>464</v>
      </c>
      <c r="C71" s="334">
        <f>SUM(C72)</f>
        <v>142530</v>
      </c>
    </row>
    <row r="72" spans="1:3" ht="18" customHeight="1" x14ac:dyDescent="0.25">
      <c r="A72" s="13" t="s">
        <v>462</v>
      </c>
      <c r="B72" s="12" t="s">
        <v>465</v>
      </c>
      <c r="C72" s="332">
        <v>142530</v>
      </c>
    </row>
    <row r="73" spans="1:3" ht="20.25" customHeight="1" x14ac:dyDescent="0.25">
      <c r="A73" s="199" t="s">
        <v>351</v>
      </c>
      <c r="B73" s="195" t="s">
        <v>352</v>
      </c>
      <c r="C73" s="330">
        <f>SUM(C74 )</f>
        <v>468425</v>
      </c>
    </row>
    <row r="74" spans="1:3" ht="31.5" x14ac:dyDescent="0.25">
      <c r="A74" s="202" t="s">
        <v>353</v>
      </c>
      <c r="B74" s="197" t="s">
        <v>789</v>
      </c>
      <c r="C74" s="331">
        <f>SUM(C75)</f>
        <v>468425</v>
      </c>
    </row>
    <row r="75" spans="1:3" ht="31.5" x14ac:dyDescent="0.25">
      <c r="A75" s="213" t="s">
        <v>354</v>
      </c>
      <c r="B75" s="214" t="s">
        <v>355</v>
      </c>
      <c r="C75" s="337">
        <f>SUM(C76:C77)</f>
        <v>468425</v>
      </c>
    </row>
    <row r="76" spans="1:3" ht="47.25" x14ac:dyDescent="0.25">
      <c r="A76" s="206" t="s">
        <v>808</v>
      </c>
      <c r="B76" s="54" t="s">
        <v>807</v>
      </c>
      <c r="C76" s="332">
        <v>314555</v>
      </c>
    </row>
    <row r="77" spans="1:3" ht="31.5" x14ac:dyDescent="0.25">
      <c r="A77" s="206" t="s">
        <v>356</v>
      </c>
      <c r="B77" s="54" t="s">
        <v>357</v>
      </c>
      <c r="C77" s="332">
        <v>153870</v>
      </c>
    </row>
    <row r="78" spans="1:3" ht="21" customHeight="1" x14ac:dyDescent="0.25">
      <c r="A78" s="199" t="s">
        <v>358</v>
      </c>
      <c r="B78" s="215" t="s">
        <v>359</v>
      </c>
      <c r="C78" s="330">
        <f>SUM(C79+C81+C83+C85+C86+C87)</f>
        <v>580317</v>
      </c>
    </row>
    <row r="79" spans="1:3" ht="30.75" customHeight="1" x14ac:dyDescent="0.25">
      <c r="A79" s="216" t="s">
        <v>889</v>
      </c>
      <c r="B79" s="197" t="s">
        <v>890</v>
      </c>
      <c r="C79" s="331">
        <f>SUM(C80)</f>
        <v>28</v>
      </c>
    </row>
    <row r="80" spans="1:3" ht="64.5" customHeight="1" x14ac:dyDescent="0.25">
      <c r="A80" s="13" t="s">
        <v>891</v>
      </c>
      <c r="B80" s="12" t="s">
        <v>892</v>
      </c>
      <c r="C80" s="332">
        <v>28</v>
      </c>
    </row>
    <row r="81" spans="1:3" ht="48" customHeight="1" x14ac:dyDescent="0.25">
      <c r="A81" s="216" t="s">
        <v>893</v>
      </c>
      <c r="B81" s="197" t="s">
        <v>895</v>
      </c>
      <c r="C81" s="331">
        <f>SUM(C82)</f>
        <v>30000</v>
      </c>
    </row>
    <row r="82" spans="1:3" ht="49.5" customHeight="1" x14ac:dyDescent="0.25">
      <c r="A82" s="13" t="s">
        <v>894</v>
      </c>
      <c r="B82" s="12" t="s">
        <v>896</v>
      </c>
      <c r="C82" s="332">
        <v>30000</v>
      </c>
    </row>
    <row r="83" spans="1:3" ht="36" customHeight="1" x14ac:dyDescent="0.25">
      <c r="A83" s="216" t="s">
        <v>897</v>
      </c>
      <c r="B83" s="197" t="s">
        <v>899</v>
      </c>
      <c r="C83" s="331">
        <f>SUM(C84)</f>
        <v>304154</v>
      </c>
    </row>
    <row r="84" spans="1:3" ht="50.25" customHeight="1" x14ac:dyDescent="0.25">
      <c r="A84" s="13" t="s">
        <v>898</v>
      </c>
      <c r="B84" s="12" t="s">
        <v>900</v>
      </c>
      <c r="C84" s="332">
        <v>304154</v>
      </c>
    </row>
    <row r="85" spans="1:3" ht="49.5" customHeight="1" x14ac:dyDescent="0.25">
      <c r="A85" s="216" t="s">
        <v>901</v>
      </c>
      <c r="B85" s="197" t="s">
        <v>902</v>
      </c>
      <c r="C85" s="331">
        <v>1000</v>
      </c>
    </row>
    <row r="86" spans="1:3" ht="49.5" customHeight="1" x14ac:dyDescent="0.25">
      <c r="A86" s="217" t="s">
        <v>360</v>
      </c>
      <c r="B86" s="197" t="s">
        <v>361</v>
      </c>
      <c r="C86" s="331">
        <v>49763</v>
      </c>
    </row>
    <row r="87" spans="1:3" ht="31.5" x14ac:dyDescent="0.25">
      <c r="A87" s="202" t="s">
        <v>362</v>
      </c>
      <c r="B87" s="197" t="s">
        <v>363</v>
      </c>
      <c r="C87" s="331">
        <f>SUM(C88)</f>
        <v>195372</v>
      </c>
    </row>
    <row r="88" spans="1:3" ht="31.5" x14ac:dyDescent="0.25">
      <c r="A88" s="206" t="s">
        <v>62</v>
      </c>
      <c r="B88" s="54" t="s">
        <v>63</v>
      </c>
      <c r="C88" s="332">
        <v>195372</v>
      </c>
    </row>
    <row r="89" spans="1:3" ht="23.25" customHeight="1" x14ac:dyDescent="0.25">
      <c r="A89" s="218" t="s">
        <v>64</v>
      </c>
      <c r="B89" s="219" t="s">
        <v>364</v>
      </c>
      <c r="C89" s="339">
        <f>SUM(C90,C125,C133,C129)</f>
        <v>296297035</v>
      </c>
    </row>
    <row r="90" spans="1:3" ht="31.5" x14ac:dyDescent="0.25">
      <c r="A90" s="199" t="s">
        <v>365</v>
      </c>
      <c r="B90" s="195" t="s">
        <v>628</v>
      </c>
      <c r="C90" s="330">
        <f>SUM(C91+C96+C107+C118)</f>
        <v>295646774</v>
      </c>
    </row>
    <row r="91" spans="1:3" ht="21" customHeight="1" x14ac:dyDescent="0.25">
      <c r="A91" s="202" t="s">
        <v>738</v>
      </c>
      <c r="B91" s="197" t="s">
        <v>859</v>
      </c>
      <c r="C91" s="331">
        <f>SUM(C92+C94)</f>
        <v>43826996</v>
      </c>
    </row>
    <row r="92" spans="1:3" ht="17.25" customHeight="1" x14ac:dyDescent="0.25">
      <c r="A92" s="204" t="s">
        <v>739</v>
      </c>
      <c r="B92" s="205" t="s">
        <v>366</v>
      </c>
      <c r="C92" s="334">
        <f>SUM(C93)</f>
        <v>36883960</v>
      </c>
    </row>
    <row r="93" spans="1:3" ht="31.5" x14ac:dyDescent="0.25">
      <c r="A93" s="13" t="s">
        <v>728</v>
      </c>
      <c r="B93" s="12" t="s">
        <v>65</v>
      </c>
      <c r="C93" s="332">
        <v>36883960</v>
      </c>
    </row>
    <row r="94" spans="1:3" ht="24.75" customHeight="1" x14ac:dyDescent="0.25">
      <c r="A94" s="204" t="s">
        <v>790</v>
      </c>
      <c r="B94" s="205" t="s">
        <v>791</v>
      </c>
      <c r="C94" s="334">
        <f>SUM(C95)</f>
        <v>6943036</v>
      </c>
    </row>
    <row r="95" spans="1:3" ht="31.5" x14ac:dyDescent="0.25">
      <c r="A95" s="13" t="s">
        <v>729</v>
      </c>
      <c r="B95" s="12" t="s">
        <v>706</v>
      </c>
      <c r="C95" s="332">
        <v>6943036</v>
      </c>
    </row>
    <row r="96" spans="1:3" ht="31.5" x14ac:dyDescent="0.25">
      <c r="A96" s="202" t="s">
        <v>438</v>
      </c>
      <c r="B96" s="197" t="s">
        <v>440</v>
      </c>
      <c r="C96" s="331">
        <f>SUM(C103+C97+C101+C99+C105)</f>
        <v>65106886</v>
      </c>
    </row>
    <row r="97" spans="1:3" ht="20.25" customHeight="1" x14ac:dyDescent="0.25">
      <c r="A97" s="243" t="s">
        <v>783</v>
      </c>
      <c r="B97" s="244" t="s">
        <v>457</v>
      </c>
      <c r="C97" s="340">
        <f>SUM(C98)</f>
        <v>62314250</v>
      </c>
    </row>
    <row r="98" spans="1:3" ht="33" customHeight="1" x14ac:dyDescent="0.25">
      <c r="A98" s="245" t="s">
        <v>730</v>
      </c>
      <c r="B98" s="68" t="s">
        <v>458</v>
      </c>
      <c r="C98" s="332">
        <v>62314250</v>
      </c>
    </row>
    <row r="99" spans="1:3" ht="48" customHeight="1" x14ac:dyDescent="0.25">
      <c r="A99" s="243" t="s">
        <v>784</v>
      </c>
      <c r="B99" s="244" t="s">
        <v>460</v>
      </c>
      <c r="C99" s="340">
        <f>SUM(C100)</f>
        <v>1300000</v>
      </c>
    </row>
    <row r="100" spans="1:3" ht="47.25" customHeight="1" x14ac:dyDescent="0.25">
      <c r="A100" s="245" t="s">
        <v>731</v>
      </c>
      <c r="B100" s="68" t="s">
        <v>459</v>
      </c>
      <c r="C100" s="332">
        <v>1300000</v>
      </c>
    </row>
    <row r="101" spans="1:3" ht="47.25" customHeight="1" x14ac:dyDescent="0.25">
      <c r="A101" s="243" t="s">
        <v>839</v>
      </c>
      <c r="B101" s="244" t="s">
        <v>841</v>
      </c>
      <c r="C101" s="340">
        <f>SUM(C102)</f>
        <v>292920</v>
      </c>
    </row>
    <row r="102" spans="1:3" ht="48" customHeight="1" x14ac:dyDescent="0.25">
      <c r="A102" s="245" t="s">
        <v>838</v>
      </c>
      <c r="B102" s="68" t="s">
        <v>840</v>
      </c>
      <c r="C102" s="332">
        <v>292920</v>
      </c>
    </row>
    <row r="103" spans="1:3" ht="32.25" customHeight="1" x14ac:dyDescent="0.25">
      <c r="A103" s="243" t="s">
        <v>845</v>
      </c>
      <c r="B103" s="244" t="s">
        <v>844</v>
      </c>
      <c r="C103" s="340">
        <f>SUM(C104)</f>
        <v>217877</v>
      </c>
    </row>
    <row r="104" spans="1:3" ht="33" customHeight="1" x14ac:dyDescent="0.25">
      <c r="A104" s="245" t="s">
        <v>842</v>
      </c>
      <c r="B104" s="68" t="s">
        <v>843</v>
      </c>
      <c r="C104" s="332">
        <v>217877</v>
      </c>
    </row>
    <row r="105" spans="1:3" ht="21" customHeight="1" x14ac:dyDescent="0.25">
      <c r="A105" s="204" t="s">
        <v>785</v>
      </c>
      <c r="B105" s="205" t="s">
        <v>439</v>
      </c>
      <c r="C105" s="334">
        <f>SUM(C106)</f>
        <v>981839</v>
      </c>
    </row>
    <row r="106" spans="1:3" ht="21" customHeight="1" x14ac:dyDescent="0.25">
      <c r="A106" s="13" t="s">
        <v>732</v>
      </c>
      <c r="B106" s="12" t="s">
        <v>441</v>
      </c>
      <c r="C106" s="332">
        <v>981839</v>
      </c>
    </row>
    <row r="107" spans="1:3" ht="31.5" x14ac:dyDescent="0.25">
      <c r="A107" s="202" t="s">
        <v>740</v>
      </c>
      <c r="B107" s="197" t="s">
        <v>367</v>
      </c>
      <c r="C107" s="331">
        <f>SUM(C114,C112,C108,C110,C116)</f>
        <v>186458044</v>
      </c>
    </row>
    <row r="108" spans="1:3" ht="47.25" x14ac:dyDescent="0.25">
      <c r="A108" s="204" t="s">
        <v>741</v>
      </c>
      <c r="B108" s="205" t="s">
        <v>368</v>
      </c>
      <c r="C108" s="334">
        <f>SUM(C109)</f>
        <v>60274</v>
      </c>
    </row>
    <row r="109" spans="1:3" ht="47.25" x14ac:dyDescent="0.25">
      <c r="A109" s="13" t="s">
        <v>734</v>
      </c>
      <c r="B109" s="12" t="s">
        <v>369</v>
      </c>
      <c r="C109" s="332">
        <v>60274</v>
      </c>
    </row>
    <row r="110" spans="1:3" ht="47.25" x14ac:dyDescent="0.25">
      <c r="A110" s="204" t="s">
        <v>742</v>
      </c>
      <c r="B110" s="205" t="s">
        <v>370</v>
      </c>
      <c r="C110" s="334">
        <f>SUM(C111)</f>
        <v>3876796</v>
      </c>
    </row>
    <row r="111" spans="1:3" ht="33" customHeight="1" x14ac:dyDescent="0.25">
      <c r="A111" s="13" t="s">
        <v>743</v>
      </c>
      <c r="B111" s="12" t="s">
        <v>371</v>
      </c>
      <c r="C111" s="332">
        <v>3876796</v>
      </c>
    </row>
    <row r="112" spans="1:3" s="48" customFormat="1" ht="46.5" customHeight="1" x14ac:dyDescent="0.25">
      <c r="A112" s="502" t="s">
        <v>863</v>
      </c>
      <c r="B112" s="221" t="s">
        <v>865</v>
      </c>
      <c r="C112" s="334">
        <f>SUM(C113)</f>
        <v>53600</v>
      </c>
    </row>
    <row r="113" spans="1:3" ht="48.75" customHeight="1" x14ac:dyDescent="0.25">
      <c r="A113" s="52" t="s">
        <v>733</v>
      </c>
      <c r="B113" s="53" t="s">
        <v>864</v>
      </c>
      <c r="C113" s="332">
        <v>53600</v>
      </c>
    </row>
    <row r="114" spans="1:3" ht="16.5" customHeight="1" x14ac:dyDescent="0.25">
      <c r="A114" s="220" t="s">
        <v>833</v>
      </c>
      <c r="B114" s="539" t="s">
        <v>835</v>
      </c>
      <c r="C114" s="334">
        <f>SUM(C115)</f>
        <v>1467127</v>
      </c>
    </row>
    <row r="115" spans="1:3" ht="18" customHeight="1" x14ac:dyDescent="0.25">
      <c r="A115" s="52" t="s">
        <v>832</v>
      </c>
      <c r="B115" s="53" t="s">
        <v>834</v>
      </c>
      <c r="C115" s="332">
        <v>1467127</v>
      </c>
    </row>
    <row r="116" spans="1:3" ht="15.75" customHeight="1" x14ac:dyDescent="0.25">
      <c r="A116" s="222" t="s">
        <v>744</v>
      </c>
      <c r="B116" s="223" t="s">
        <v>372</v>
      </c>
      <c r="C116" s="334">
        <f>SUM(C117)</f>
        <v>181000247</v>
      </c>
    </row>
    <row r="117" spans="1:3" ht="20.25" customHeight="1" x14ac:dyDescent="0.25">
      <c r="A117" s="13" t="s">
        <v>735</v>
      </c>
      <c r="B117" s="12" t="s">
        <v>66</v>
      </c>
      <c r="C117" s="332">
        <v>181000247</v>
      </c>
    </row>
    <row r="118" spans="1:3" ht="17.25" customHeight="1" x14ac:dyDescent="0.25">
      <c r="A118" s="224" t="s">
        <v>745</v>
      </c>
      <c r="B118" s="225" t="s">
        <v>373</v>
      </c>
      <c r="C118" s="331">
        <f>SUM(C119+C121+C123)</f>
        <v>254848</v>
      </c>
    </row>
    <row r="119" spans="1:3" ht="48.75" customHeight="1" x14ac:dyDescent="0.25">
      <c r="A119" s="226" t="s">
        <v>746</v>
      </c>
      <c r="B119" s="226" t="s">
        <v>633</v>
      </c>
      <c r="C119" s="467">
        <f>SUM(C120)</f>
        <v>60000</v>
      </c>
    </row>
    <row r="120" spans="1:3" ht="48.75" customHeight="1" x14ac:dyDescent="0.25">
      <c r="A120" s="53" t="s">
        <v>737</v>
      </c>
      <c r="B120" s="231" t="s">
        <v>461</v>
      </c>
      <c r="C120" s="332">
        <v>60000</v>
      </c>
    </row>
    <row r="121" spans="1:3" ht="50.25" customHeight="1" x14ac:dyDescent="0.25">
      <c r="A121" s="226" t="s">
        <v>750</v>
      </c>
      <c r="B121" s="226" t="s">
        <v>377</v>
      </c>
      <c r="C121" s="337">
        <f>SUM(C122)</f>
        <v>40000</v>
      </c>
    </row>
    <row r="122" spans="1:3" ht="48.75" customHeight="1" x14ac:dyDescent="0.25">
      <c r="A122" s="53" t="s">
        <v>736</v>
      </c>
      <c r="B122" s="231" t="s">
        <v>254</v>
      </c>
      <c r="C122" s="332">
        <v>40000</v>
      </c>
    </row>
    <row r="123" spans="1:3" ht="23.25" customHeight="1" x14ac:dyDescent="0.25">
      <c r="A123" s="226" t="s">
        <v>876</v>
      </c>
      <c r="B123" s="226" t="s">
        <v>875</v>
      </c>
      <c r="C123" s="337">
        <f>SUM(C124)</f>
        <v>154848</v>
      </c>
    </row>
    <row r="124" spans="1:3" ht="22.5" customHeight="1" x14ac:dyDescent="0.25">
      <c r="A124" s="53" t="s">
        <v>823</v>
      </c>
      <c r="B124" s="231" t="s">
        <v>824</v>
      </c>
      <c r="C124" s="332">
        <v>154848</v>
      </c>
    </row>
    <row r="125" spans="1:3" s="9" customFormat="1" ht="17.25" customHeight="1" x14ac:dyDescent="0.25">
      <c r="A125" s="227" t="s">
        <v>374</v>
      </c>
      <c r="B125" s="195" t="s">
        <v>627</v>
      </c>
      <c r="C125" s="330">
        <f>SUM(C126)</f>
        <v>826563</v>
      </c>
    </row>
    <row r="126" spans="1:3" s="9" customFormat="1" ht="17.25" customHeight="1" x14ac:dyDescent="0.25">
      <c r="A126" s="468" t="s">
        <v>634</v>
      </c>
      <c r="B126" s="469" t="s">
        <v>82</v>
      </c>
      <c r="C126" s="334">
        <f>SUM(C127:C128)</f>
        <v>826563</v>
      </c>
    </row>
    <row r="127" spans="1:3" s="9" customFormat="1" ht="32.25" customHeight="1" x14ac:dyDescent="0.25">
      <c r="A127" s="228" t="s">
        <v>79</v>
      </c>
      <c r="B127" s="68" t="s">
        <v>80</v>
      </c>
      <c r="C127" s="338">
        <v>170000</v>
      </c>
    </row>
    <row r="128" spans="1:3" s="9" customFormat="1" ht="17.25" customHeight="1" x14ac:dyDescent="0.25">
      <c r="A128" s="228" t="s">
        <v>81</v>
      </c>
      <c r="B128" s="229" t="s">
        <v>82</v>
      </c>
      <c r="C128" s="338">
        <v>656563</v>
      </c>
    </row>
    <row r="129" spans="1:3" s="9" customFormat="1" ht="83.25" customHeight="1" x14ac:dyDescent="0.25">
      <c r="A129" s="227" t="s">
        <v>621</v>
      </c>
      <c r="B129" s="215" t="s">
        <v>622</v>
      </c>
      <c r="C129" s="330">
        <f>SUM(C130)</f>
        <v>95422</v>
      </c>
    </row>
    <row r="130" spans="1:3" s="9" customFormat="1" ht="63.75" customHeight="1" x14ac:dyDescent="0.25">
      <c r="A130" s="216" t="s">
        <v>623</v>
      </c>
      <c r="B130" s="470" t="s">
        <v>624</v>
      </c>
      <c r="C130" s="331">
        <f>SUM(C131)</f>
        <v>95422</v>
      </c>
    </row>
    <row r="131" spans="1:3" s="9" customFormat="1" ht="48" customHeight="1" x14ac:dyDescent="0.25">
      <c r="A131" s="468" t="s">
        <v>751</v>
      </c>
      <c r="B131" s="471" t="s">
        <v>625</v>
      </c>
      <c r="C131" s="334">
        <f>SUM(C132)</f>
        <v>95422</v>
      </c>
    </row>
    <row r="132" spans="1:3" s="9" customFormat="1" ht="48" customHeight="1" x14ac:dyDescent="0.25">
      <c r="A132" s="228" t="s">
        <v>752</v>
      </c>
      <c r="B132" s="465" t="s">
        <v>753</v>
      </c>
      <c r="C132" s="338">
        <v>95422</v>
      </c>
    </row>
    <row r="133" spans="1:3" s="9" customFormat="1" ht="47.25" x14ac:dyDescent="0.25">
      <c r="A133" s="227" t="s">
        <v>375</v>
      </c>
      <c r="B133" s="195" t="s">
        <v>626</v>
      </c>
      <c r="C133" s="330">
        <f>SUM(C135)</f>
        <v>-271724</v>
      </c>
    </row>
    <row r="134" spans="1:3" s="9" customFormat="1" ht="47.25" x14ac:dyDescent="0.25">
      <c r="A134" s="468" t="s">
        <v>754</v>
      </c>
      <c r="B134" s="223" t="s">
        <v>255</v>
      </c>
      <c r="C134" s="334">
        <f>SUM(C135)</f>
        <v>-271724</v>
      </c>
    </row>
    <row r="135" spans="1:3" s="9" customFormat="1" ht="31.5" x14ac:dyDescent="0.25">
      <c r="A135" s="228" t="s">
        <v>755</v>
      </c>
      <c r="B135" s="229" t="s">
        <v>756</v>
      </c>
      <c r="C135" s="338">
        <v>-271724</v>
      </c>
    </row>
    <row r="136" spans="1:3" ht="15.75" x14ac:dyDescent="0.25">
      <c r="A136" s="230"/>
      <c r="B136" s="51" t="s">
        <v>376</v>
      </c>
      <c r="C136" s="341">
        <f>SUM(C89,C14)</f>
        <v>379167664</v>
      </c>
    </row>
  </sheetData>
  <mergeCells count="10">
    <mergeCell ref="B6:C6"/>
    <mergeCell ref="B8:C8"/>
    <mergeCell ref="A10:C10"/>
    <mergeCell ref="A11:C11"/>
    <mergeCell ref="B1:C1"/>
    <mergeCell ref="B2:C2"/>
    <mergeCell ref="B3:C3"/>
    <mergeCell ref="B4:C4"/>
    <mergeCell ref="B5:C5"/>
    <mergeCell ref="B7:C7"/>
  </mergeCells>
  <pageMargins left="0.70866141732283472" right="0.70866141732283472" top="0.74803149606299213" bottom="0.74803149606299213" header="0.31496062992125984" footer="0.31496062992125984"/>
  <pageSetup paperSize="9" scale="70" orientation="portrait" blackAndWhite="1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641"/>
  <sheetViews>
    <sheetView zoomScale="95" zoomScaleNormal="95" workbookViewId="0">
      <selection activeCell="I646" sqref="I646"/>
    </sheetView>
  </sheetViews>
  <sheetFormatPr defaultRowHeight="15" x14ac:dyDescent="0.25"/>
  <cols>
    <col min="1" max="1" width="79.5703125" customWidth="1"/>
    <col min="2" max="3" width="4.85546875" customWidth="1"/>
    <col min="4" max="4" width="5.42578125" customWidth="1"/>
    <col min="5" max="5" width="3.28515625" customWidth="1"/>
    <col min="6" max="6" width="7.140625" customWidth="1"/>
    <col min="7" max="7" width="5.85546875" customWidth="1"/>
    <col min="8" max="8" width="14.42578125" customWidth="1"/>
  </cols>
  <sheetData>
    <row r="1" spans="1:8" x14ac:dyDescent="0.25">
      <c r="C1" s="520" t="s">
        <v>710</v>
      </c>
      <c r="D1" s="520"/>
      <c r="E1" s="520"/>
      <c r="F1" s="1"/>
    </row>
    <row r="2" spans="1:8" x14ac:dyDescent="0.25">
      <c r="C2" s="520" t="s">
        <v>7</v>
      </c>
      <c r="D2" s="520"/>
      <c r="E2" s="520"/>
    </row>
    <row r="3" spans="1:8" x14ac:dyDescent="0.25">
      <c r="C3" s="520" t="s">
        <v>6</v>
      </c>
      <c r="D3" s="520"/>
      <c r="E3" s="520"/>
    </row>
    <row r="4" spans="1:8" x14ac:dyDescent="0.25">
      <c r="C4" s="520" t="s">
        <v>102</v>
      </c>
      <c r="D4" s="520"/>
      <c r="E4" s="520"/>
    </row>
    <row r="5" spans="1:8" x14ac:dyDescent="0.25">
      <c r="C5" s="520" t="s">
        <v>809</v>
      </c>
      <c r="D5" s="520"/>
      <c r="E5" s="520"/>
    </row>
    <row r="6" spans="1:8" x14ac:dyDescent="0.25">
      <c r="C6" s="520" t="s">
        <v>810</v>
      </c>
      <c r="D6" s="520"/>
      <c r="E6" s="520"/>
    </row>
    <row r="7" spans="1:8" x14ac:dyDescent="0.25">
      <c r="C7" s="517" t="s">
        <v>831</v>
      </c>
      <c r="D7" s="517"/>
      <c r="E7" s="517"/>
      <c r="F7" s="518"/>
    </row>
    <row r="8" spans="1:8" x14ac:dyDescent="0.25">
      <c r="C8" s="537" t="s">
        <v>904</v>
      </c>
      <c r="D8" s="520"/>
      <c r="E8" s="520"/>
    </row>
    <row r="9" spans="1:8" x14ac:dyDescent="0.25">
      <c r="C9" s="520"/>
      <c r="D9" s="520"/>
      <c r="E9" s="520"/>
    </row>
    <row r="10" spans="1:8" ht="18.75" customHeight="1" x14ac:dyDescent="0.25">
      <c r="A10" s="565" t="s">
        <v>811</v>
      </c>
      <c r="B10" s="565"/>
      <c r="C10" s="565"/>
      <c r="D10" s="565"/>
      <c r="E10" s="565"/>
      <c r="F10" s="565"/>
      <c r="G10" s="565"/>
    </row>
    <row r="11" spans="1:8" ht="18.75" customHeight="1" x14ac:dyDescent="0.25">
      <c r="A11" s="565"/>
      <c r="B11" s="565"/>
      <c r="C11" s="565"/>
      <c r="D11" s="565"/>
      <c r="E11" s="565"/>
      <c r="F11" s="565"/>
      <c r="G11" s="565"/>
    </row>
    <row r="12" spans="1:8" ht="63" customHeight="1" x14ac:dyDescent="0.25">
      <c r="A12" s="565"/>
      <c r="B12" s="565"/>
      <c r="C12" s="565"/>
      <c r="D12" s="565"/>
      <c r="E12" s="565"/>
      <c r="F12" s="565"/>
      <c r="G12" s="565"/>
    </row>
    <row r="13" spans="1:8" ht="15.75" x14ac:dyDescent="0.25">
      <c r="B13" s="524"/>
      <c r="H13" t="s">
        <v>613</v>
      </c>
    </row>
    <row r="14" spans="1:8" ht="45.75" customHeight="1" x14ac:dyDescent="0.25">
      <c r="A14" s="56" t="s">
        <v>0</v>
      </c>
      <c r="B14" s="56" t="s">
        <v>1</v>
      </c>
      <c r="C14" s="56" t="s">
        <v>2</v>
      </c>
      <c r="D14" s="566" t="s">
        <v>3</v>
      </c>
      <c r="E14" s="567"/>
      <c r="F14" s="568"/>
      <c r="G14" s="56" t="s">
        <v>4</v>
      </c>
      <c r="H14" s="56" t="s">
        <v>5</v>
      </c>
    </row>
    <row r="15" spans="1:8" ht="15.75" x14ac:dyDescent="0.25">
      <c r="A15" s="88" t="s">
        <v>8</v>
      </c>
      <c r="B15" s="43"/>
      <c r="C15" s="43"/>
      <c r="D15" s="253"/>
      <c r="E15" s="254"/>
      <c r="F15" s="255"/>
      <c r="G15" s="43"/>
      <c r="H15" s="343">
        <f>SUM(H16,H176,H189,H248,H293,H438,H502,H612,H628,H496)</f>
        <v>383299365</v>
      </c>
    </row>
    <row r="16" spans="1:8" ht="15.75" x14ac:dyDescent="0.25">
      <c r="A16" s="89" t="s">
        <v>9</v>
      </c>
      <c r="B16" s="15" t="s">
        <v>10</v>
      </c>
      <c r="C16" s="15"/>
      <c r="D16" s="256"/>
      <c r="E16" s="257"/>
      <c r="F16" s="258"/>
      <c r="G16" s="15"/>
      <c r="H16" s="344">
        <f>SUM(H17,H22,H37,H84,H106,H111,H101,H79)</f>
        <v>28406720</v>
      </c>
    </row>
    <row r="17" spans="1:8" ht="31.5" x14ac:dyDescent="0.25">
      <c r="A17" s="46" t="s">
        <v>11</v>
      </c>
      <c r="B17" s="25" t="s">
        <v>10</v>
      </c>
      <c r="C17" s="25" t="s">
        <v>12</v>
      </c>
      <c r="D17" s="259"/>
      <c r="E17" s="260"/>
      <c r="F17" s="261"/>
      <c r="G17" s="25"/>
      <c r="H17" s="345">
        <f>SUM(H18)</f>
        <v>1409705</v>
      </c>
    </row>
    <row r="18" spans="1:8" ht="18.75" customHeight="1" x14ac:dyDescent="0.25">
      <c r="A18" s="32" t="s">
        <v>113</v>
      </c>
      <c r="B18" s="33" t="s">
        <v>10</v>
      </c>
      <c r="C18" s="33" t="s">
        <v>12</v>
      </c>
      <c r="D18" s="262" t="s">
        <v>468</v>
      </c>
      <c r="E18" s="263" t="s">
        <v>466</v>
      </c>
      <c r="F18" s="264" t="s">
        <v>467</v>
      </c>
      <c r="G18" s="33"/>
      <c r="H18" s="346">
        <f>SUM(H19)</f>
        <v>1409705</v>
      </c>
    </row>
    <row r="19" spans="1:8" ht="17.25" customHeight="1" x14ac:dyDescent="0.25">
      <c r="A19" s="90" t="s">
        <v>114</v>
      </c>
      <c r="B19" s="2" t="s">
        <v>10</v>
      </c>
      <c r="C19" s="2" t="s">
        <v>12</v>
      </c>
      <c r="D19" s="265" t="s">
        <v>198</v>
      </c>
      <c r="E19" s="266" t="s">
        <v>466</v>
      </c>
      <c r="F19" s="267" t="s">
        <v>467</v>
      </c>
      <c r="G19" s="2"/>
      <c r="H19" s="347">
        <f>SUM(H20)</f>
        <v>1409705</v>
      </c>
    </row>
    <row r="20" spans="1:8" ht="32.25" customHeight="1" x14ac:dyDescent="0.25">
      <c r="A20" s="3" t="s">
        <v>83</v>
      </c>
      <c r="B20" s="2" t="s">
        <v>10</v>
      </c>
      <c r="C20" s="2" t="s">
        <v>12</v>
      </c>
      <c r="D20" s="265" t="s">
        <v>198</v>
      </c>
      <c r="E20" s="266" t="s">
        <v>466</v>
      </c>
      <c r="F20" s="267" t="s">
        <v>471</v>
      </c>
      <c r="G20" s="2"/>
      <c r="H20" s="347">
        <f>SUM(H21)</f>
        <v>1409705</v>
      </c>
    </row>
    <row r="21" spans="1:8" ht="48" customHeight="1" x14ac:dyDescent="0.25">
      <c r="A21" s="91" t="s">
        <v>84</v>
      </c>
      <c r="B21" s="2" t="s">
        <v>10</v>
      </c>
      <c r="C21" s="2" t="s">
        <v>12</v>
      </c>
      <c r="D21" s="265" t="s">
        <v>198</v>
      </c>
      <c r="E21" s="266" t="s">
        <v>466</v>
      </c>
      <c r="F21" s="267" t="s">
        <v>471</v>
      </c>
      <c r="G21" s="2" t="s">
        <v>13</v>
      </c>
      <c r="H21" s="348">
        <f>SUM(прил9!I21)</f>
        <v>1409705</v>
      </c>
    </row>
    <row r="22" spans="1:8" ht="47.25" x14ac:dyDescent="0.25">
      <c r="A22" s="46" t="s">
        <v>14</v>
      </c>
      <c r="B22" s="25" t="s">
        <v>10</v>
      </c>
      <c r="C22" s="25" t="s">
        <v>15</v>
      </c>
      <c r="D22" s="259"/>
      <c r="E22" s="260"/>
      <c r="F22" s="261"/>
      <c r="G22" s="25"/>
      <c r="H22" s="345">
        <f>SUM(H23,H28,H32)</f>
        <v>478167</v>
      </c>
    </row>
    <row r="23" spans="1:8" ht="35.25" customHeight="1" x14ac:dyDescent="0.25">
      <c r="A23" s="81" t="s">
        <v>115</v>
      </c>
      <c r="B23" s="33" t="s">
        <v>10</v>
      </c>
      <c r="C23" s="33" t="s">
        <v>15</v>
      </c>
      <c r="D23" s="274" t="s">
        <v>469</v>
      </c>
      <c r="E23" s="275" t="s">
        <v>466</v>
      </c>
      <c r="F23" s="276" t="s">
        <v>467</v>
      </c>
      <c r="G23" s="33"/>
      <c r="H23" s="346">
        <f>SUM(H24)</f>
        <v>39000</v>
      </c>
    </row>
    <row r="24" spans="1:8" ht="48.75" customHeight="1" x14ac:dyDescent="0.25">
      <c r="A24" s="82" t="s">
        <v>116</v>
      </c>
      <c r="B24" s="2" t="s">
        <v>10</v>
      </c>
      <c r="C24" s="2" t="s">
        <v>15</v>
      </c>
      <c r="D24" s="277" t="s">
        <v>470</v>
      </c>
      <c r="E24" s="278" t="s">
        <v>466</v>
      </c>
      <c r="F24" s="279" t="s">
        <v>467</v>
      </c>
      <c r="G24" s="49"/>
      <c r="H24" s="347">
        <f>SUM(H25)</f>
        <v>39000</v>
      </c>
    </row>
    <row r="25" spans="1:8" ht="49.5" customHeight="1" x14ac:dyDescent="0.25">
      <c r="A25" s="82" t="s">
        <v>473</v>
      </c>
      <c r="B25" s="2" t="s">
        <v>10</v>
      </c>
      <c r="C25" s="2" t="s">
        <v>15</v>
      </c>
      <c r="D25" s="277" t="s">
        <v>470</v>
      </c>
      <c r="E25" s="278" t="s">
        <v>10</v>
      </c>
      <c r="F25" s="279" t="s">
        <v>467</v>
      </c>
      <c r="G25" s="49"/>
      <c r="H25" s="347">
        <f>SUM(H26)</f>
        <v>39000</v>
      </c>
    </row>
    <row r="26" spans="1:8" ht="18.75" customHeight="1" x14ac:dyDescent="0.25">
      <c r="A26" s="82" t="s">
        <v>117</v>
      </c>
      <c r="B26" s="2" t="s">
        <v>10</v>
      </c>
      <c r="C26" s="2" t="s">
        <v>15</v>
      </c>
      <c r="D26" s="277" t="s">
        <v>470</v>
      </c>
      <c r="E26" s="278" t="s">
        <v>10</v>
      </c>
      <c r="F26" s="279" t="s">
        <v>472</v>
      </c>
      <c r="G26" s="49"/>
      <c r="H26" s="347">
        <f>SUM(H27)</f>
        <v>39000</v>
      </c>
    </row>
    <row r="27" spans="1:8" ht="34.5" customHeight="1" x14ac:dyDescent="0.25">
      <c r="A27" s="92" t="s">
        <v>653</v>
      </c>
      <c r="B27" s="2" t="s">
        <v>10</v>
      </c>
      <c r="C27" s="2" t="s">
        <v>15</v>
      </c>
      <c r="D27" s="277" t="s">
        <v>470</v>
      </c>
      <c r="E27" s="278" t="s">
        <v>10</v>
      </c>
      <c r="F27" s="279" t="s">
        <v>472</v>
      </c>
      <c r="G27" s="2" t="s">
        <v>16</v>
      </c>
      <c r="H27" s="349">
        <f>SUM(прил9!I371)</f>
        <v>39000</v>
      </c>
    </row>
    <row r="28" spans="1:8" ht="31.5" x14ac:dyDescent="0.25">
      <c r="A28" s="32" t="s">
        <v>118</v>
      </c>
      <c r="B28" s="33" t="s">
        <v>10</v>
      </c>
      <c r="C28" s="33" t="s">
        <v>15</v>
      </c>
      <c r="D28" s="262" t="s">
        <v>233</v>
      </c>
      <c r="E28" s="263" t="s">
        <v>466</v>
      </c>
      <c r="F28" s="264" t="s">
        <v>467</v>
      </c>
      <c r="G28" s="33"/>
      <c r="H28" s="346">
        <f>SUM(H29)</f>
        <v>439167</v>
      </c>
    </row>
    <row r="29" spans="1:8" ht="18.75" customHeight="1" x14ac:dyDescent="0.25">
      <c r="A29" s="3" t="s">
        <v>119</v>
      </c>
      <c r="B29" s="2" t="s">
        <v>10</v>
      </c>
      <c r="C29" s="2" t="s">
        <v>15</v>
      </c>
      <c r="D29" s="265" t="s">
        <v>234</v>
      </c>
      <c r="E29" s="266" t="s">
        <v>466</v>
      </c>
      <c r="F29" s="267" t="s">
        <v>467</v>
      </c>
      <c r="G29" s="2"/>
      <c r="H29" s="347">
        <f>SUM(H30)</f>
        <v>439167</v>
      </c>
    </row>
    <row r="30" spans="1:8" ht="31.5" x14ac:dyDescent="0.25">
      <c r="A30" s="3" t="s">
        <v>83</v>
      </c>
      <c r="B30" s="2" t="s">
        <v>10</v>
      </c>
      <c r="C30" s="2" t="s">
        <v>15</v>
      </c>
      <c r="D30" s="265" t="s">
        <v>234</v>
      </c>
      <c r="E30" s="266" t="s">
        <v>466</v>
      </c>
      <c r="F30" s="267" t="s">
        <v>471</v>
      </c>
      <c r="G30" s="2"/>
      <c r="H30" s="347">
        <f>SUM(H31)</f>
        <v>439167</v>
      </c>
    </row>
    <row r="31" spans="1:8" ht="48" customHeight="1" x14ac:dyDescent="0.25">
      <c r="A31" s="91" t="s">
        <v>84</v>
      </c>
      <c r="B31" s="2" t="s">
        <v>10</v>
      </c>
      <c r="C31" s="2" t="s">
        <v>15</v>
      </c>
      <c r="D31" s="265" t="s">
        <v>234</v>
      </c>
      <c r="E31" s="266" t="s">
        <v>466</v>
      </c>
      <c r="F31" s="267" t="s">
        <v>471</v>
      </c>
      <c r="G31" s="2" t="s">
        <v>13</v>
      </c>
      <c r="H31" s="348">
        <f>SUM(прил9!I375)</f>
        <v>439167</v>
      </c>
    </row>
    <row r="32" spans="1:8" ht="33.75" hidden="1" customHeight="1" x14ac:dyDescent="0.25">
      <c r="A32" s="32" t="s">
        <v>120</v>
      </c>
      <c r="B32" s="33" t="s">
        <v>10</v>
      </c>
      <c r="C32" s="33" t="s">
        <v>15</v>
      </c>
      <c r="D32" s="262" t="s">
        <v>235</v>
      </c>
      <c r="E32" s="263" t="s">
        <v>466</v>
      </c>
      <c r="F32" s="264" t="s">
        <v>467</v>
      </c>
      <c r="G32" s="33"/>
      <c r="H32" s="346">
        <f>SUM(H33)</f>
        <v>0</v>
      </c>
    </row>
    <row r="33" spans="1:8" ht="16.5" hidden="1" customHeight="1" x14ac:dyDescent="0.25">
      <c r="A33" s="3" t="s">
        <v>121</v>
      </c>
      <c r="B33" s="2" t="s">
        <v>10</v>
      </c>
      <c r="C33" s="2" t="s">
        <v>15</v>
      </c>
      <c r="D33" s="265" t="s">
        <v>236</v>
      </c>
      <c r="E33" s="266" t="s">
        <v>466</v>
      </c>
      <c r="F33" s="267" t="s">
        <v>467</v>
      </c>
      <c r="G33" s="2"/>
      <c r="H33" s="347">
        <f>SUM(H34)</f>
        <v>0</v>
      </c>
    </row>
    <row r="34" spans="1:8" ht="33.75" hidden="1" customHeight="1" x14ac:dyDescent="0.25">
      <c r="A34" s="3" t="s">
        <v>83</v>
      </c>
      <c r="B34" s="2" t="s">
        <v>10</v>
      </c>
      <c r="C34" s="2" t="s">
        <v>15</v>
      </c>
      <c r="D34" s="265" t="s">
        <v>236</v>
      </c>
      <c r="E34" s="266" t="s">
        <v>466</v>
      </c>
      <c r="F34" s="267" t="s">
        <v>471</v>
      </c>
      <c r="G34" s="2"/>
      <c r="H34" s="347">
        <f>SUM(H35:H36)</f>
        <v>0</v>
      </c>
    </row>
    <row r="35" spans="1:8" ht="47.25" hidden="1" customHeight="1" x14ac:dyDescent="0.25">
      <c r="A35" s="91" t="s">
        <v>84</v>
      </c>
      <c r="B35" s="2" t="s">
        <v>10</v>
      </c>
      <c r="C35" s="2" t="s">
        <v>15</v>
      </c>
      <c r="D35" s="265" t="s">
        <v>236</v>
      </c>
      <c r="E35" s="266" t="s">
        <v>466</v>
      </c>
      <c r="F35" s="267" t="s">
        <v>471</v>
      </c>
      <c r="G35" s="2" t="s">
        <v>13</v>
      </c>
      <c r="H35" s="348">
        <f>SUM(прил9!I379)</f>
        <v>0</v>
      </c>
    </row>
    <row r="36" spans="1:8" ht="18.75" hidden="1" customHeight="1" x14ac:dyDescent="0.25">
      <c r="A36" s="3" t="s">
        <v>18</v>
      </c>
      <c r="B36" s="2" t="s">
        <v>10</v>
      </c>
      <c r="C36" s="2" t="s">
        <v>15</v>
      </c>
      <c r="D36" s="265" t="s">
        <v>236</v>
      </c>
      <c r="E36" s="266" t="s">
        <v>466</v>
      </c>
      <c r="F36" s="267" t="s">
        <v>471</v>
      </c>
      <c r="G36" s="2" t="s">
        <v>17</v>
      </c>
      <c r="H36" s="348">
        <f>SUM(прил9!I380)</f>
        <v>0</v>
      </c>
    </row>
    <row r="37" spans="1:8" ht="48.75" customHeight="1" x14ac:dyDescent="0.25">
      <c r="A37" s="93" t="s">
        <v>19</v>
      </c>
      <c r="B37" s="25" t="s">
        <v>10</v>
      </c>
      <c r="C37" s="25" t="s">
        <v>20</v>
      </c>
      <c r="D37" s="259"/>
      <c r="E37" s="260"/>
      <c r="F37" s="261"/>
      <c r="G37" s="25"/>
      <c r="H37" s="345">
        <f>SUM(H38,H52,H57,H62,H69,H74+H45)</f>
        <v>15221377</v>
      </c>
    </row>
    <row r="38" spans="1:8" ht="36.75" customHeight="1" x14ac:dyDescent="0.25">
      <c r="A38" s="81" t="s">
        <v>122</v>
      </c>
      <c r="B38" s="33" t="s">
        <v>10</v>
      </c>
      <c r="C38" s="33" t="s">
        <v>20</v>
      </c>
      <c r="D38" s="268" t="s">
        <v>197</v>
      </c>
      <c r="E38" s="269" t="s">
        <v>466</v>
      </c>
      <c r="F38" s="270" t="s">
        <v>467</v>
      </c>
      <c r="G38" s="33"/>
      <c r="H38" s="346">
        <f>SUM(H39)</f>
        <v>884600</v>
      </c>
    </row>
    <row r="39" spans="1:8" ht="66.75" customHeight="1" x14ac:dyDescent="0.25">
      <c r="A39" s="82" t="s">
        <v>123</v>
      </c>
      <c r="B39" s="2" t="s">
        <v>10</v>
      </c>
      <c r="C39" s="2" t="s">
        <v>20</v>
      </c>
      <c r="D39" s="280" t="s">
        <v>230</v>
      </c>
      <c r="E39" s="281" t="s">
        <v>466</v>
      </c>
      <c r="F39" s="282" t="s">
        <v>467</v>
      </c>
      <c r="G39" s="2"/>
      <c r="H39" s="347">
        <f>SUM(H40)</f>
        <v>884600</v>
      </c>
    </row>
    <row r="40" spans="1:8" ht="33.75" customHeight="1" x14ac:dyDescent="0.25">
      <c r="A40" s="82" t="s">
        <v>474</v>
      </c>
      <c r="B40" s="2" t="s">
        <v>10</v>
      </c>
      <c r="C40" s="2" t="s">
        <v>20</v>
      </c>
      <c r="D40" s="280" t="s">
        <v>230</v>
      </c>
      <c r="E40" s="281" t="s">
        <v>10</v>
      </c>
      <c r="F40" s="282" t="s">
        <v>467</v>
      </c>
      <c r="G40" s="2"/>
      <c r="H40" s="347">
        <f>SUM(H41+H43)</f>
        <v>884600</v>
      </c>
    </row>
    <row r="41" spans="1:8" ht="47.25" customHeight="1" x14ac:dyDescent="0.25">
      <c r="A41" s="91" t="s">
        <v>85</v>
      </c>
      <c r="B41" s="2" t="s">
        <v>10</v>
      </c>
      <c r="C41" s="2" t="s">
        <v>20</v>
      </c>
      <c r="D41" s="283" t="s">
        <v>230</v>
      </c>
      <c r="E41" s="284" t="s">
        <v>10</v>
      </c>
      <c r="F41" s="285" t="s">
        <v>475</v>
      </c>
      <c r="G41" s="2"/>
      <c r="H41" s="347">
        <f>SUM(H42)</f>
        <v>876600</v>
      </c>
    </row>
    <row r="42" spans="1:8" ht="49.5" customHeight="1" x14ac:dyDescent="0.25">
      <c r="A42" s="91" t="s">
        <v>84</v>
      </c>
      <c r="B42" s="2" t="s">
        <v>10</v>
      </c>
      <c r="C42" s="2" t="s">
        <v>20</v>
      </c>
      <c r="D42" s="283" t="s">
        <v>230</v>
      </c>
      <c r="E42" s="284" t="s">
        <v>10</v>
      </c>
      <c r="F42" s="285" t="s">
        <v>475</v>
      </c>
      <c r="G42" s="2" t="s">
        <v>13</v>
      </c>
      <c r="H42" s="348">
        <f>SUM(прил9!I27)</f>
        <v>876600</v>
      </c>
    </row>
    <row r="43" spans="1:8" ht="31.5" customHeight="1" x14ac:dyDescent="0.25">
      <c r="A43" s="86" t="s">
        <v>112</v>
      </c>
      <c r="B43" s="2" t="s">
        <v>10</v>
      </c>
      <c r="C43" s="2" t="s">
        <v>20</v>
      </c>
      <c r="D43" s="280" t="s">
        <v>230</v>
      </c>
      <c r="E43" s="281" t="s">
        <v>10</v>
      </c>
      <c r="F43" s="282" t="s">
        <v>476</v>
      </c>
      <c r="G43" s="2"/>
      <c r="H43" s="347">
        <f>SUM(H44)</f>
        <v>8000</v>
      </c>
    </row>
    <row r="44" spans="1:8" ht="30.75" customHeight="1" x14ac:dyDescent="0.25">
      <c r="A44" s="96" t="s">
        <v>653</v>
      </c>
      <c r="B44" s="2" t="s">
        <v>10</v>
      </c>
      <c r="C44" s="2" t="s">
        <v>20</v>
      </c>
      <c r="D44" s="280" t="s">
        <v>230</v>
      </c>
      <c r="E44" s="281" t="s">
        <v>10</v>
      </c>
      <c r="F44" s="282" t="s">
        <v>476</v>
      </c>
      <c r="G44" s="2" t="s">
        <v>16</v>
      </c>
      <c r="H44" s="348">
        <f>SUM(прил9!I29)</f>
        <v>8000</v>
      </c>
    </row>
    <row r="45" spans="1:8" ht="49.5" customHeight="1" x14ac:dyDescent="0.25">
      <c r="A45" s="32" t="s">
        <v>136</v>
      </c>
      <c r="B45" s="33" t="s">
        <v>10</v>
      </c>
      <c r="C45" s="33" t="s">
        <v>20</v>
      </c>
      <c r="D45" s="274" t="s">
        <v>492</v>
      </c>
      <c r="E45" s="275" t="s">
        <v>466</v>
      </c>
      <c r="F45" s="276" t="s">
        <v>467</v>
      </c>
      <c r="G45" s="33"/>
      <c r="H45" s="346">
        <f>SUM(H46)</f>
        <v>168257</v>
      </c>
    </row>
    <row r="46" spans="1:8" ht="66" customHeight="1" x14ac:dyDescent="0.25">
      <c r="A46" s="61" t="s">
        <v>137</v>
      </c>
      <c r="B46" s="2" t="s">
        <v>10</v>
      </c>
      <c r="C46" s="2" t="s">
        <v>20</v>
      </c>
      <c r="D46" s="277" t="s">
        <v>596</v>
      </c>
      <c r="E46" s="278" t="s">
        <v>466</v>
      </c>
      <c r="F46" s="279" t="s">
        <v>467</v>
      </c>
      <c r="G46" s="49"/>
      <c r="H46" s="347">
        <f>SUM(H47)</f>
        <v>168257</v>
      </c>
    </row>
    <row r="47" spans="1:8" ht="48.75" customHeight="1" x14ac:dyDescent="0.25">
      <c r="A47" s="82" t="s">
        <v>493</v>
      </c>
      <c r="B47" s="2" t="s">
        <v>10</v>
      </c>
      <c r="C47" s="2" t="s">
        <v>20</v>
      </c>
      <c r="D47" s="277" t="s">
        <v>596</v>
      </c>
      <c r="E47" s="278" t="s">
        <v>10</v>
      </c>
      <c r="F47" s="279" t="s">
        <v>467</v>
      </c>
      <c r="G47" s="49"/>
      <c r="H47" s="347">
        <f>SUM(H48+H50)</f>
        <v>168257</v>
      </c>
    </row>
    <row r="48" spans="1:8" ht="17.25" hidden="1" customHeight="1" x14ac:dyDescent="0.25">
      <c r="A48" s="82" t="s">
        <v>792</v>
      </c>
      <c r="B48" s="2" t="s">
        <v>10</v>
      </c>
      <c r="C48" s="2" t="s">
        <v>20</v>
      </c>
      <c r="D48" s="277" t="s">
        <v>209</v>
      </c>
      <c r="E48" s="278" t="s">
        <v>10</v>
      </c>
      <c r="F48" s="279" t="s">
        <v>793</v>
      </c>
      <c r="G48" s="49"/>
      <c r="H48" s="347">
        <f>SUM(H49)</f>
        <v>0</v>
      </c>
    </row>
    <row r="49" spans="1:8" ht="31.5" hidden="1" customHeight="1" x14ac:dyDescent="0.25">
      <c r="A49" s="92" t="s">
        <v>653</v>
      </c>
      <c r="B49" s="2" t="s">
        <v>10</v>
      </c>
      <c r="C49" s="2" t="s">
        <v>20</v>
      </c>
      <c r="D49" s="277" t="s">
        <v>209</v>
      </c>
      <c r="E49" s="278" t="s">
        <v>10</v>
      </c>
      <c r="F49" s="279" t="s">
        <v>793</v>
      </c>
      <c r="G49" s="49" t="s">
        <v>16</v>
      </c>
      <c r="H49" s="349">
        <f>SUM(прил9!I34)</f>
        <v>0</v>
      </c>
    </row>
    <row r="50" spans="1:8" ht="17.25" customHeight="1" x14ac:dyDescent="0.25">
      <c r="A50" s="82" t="s">
        <v>598</v>
      </c>
      <c r="B50" s="2" t="s">
        <v>10</v>
      </c>
      <c r="C50" s="2" t="s">
        <v>20</v>
      </c>
      <c r="D50" s="277" t="s">
        <v>209</v>
      </c>
      <c r="E50" s="278" t="s">
        <v>10</v>
      </c>
      <c r="F50" s="279" t="s">
        <v>597</v>
      </c>
      <c r="G50" s="49"/>
      <c r="H50" s="347">
        <f>SUM(H51)</f>
        <v>168257</v>
      </c>
    </row>
    <row r="51" spans="1:8" ht="30.75" customHeight="1" x14ac:dyDescent="0.25">
      <c r="A51" s="92" t="s">
        <v>653</v>
      </c>
      <c r="B51" s="2" t="s">
        <v>10</v>
      </c>
      <c r="C51" s="2" t="s">
        <v>20</v>
      </c>
      <c r="D51" s="277" t="s">
        <v>209</v>
      </c>
      <c r="E51" s="278" t="s">
        <v>10</v>
      </c>
      <c r="F51" s="279" t="s">
        <v>597</v>
      </c>
      <c r="G51" s="2" t="s">
        <v>16</v>
      </c>
      <c r="H51" s="349">
        <f>SUM(прил9!I36)</f>
        <v>168257</v>
      </c>
    </row>
    <row r="52" spans="1:8" ht="35.25" customHeight="1" x14ac:dyDescent="0.25">
      <c r="A52" s="81" t="s">
        <v>115</v>
      </c>
      <c r="B52" s="33" t="s">
        <v>10</v>
      </c>
      <c r="C52" s="33" t="s">
        <v>20</v>
      </c>
      <c r="D52" s="274" t="s">
        <v>469</v>
      </c>
      <c r="E52" s="275" t="s">
        <v>466</v>
      </c>
      <c r="F52" s="276" t="s">
        <v>467</v>
      </c>
      <c r="G52" s="33"/>
      <c r="H52" s="346">
        <f>SUM(H53)</f>
        <v>959310</v>
      </c>
    </row>
    <row r="53" spans="1:8" ht="62.25" customHeight="1" x14ac:dyDescent="0.25">
      <c r="A53" s="82" t="s">
        <v>128</v>
      </c>
      <c r="B53" s="2" t="s">
        <v>10</v>
      </c>
      <c r="C53" s="2" t="s">
        <v>20</v>
      </c>
      <c r="D53" s="277" t="s">
        <v>470</v>
      </c>
      <c r="E53" s="278" t="s">
        <v>466</v>
      </c>
      <c r="F53" s="279" t="s">
        <v>467</v>
      </c>
      <c r="G53" s="49"/>
      <c r="H53" s="347">
        <f>SUM(H54)</f>
        <v>959310</v>
      </c>
    </row>
    <row r="54" spans="1:8" ht="49.5" customHeight="1" x14ac:dyDescent="0.25">
      <c r="A54" s="82" t="s">
        <v>473</v>
      </c>
      <c r="B54" s="2" t="s">
        <v>10</v>
      </c>
      <c r="C54" s="2" t="s">
        <v>20</v>
      </c>
      <c r="D54" s="277" t="s">
        <v>470</v>
      </c>
      <c r="E54" s="278" t="s">
        <v>10</v>
      </c>
      <c r="F54" s="279" t="s">
        <v>467</v>
      </c>
      <c r="G54" s="49"/>
      <c r="H54" s="347">
        <f>SUM(H55)</f>
        <v>959310</v>
      </c>
    </row>
    <row r="55" spans="1:8" ht="17.25" customHeight="1" x14ac:dyDescent="0.25">
      <c r="A55" s="82" t="s">
        <v>117</v>
      </c>
      <c r="B55" s="2" t="s">
        <v>10</v>
      </c>
      <c r="C55" s="2" t="s">
        <v>20</v>
      </c>
      <c r="D55" s="277" t="s">
        <v>470</v>
      </c>
      <c r="E55" s="278" t="s">
        <v>10</v>
      </c>
      <c r="F55" s="279" t="s">
        <v>472</v>
      </c>
      <c r="G55" s="49"/>
      <c r="H55" s="347">
        <f>SUM(H56)</f>
        <v>959310</v>
      </c>
    </row>
    <row r="56" spans="1:8" ht="33" customHeight="1" x14ac:dyDescent="0.25">
      <c r="A56" s="92" t="s">
        <v>653</v>
      </c>
      <c r="B56" s="2" t="s">
        <v>10</v>
      </c>
      <c r="C56" s="2" t="s">
        <v>20</v>
      </c>
      <c r="D56" s="277" t="s">
        <v>470</v>
      </c>
      <c r="E56" s="278" t="s">
        <v>10</v>
      </c>
      <c r="F56" s="279" t="s">
        <v>472</v>
      </c>
      <c r="G56" s="2" t="s">
        <v>16</v>
      </c>
      <c r="H56" s="349">
        <f>SUM(прил9!I41)</f>
        <v>959310</v>
      </c>
    </row>
    <row r="57" spans="1:8" ht="38.25" customHeight="1" x14ac:dyDescent="0.25">
      <c r="A57" s="81" t="s">
        <v>129</v>
      </c>
      <c r="B57" s="33" t="s">
        <v>10</v>
      </c>
      <c r="C57" s="33" t="s">
        <v>20</v>
      </c>
      <c r="D57" s="262" t="s">
        <v>478</v>
      </c>
      <c r="E57" s="263" t="s">
        <v>466</v>
      </c>
      <c r="F57" s="264" t="s">
        <v>467</v>
      </c>
      <c r="G57" s="33"/>
      <c r="H57" s="346">
        <f>SUM(H58)</f>
        <v>192820</v>
      </c>
    </row>
    <row r="58" spans="1:8" ht="50.25" customHeight="1" x14ac:dyDescent="0.25">
      <c r="A58" s="82" t="s">
        <v>658</v>
      </c>
      <c r="B58" s="2" t="s">
        <v>10</v>
      </c>
      <c r="C58" s="2" t="s">
        <v>20</v>
      </c>
      <c r="D58" s="265" t="s">
        <v>201</v>
      </c>
      <c r="E58" s="266" t="s">
        <v>466</v>
      </c>
      <c r="F58" s="267" t="s">
        <v>467</v>
      </c>
      <c r="G58" s="2"/>
      <c r="H58" s="347">
        <f>SUM(H59)</f>
        <v>192820</v>
      </c>
    </row>
    <row r="59" spans="1:8" ht="33.75" customHeight="1" x14ac:dyDescent="0.25">
      <c r="A59" s="82" t="s">
        <v>477</v>
      </c>
      <c r="B59" s="2" t="s">
        <v>10</v>
      </c>
      <c r="C59" s="2" t="s">
        <v>20</v>
      </c>
      <c r="D59" s="265" t="s">
        <v>201</v>
      </c>
      <c r="E59" s="266" t="s">
        <v>10</v>
      </c>
      <c r="F59" s="267" t="s">
        <v>467</v>
      </c>
      <c r="G59" s="2"/>
      <c r="H59" s="347">
        <f>SUM(H60)</f>
        <v>192820</v>
      </c>
    </row>
    <row r="60" spans="1:8" ht="18" customHeight="1" x14ac:dyDescent="0.25">
      <c r="A60" s="95" t="s">
        <v>88</v>
      </c>
      <c r="B60" s="2" t="s">
        <v>10</v>
      </c>
      <c r="C60" s="2" t="s">
        <v>20</v>
      </c>
      <c r="D60" s="265" t="s">
        <v>201</v>
      </c>
      <c r="E60" s="266" t="s">
        <v>10</v>
      </c>
      <c r="F60" s="267" t="s">
        <v>479</v>
      </c>
      <c r="G60" s="2"/>
      <c r="H60" s="347">
        <f>SUM(H61)</f>
        <v>192820</v>
      </c>
    </row>
    <row r="61" spans="1:8" ht="48.75" customHeight="1" x14ac:dyDescent="0.25">
      <c r="A61" s="91" t="s">
        <v>84</v>
      </c>
      <c r="B61" s="2" t="s">
        <v>10</v>
      </c>
      <c r="C61" s="2" t="s">
        <v>20</v>
      </c>
      <c r="D61" s="265" t="s">
        <v>201</v>
      </c>
      <c r="E61" s="266" t="s">
        <v>10</v>
      </c>
      <c r="F61" s="267" t="s">
        <v>479</v>
      </c>
      <c r="G61" s="2" t="s">
        <v>13</v>
      </c>
      <c r="H61" s="349">
        <f>SUM(прил9!I46)</f>
        <v>192820</v>
      </c>
    </row>
    <row r="62" spans="1:8" ht="34.5" customHeight="1" x14ac:dyDescent="0.25">
      <c r="A62" s="101" t="s">
        <v>124</v>
      </c>
      <c r="B62" s="33" t="s">
        <v>10</v>
      </c>
      <c r="C62" s="33" t="s">
        <v>20</v>
      </c>
      <c r="D62" s="262" t="s">
        <v>481</v>
      </c>
      <c r="E62" s="263" t="s">
        <v>466</v>
      </c>
      <c r="F62" s="264" t="s">
        <v>467</v>
      </c>
      <c r="G62" s="33"/>
      <c r="H62" s="346">
        <f>SUM(H63)</f>
        <v>584400</v>
      </c>
    </row>
    <row r="63" spans="1:8" ht="48.75" customHeight="1" x14ac:dyDescent="0.25">
      <c r="A63" s="96" t="s">
        <v>125</v>
      </c>
      <c r="B63" s="2" t="s">
        <v>10</v>
      </c>
      <c r="C63" s="2" t="s">
        <v>20</v>
      </c>
      <c r="D63" s="265" t="s">
        <v>202</v>
      </c>
      <c r="E63" s="266" t="s">
        <v>466</v>
      </c>
      <c r="F63" s="267" t="s">
        <v>467</v>
      </c>
      <c r="G63" s="2"/>
      <c r="H63" s="347">
        <f>SUM(H64)</f>
        <v>584400</v>
      </c>
    </row>
    <row r="64" spans="1:8" ht="48.75" customHeight="1" x14ac:dyDescent="0.25">
      <c r="A64" s="97" t="s">
        <v>480</v>
      </c>
      <c r="B64" s="2" t="s">
        <v>10</v>
      </c>
      <c r="C64" s="2" t="s">
        <v>20</v>
      </c>
      <c r="D64" s="265" t="s">
        <v>202</v>
      </c>
      <c r="E64" s="266" t="s">
        <v>10</v>
      </c>
      <c r="F64" s="267" t="s">
        <v>467</v>
      </c>
      <c r="G64" s="2"/>
      <c r="H64" s="347">
        <f>SUM(H65+H67)</f>
        <v>584400</v>
      </c>
    </row>
    <row r="65" spans="1:8" ht="47.25" x14ac:dyDescent="0.25">
      <c r="A65" s="91" t="s">
        <v>794</v>
      </c>
      <c r="B65" s="2" t="s">
        <v>10</v>
      </c>
      <c r="C65" s="2" t="s">
        <v>20</v>
      </c>
      <c r="D65" s="265" t="s">
        <v>202</v>
      </c>
      <c r="E65" s="266" t="s">
        <v>10</v>
      </c>
      <c r="F65" s="267" t="s">
        <v>482</v>
      </c>
      <c r="G65" s="2"/>
      <c r="H65" s="347">
        <f>SUM(H66)</f>
        <v>292200</v>
      </c>
    </row>
    <row r="66" spans="1:8" ht="45.75" customHeight="1" x14ac:dyDescent="0.25">
      <c r="A66" s="91" t="s">
        <v>84</v>
      </c>
      <c r="B66" s="2" t="s">
        <v>10</v>
      </c>
      <c r="C66" s="2" t="s">
        <v>20</v>
      </c>
      <c r="D66" s="265" t="s">
        <v>202</v>
      </c>
      <c r="E66" s="266" t="s">
        <v>10</v>
      </c>
      <c r="F66" s="267" t="s">
        <v>482</v>
      </c>
      <c r="G66" s="2" t="s">
        <v>13</v>
      </c>
      <c r="H66" s="348">
        <f>SUM(прил9!I51)</f>
        <v>292200</v>
      </c>
    </row>
    <row r="67" spans="1:8" ht="31.5" x14ac:dyDescent="0.25">
      <c r="A67" s="91" t="s">
        <v>87</v>
      </c>
      <c r="B67" s="2" t="s">
        <v>10</v>
      </c>
      <c r="C67" s="2" t="s">
        <v>20</v>
      </c>
      <c r="D67" s="265" t="s">
        <v>202</v>
      </c>
      <c r="E67" s="266" t="s">
        <v>10</v>
      </c>
      <c r="F67" s="267" t="s">
        <v>483</v>
      </c>
      <c r="G67" s="2"/>
      <c r="H67" s="347">
        <f>SUM(H68)</f>
        <v>292200</v>
      </c>
    </row>
    <row r="68" spans="1:8" ht="48.75" customHeight="1" x14ac:dyDescent="0.25">
      <c r="A68" s="91" t="s">
        <v>84</v>
      </c>
      <c r="B68" s="2" t="s">
        <v>10</v>
      </c>
      <c r="C68" s="2" t="s">
        <v>20</v>
      </c>
      <c r="D68" s="265" t="s">
        <v>202</v>
      </c>
      <c r="E68" s="266" t="s">
        <v>10</v>
      </c>
      <c r="F68" s="267" t="s">
        <v>483</v>
      </c>
      <c r="G68" s="2" t="s">
        <v>13</v>
      </c>
      <c r="H68" s="349">
        <f>SUM(прил9!I53)</f>
        <v>292200</v>
      </c>
    </row>
    <row r="69" spans="1:8" ht="31.5" x14ac:dyDescent="0.25">
      <c r="A69" s="81" t="s">
        <v>126</v>
      </c>
      <c r="B69" s="33" t="s">
        <v>10</v>
      </c>
      <c r="C69" s="33" t="s">
        <v>20</v>
      </c>
      <c r="D69" s="262" t="s">
        <v>203</v>
      </c>
      <c r="E69" s="263" t="s">
        <v>466</v>
      </c>
      <c r="F69" s="264" t="s">
        <v>467</v>
      </c>
      <c r="G69" s="33"/>
      <c r="H69" s="346">
        <f>SUM(H70)</f>
        <v>292200</v>
      </c>
    </row>
    <row r="70" spans="1:8" ht="49.5" customHeight="1" x14ac:dyDescent="0.25">
      <c r="A70" s="82" t="s">
        <v>127</v>
      </c>
      <c r="B70" s="2" t="s">
        <v>10</v>
      </c>
      <c r="C70" s="2" t="s">
        <v>20</v>
      </c>
      <c r="D70" s="265" t="s">
        <v>204</v>
      </c>
      <c r="E70" s="266" t="s">
        <v>466</v>
      </c>
      <c r="F70" s="267" t="s">
        <v>467</v>
      </c>
      <c r="G70" s="49"/>
      <c r="H70" s="347">
        <f>SUM(H71)</f>
        <v>292200</v>
      </c>
    </row>
    <row r="71" spans="1:8" ht="33" customHeight="1" x14ac:dyDescent="0.25">
      <c r="A71" s="82" t="s">
        <v>484</v>
      </c>
      <c r="B71" s="2" t="s">
        <v>10</v>
      </c>
      <c r="C71" s="2" t="s">
        <v>20</v>
      </c>
      <c r="D71" s="265" t="s">
        <v>204</v>
      </c>
      <c r="E71" s="266" t="s">
        <v>12</v>
      </c>
      <c r="F71" s="267" t="s">
        <v>467</v>
      </c>
      <c r="G71" s="49"/>
      <c r="H71" s="347">
        <f>SUM(H72)</f>
        <v>292200</v>
      </c>
    </row>
    <row r="72" spans="1:8" ht="30.75" customHeight="1" x14ac:dyDescent="0.25">
      <c r="A72" s="3" t="s">
        <v>86</v>
      </c>
      <c r="B72" s="2" t="s">
        <v>10</v>
      </c>
      <c r="C72" s="2" t="s">
        <v>20</v>
      </c>
      <c r="D72" s="265" t="s">
        <v>204</v>
      </c>
      <c r="E72" s="266" t="s">
        <v>12</v>
      </c>
      <c r="F72" s="267" t="s">
        <v>485</v>
      </c>
      <c r="G72" s="2"/>
      <c r="H72" s="347">
        <f>SUM(H73)</f>
        <v>292200</v>
      </c>
    </row>
    <row r="73" spans="1:8" ht="47.25" customHeight="1" x14ac:dyDescent="0.25">
      <c r="A73" s="91" t="s">
        <v>84</v>
      </c>
      <c r="B73" s="2" t="s">
        <v>10</v>
      </c>
      <c r="C73" s="2" t="s">
        <v>20</v>
      </c>
      <c r="D73" s="265" t="s">
        <v>204</v>
      </c>
      <c r="E73" s="266" t="s">
        <v>12</v>
      </c>
      <c r="F73" s="267" t="s">
        <v>485</v>
      </c>
      <c r="G73" s="2" t="s">
        <v>13</v>
      </c>
      <c r="H73" s="349">
        <f>SUM(прил9!I58)</f>
        <v>292200</v>
      </c>
    </row>
    <row r="74" spans="1:8" ht="15.75" x14ac:dyDescent="0.25">
      <c r="A74" s="32" t="s">
        <v>130</v>
      </c>
      <c r="B74" s="33" t="s">
        <v>10</v>
      </c>
      <c r="C74" s="33" t="s">
        <v>20</v>
      </c>
      <c r="D74" s="262" t="s">
        <v>205</v>
      </c>
      <c r="E74" s="263" t="s">
        <v>466</v>
      </c>
      <c r="F74" s="264" t="s">
        <v>467</v>
      </c>
      <c r="G74" s="33"/>
      <c r="H74" s="346">
        <f>SUM(H75)</f>
        <v>12139790</v>
      </c>
    </row>
    <row r="75" spans="1:8" ht="15.75" x14ac:dyDescent="0.25">
      <c r="A75" s="3" t="s">
        <v>131</v>
      </c>
      <c r="B75" s="2" t="s">
        <v>10</v>
      </c>
      <c r="C75" s="2" t="s">
        <v>20</v>
      </c>
      <c r="D75" s="265" t="s">
        <v>206</v>
      </c>
      <c r="E75" s="266" t="s">
        <v>466</v>
      </c>
      <c r="F75" s="267" t="s">
        <v>467</v>
      </c>
      <c r="G75" s="2"/>
      <c r="H75" s="347">
        <f>SUM(H76)</f>
        <v>12139790</v>
      </c>
    </row>
    <row r="76" spans="1:8" ht="31.5" x14ac:dyDescent="0.25">
      <c r="A76" s="3" t="s">
        <v>83</v>
      </c>
      <c r="B76" s="2" t="s">
        <v>10</v>
      </c>
      <c r="C76" s="2" t="s">
        <v>20</v>
      </c>
      <c r="D76" s="265" t="s">
        <v>206</v>
      </c>
      <c r="E76" s="266" t="s">
        <v>466</v>
      </c>
      <c r="F76" s="267" t="s">
        <v>471</v>
      </c>
      <c r="G76" s="2"/>
      <c r="H76" s="347">
        <f>SUM(H77:H78)</f>
        <v>12139790</v>
      </c>
    </row>
    <row r="77" spans="1:8" ht="47.25" customHeight="1" x14ac:dyDescent="0.25">
      <c r="A77" s="91" t="s">
        <v>84</v>
      </c>
      <c r="B77" s="2" t="s">
        <v>10</v>
      </c>
      <c r="C77" s="2" t="s">
        <v>20</v>
      </c>
      <c r="D77" s="265" t="s">
        <v>206</v>
      </c>
      <c r="E77" s="266" t="s">
        <v>466</v>
      </c>
      <c r="F77" s="267" t="s">
        <v>471</v>
      </c>
      <c r="G77" s="2" t="s">
        <v>13</v>
      </c>
      <c r="H77" s="348">
        <f>SUM(прил9!I62)</f>
        <v>12128461</v>
      </c>
    </row>
    <row r="78" spans="1:8" ht="16.5" customHeight="1" x14ac:dyDescent="0.25">
      <c r="A78" s="3" t="s">
        <v>18</v>
      </c>
      <c r="B78" s="2" t="s">
        <v>10</v>
      </c>
      <c r="C78" s="2" t="s">
        <v>20</v>
      </c>
      <c r="D78" s="265" t="s">
        <v>206</v>
      </c>
      <c r="E78" s="266" t="s">
        <v>466</v>
      </c>
      <c r="F78" s="267" t="s">
        <v>471</v>
      </c>
      <c r="G78" s="2" t="s">
        <v>17</v>
      </c>
      <c r="H78" s="348">
        <f>SUM(прил9!I63)</f>
        <v>11329</v>
      </c>
    </row>
    <row r="79" spans="1:8" ht="15.75" x14ac:dyDescent="0.25">
      <c r="A79" s="93" t="s">
        <v>866</v>
      </c>
      <c r="B79" s="25" t="s">
        <v>10</v>
      </c>
      <c r="C79" s="62" t="s">
        <v>108</v>
      </c>
      <c r="D79" s="286"/>
      <c r="E79" s="287"/>
      <c r="F79" s="288"/>
      <c r="G79" s="25"/>
      <c r="H79" s="345">
        <f>SUM(H80)</f>
        <v>53600</v>
      </c>
    </row>
    <row r="80" spans="1:8" ht="15.75" x14ac:dyDescent="0.25">
      <c r="A80" s="81" t="s">
        <v>193</v>
      </c>
      <c r="B80" s="33" t="s">
        <v>10</v>
      </c>
      <c r="C80" s="47" t="s">
        <v>108</v>
      </c>
      <c r="D80" s="268" t="s">
        <v>213</v>
      </c>
      <c r="E80" s="269" t="s">
        <v>466</v>
      </c>
      <c r="F80" s="270" t="s">
        <v>467</v>
      </c>
      <c r="G80" s="33"/>
      <c r="H80" s="346">
        <f>SUM(H81)</f>
        <v>53600</v>
      </c>
    </row>
    <row r="81" spans="1:8" ht="15.75" x14ac:dyDescent="0.25">
      <c r="A81" s="94" t="s">
        <v>192</v>
      </c>
      <c r="B81" s="2" t="s">
        <v>10</v>
      </c>
      <c r="C81" s="8" t="s">
        <v>108</v>
      </c>
      <c r="D81" s="283" t="s">
        <v>213</v>
      </c>
      <c r="E81" s="284" t="s">
        <v>466</v>
      </c>
      <c r="F81" s="285" t="s">
        <v>467</v>
      </c>
      <c r="G81" s="2"/>
      <c r="H81" s="347">
        <f>SUM(H82)</f>
        <v>53600</v>
      </c>
    </row>
    <row r="82" spans="1:8" ht="47.25" x14ac:dyDescent="0.25">
      <c r="A82" s="3" t="s">
        <v>867</v>
      </c>
      <c r="B82" s="2" t="s">
        <v>10</v>
      </c>
      <c r="C82" s="8" t="s">
        <v>108</v>
      </c>
      <c r="D82" s="283" t="s">
        <v>213</v>
      </c>
      <c r="E82" s="284" t="s">
        <v>466</v>
      </c>
      <c r="F82" s="481">
        <v>51200</v>
      </c>
      <c r="G82" s="2"/>
      <c r="H82" s="347">
        <f>SUM(H83)</f>
        <v>53600</v>
      </c>
    </row>
    <row r="83" spans="1:8" ht="31.5" x14ac:dyDescent="0.25">
      <c r="A83" s="96" t="s">
        <v>653</v>
      </c>
      <c r="B83" s="2" t="s">
        <v>10</v>
      </c>
      <c r="C83" s="8" t="s">
        <v>108</v>
      </c>
      <c r="D83" s="283" t="s">
        <v>213</v>
      </c>
      <c r="E83" s="284" t="s">
        <v>466</v>
      </c>
      <c r="F83" s="481">
        <v>51200</v>
      </c>
      <c r="G83" s="2" t="s">
        <v>16</v>
      </c>
      <c r="H83" s="348">
        <f>SUM(прил9!I68)</f>
        <v>53600</v>
      </c>
    </row>
    <row r="84" spans="1:8" ht="32.25" customHeight="1" x14ac:dyDescent="0.25">
      <c r="A84" s="93" t="s">
        <v>71</v>
      </c>
      <c r="B84" s="25" t="s">
        <v>10</v>
      </c>
      <c r="C84" s="25" t="s">
        <v>70</v>
      </c>
      <c r="D84" s="259"/>
      <c r="E84" s="260"/>
      <c r="F84" s="261"/>
      <c r="G84" s="25"/>
      <c r="H84" s="345">
        <f>SUM(H85,H90,H95)</f>
        <v>2807302</v>
      </c>
    </row>
    <row r="85" spans="1:8" ht="38.25" customHeight="1" x14ac:dyDescent="0.25">
      <c r="A85" s="81" t="s">
        <v>115</v>
      </c>
      <c r="B85" s="33" t="s">
        <v>10</v>
      </c>
      <c r="C85" s="33" t="s">
        <v>70</v>
      </c>
      <c r="D85" s="262" t="s">
        <v>469</v>
      </c>
      <c r="E85" s="263" t="s">
        <v>466</v>
      </c>
      <c r="F85" s="264" t="s">
        <v>467</v>
      </c>
      <c r="G85" s="33"/>
      <c r="H85" s="346">
        <f>SUM(H86)</f>
        <v>387296</v>
      </c>
    </row>
    <row r="86" spans="1:8" ht="62.25" customHeight="1" x14ac:dyDescent="0.25">
      <c r="A86" s="82" t="s">
        <v>128</v>
      </c>
      <c r="B86" s="2" t="s">
        <v>10</v>
      </c>
      <c r="C86" s="2" t="s">
        <v>70</v>
      </c>
      <c r="D86" s="265" t="s">
        <v>470</v>
      </c>
      <c r="E86" s="266" t="s">
        <v>466</v>
      </c>
      <c r="F86" s="267" t="s">
        <v>467</v>
      </c>
      <c r="G86" s="49"/>
      <c r="H86" s="347">
        <f>SUM(H87)</f>
        <v>387296</v>
      </c>
    </row>
    <row r="87" spans="1:8" ht="48.75" customHeight="1" x14ac:dyDescent="0.25">
      <c r="A87" s="82" t="s">
        <v>473</v>
      </c>
      <c r="B87" s="2" t="s">
        <v>10</v>
      </c>
      <c r="C87" s="2" t="s">
        <v>70</v>
      </c>
      <c r="D87" s="265" t="s">
        <v>470</v>
      </c>
      <c r="E87" s="266" t="s">
        <v>10</v>
      </c>
      <c r="F87" s="267" t="s">
        <v>467</v>
      </c>
      <c r="G87" s="49"/>
      <c r="H87" s="347">
        <f>SUM(H88)</f>
        <v>387296</v>
      </c>
    </row>
    <row r="88" spans="1:8" ht="18" customHeight="1" x14ac:dyDescent="0.25">
      <c r="A88" s="82" t="s">
        <v>117</v>
      </c>
      <c r="B88" s="2" t="s">
        <v>10</v>
      </c>
      <c r="C88" s="2" t="s">
        <v>70</v>
      </c>
      <c r="D88" s="265" t="s">
        <v>470</v>
      </c>
      <c r="E88" s="266" t="s">
        <v>10</v>
      </c>
      <c r="F88" s="267" t="s">
        <v>472</v>
      </c>
      <c r="G88" s="49"/>
      <c r="H88" s="347">
        <f>SUM(H89)</f>
        <v>387296</v>
      </c>
    </row>
    <row r="89" spans="1:8" ht="31.5" customHeight="1" x14ac:dyDescent="0.25">
      <c r="A89" s="96" t="s">
        <v>653</v>
      </c>
      <c r="B89" s="2" t="s">
        <v>10</v>
      </c>
      <c r="C89" s="2" t="s">
        <v>70</v>
      </c>
      <c r="D89" s="265" t="s">
        <v>470</v>
      </c>
      <c r="E89" s="266" t="s">
        <v>10</v>
      </c>
      <c r="F89" s="267" t="s">
        <v>472</v>
      </c>
      <c r="G89" s="2" t="s">
        <v>16</v>
      </c>
      <c r="H89" s="349">
        <f>SUM(прил9!I281)</f>
        <v>387296</v>
      </c>
    </row>
    <row r="90" spans="1:8" s="42" customFormat="1" ht="64.5" customHeight="1" x14ac:dyDescent="0.25">
      <c r="A90" s="81" t="s">
        <v>140</v>
      </c>
      <c r="B90" s="33" t="s">
        <v>10</v>
      </c>
      <c r="C90" s="33" t="s">
        <v>70</v>
      </c>
      <c r="D90" s="262" t="s">
        <v>216</v>
      </c>
      <c r="E90" s="263" t="s">
        <v>466</v>
      </c>
      <c r="F90" s="264" t="s">
        <v>467</v>
      </c>
      <c r="G90" s="33"/>
      <c r="H90" s="346">
        <f>SUM(H91)</f>
        <v>21600</v>
      </c>
    </row>
    <row r="91" spans="1:8" s="42" customFormat="1" ht="94.5" customHeight="1" x14ac:dyDescent="0.25">
      <c r="A91" s="82" t="s">
        <v>156</v>
      </c>
      <c r="B91" s="2" t="s">
        <v>10</v>
      </c>
      <c r="C91" s="2" t="s">
        <v>70</v>
      </c>
      <c r="D91" s="265" t="s">
        <v>218</v>
      </c>
      <c r="E91" s="266" t="s">
        <v>466</v>
      </c>
      <c r="F91" s="267" t="s">
        <v>467</v>
      </c>
      <c r="G91" s="2"/>
      <c r="H91" s="347">
        <f>SUM(H92)</f>
        <v>21600</v>
      </c>
    </row>
    <row r="92" spans="1:8" s="42" customFormat="1" ht="48.75" customHeight="1" x14ac:dyDescent="0.25">
      <c r="A92" s="82" t="s">
        <v>486</v>
      </c>
      <c r="B92" s="2" t="s">
        <v>10</v>
      </c>
      <c r="C92" s="2" t="s">
        <v>70</v>
      </c>
      <c r="D92" s="265" t="s">
        <v>218</v>
      </c>
      <c r="E92" s="266" t="s">
        <v>10</v>
      </c>
      <c r="F92" s="267" t="s">
        <v>467</v>
      </c>
      <c r="G92" s="2"/>
      <c r="H92" s="347">
        <f>SUM(H93)</f>
        <v>21600</v>
      </c>
    </row>
    <row r="93" spans="1:8" s="42" customFormat="1" ht="15.75" customHeight="1" x14ac:dyDescent="0.25">
      <c r="A93" s="3" t="s">
        <v>109</v>
      </c>
      <c r="B93" s="2" t="s">
        <v>10</v>
      </c>
      <c r="C93" s="2" t="s">
        <v>70</v>
      </c>
      <c r="D93" s="265" t="s">
        <v>218</v>
      </c>
      <c r="E93" s="266" t="s">
        <v>10</v>
      </c>
      <c r="F93" s="267" t="s">
        <v>487</v>
      </c>
      <c r="G93" s="2"/>
      <c r="H93" s="347">
        <f>SUM(H94)</f>
        <v>21600</v>
      </c>
    </row>
    <row r="94" spans="1:8" s="42" customFormat="1" ht="33" customHeight="1" x14ac:dyDescent="0.25">
      <c r="A94" s="96" t="s">
        <v>653</v>
      </c>
      <c r="B94" s="2" t="s">
        <v>10</v>
      </c>
      <c r="C94" s="2" t="s">
        <v>70</v>
      </c>
      <c r="D94" s="265" t="s">
        <v>218</v>
      </c>
      <c r="E94" s="266" t="s">
        <v>10</v>
      </c>
      <c r="F94" s="267" t="s">
        <v>487</v>
      </c>
      <c r="G94" s="2" t="s">
        <v>16</v>
      </c>
      <c r="H94" s="348">
        <f>SUM(прил9!I286)</f>
        <v>21600</v>
      </c>
    </row>
    <row r="95" spans="1:8" ht="33" customHeight="1" x14ac:dyDescent="0.25">
      <c r="A95" s="32" t="s">
        <v>132</v>
      </c>
      <c r="B95" s="33" t="s">
        <v>10</v>
      </c>
      <c r="C95" s="33" t="s">
        <v>70</v>
      </c>
      <c r="D95" s="262" t="s">
        <v>228</v>
      </c>
      <c r="E95" s="263" t="s">
        <v>466</v>
      </c>
      <c r="F95" s="264" t="s">
        <v>467</v>
      </c>
      <c r="G95" s="33"/>
      <c r="H95" s="346">
        <f>SUM(H96)</f>
        <v>2398406</v>
      </c>
    </row>
    <row r="96" spans="1:8" ht="63" customHeight="1" x14ac:dyDescent="0.25">
      <c r="A96" s="3" t="s">
        <v>133</v>
      </c>
      <c r="B96" s="2" t="s">
        <v>10</v>
      </c>
      <c r="C96" s="2" t="s">
        <v>70</v>
      </c>
      <c r="D96" s="265" t="s">
        <v>229</v>
      </c>
      <c r="E96" s="266" t="s">
        <v>466</v>
      </c>
      <c r="F96" s="267" t="s">
        <v>467</v>
      </c>
      <c r="G96" s="2"/>
      <c r="H96" s="347">
        <f>SUM(H97)</f>
        <v>2398406</v>
      </c>
    </row>
    <row r="97" spans="1:8" ht="63" customHeight="1" x14ac:dyDescent="0.25">
      <c r="A97" s="3" t="s">
        <v>488</v>
      </c>
      <c r="B97" s="2" t="s">
        <v>10</v>
      </c>
      <c r="C97" s="2" t="s">
        <v>70</v>
      </c>
      <c r="D97" s="265" t="s">
        <v>229</v>
      </c>
      <c r="E97" s="266" t="s">
        <v>10</v>
      </c>
      <c r="F97" s="267" t="s">
        <v>467</v>
      </c>
      <c r="G97" s="2"/>
      <c r="H97" s="347">
        <f>SUM(H98)</f>
        <v>2398406</v>
      </c>
    </row>
    <row r="98" spans="1:8" ht="33.75" customHeight="1" x14ac:dyDescent="0.25">
      <c r="A98" s="3" t="s">
        <v>83</v>
      </c>
      <c r="B98" s="2" t="s">
        <v>10</v>
      </c>
      <c r="C98" s="2" t="s">
        <v>70</v>
      </c>
      <c r="D98" s="265" t="s">
        <v>229</v>
      </c>
      <c r="E98" s="266" t="s">
        <v>10</v>
      </c>
      <c r="F98" s="267" t="s">
        <v>471</v>
      </c>
      <c r="G98" s="2"/>
      <c r="H98" s="347">
        <f>SUM(H99:H100)</f>
        <v>2398406</v>
      </c>
    </row>
    <row r="99" spans="1:8" ht="48" customHeight="1" x14ac:dyDescent="0.25">
      <c r="A99" s="91" t="s">
        <v>84</v>
      </c>
      <c r="B99" s="2" t="s">
        <v>10</v>
      </c>
      <c r="C99" s="2" t="s">
        <v>70</v>
      </c>
      <c r="D99" s="265" t="s">
        <v>229</v>
      </c>
      <c r="E99" s="266" t="s">
        <v>10</v>
      </c>
      <c r="F99" s="267" t="s">
        <v>471</v>
      </c>
      <c r="G99" s="2" t="s">
        <v>13</v>
      </c>
      <c r="H99" s="348">
        <f>SUM(прил9!I291)</f>
        <v>2396748</v>
      </c>
    </row>
    <row r="100" spans="1:8" ht="15.75" customHeight="1" x14ac:dyDescent="0.25">
      <c r="A100" s="3" t="s">
        <v>18</v>
      </c>
      <c r="B100" s="2" t="s">
        <v>10</v>
      </c>
      <c r="C100" s="2" t="s">
        <v>70</v>
      </c>
      <c r="D100" s="265" t="s">
        <v>229</v>
      </c>
      <c r="E100" s="266" t="s">
        <v>10</v>
      </c>
      <c r="F100" s="267" t="s">
        <v>471</v>
      </c>
      <c r="G100" s="2" t="s">
        <v>17</v>
      </c>
      <c r="H100" s="348">
        <f>SUM(прил9!I292)</f>
        <v>1658</v>
      </c>
    </row>
    <row r="101" spans="1:8" ht="15.75" customHeight="1" x14ac:dyDescent="0.25">
      <c r="A101" s="93" t="s">
        <v>860</v>
      </c>
      <c r="B101" s="25" t="s">
        <v>10</v>
      </c>
      <c r="C101" s="62" t="s">
        <v>29</v>
      </c>
      <c r="D101" s="286"/>
      <c r="E101" s="287"/>
      <c r="F101" s="549"/>
      <c r="G101" s="25"/>
      <c r="H101" s="345">
        <f>SUM(H102)</f>
        <v>225000</v>
      </c>
    </row>
    <row r="102" spans="1:8" ht="15.75" customHeight="1" x14ac:dyDescent="0.25">
      <c r="A102" s="81" t="s">
        <v>193</v>
      </c>
      <c r="B102" s="33" t="s">
        <v>10</v>
      </c>
      <c r="C102" s="47" t="s">
        <v>29</v>
      </c>
      <c r="D102" s="268" t="s">
        <v>212</v>
      </c>
      <c r="E102" s="269" t="s">
        <v>466</v>
      </c>
      <c r="F102" s="548" t="s">
        <v>467</v>
      </c>
      <c r="G102" s="33"/>
      <c r="H102" s="346">
        <f>SUM(H103)</f>
        <v>225000</v>
      </c>
    </row>
    <row r="103" spans="1:8" ht="15.75" customHeight="1" x14ac:dyDescent="0.25">
      <c r="A103" s="94" t="s">
        <v>655</v>
      </c>
      <c r="B103" s="2" t="s">
        <v>10</v>
      </c>
      <c r="C103" s="8" t="s">
        <v>29</v>
      </c>
      <c r="D103" s="283" t="s">
        <v>657</v>
      </c>
      <c r="E103" s="284" t="s">
        <v>466</v>
      </c>
      <c r="F103" s="481" t="s">
        <v>467</v>
      </c>
      <c r="G103" s="2"/>
      <c r="H103" s="347">
        <f>SUM(H104)</f>
        <v>225000</v>
      </c>
    </row>
    <row r="104" spans="1:8" ht="15.75" customHeight="1" x14ac:dyDescent="0.25">
      <c r="A104" s="3" t="s">
        <v>656</v>
      </c>
      <c r="B104" s="2" t="s">
        <v>10</v>
      </c>
      <c r="C104" s="8" t="s">
        <v>29</v>
      </c>
      <c r="D104" s="283" t="s">
        <v>657</v>
      </c>
      <c r="E104" s="284" t="s">
        <v>466</v>
      </c>
      <c r="F104" s="481" t="s">
        <v>654</v>
      </c>
      <c r="G104" s="2"/>
      <c r="H104" s="347">
        <f>SUM(H105)</f>
        <v>225000</v>
      </c>
    </row>
    <row r="105" spans="1:8" ht="32.25" customHeight="1" x14ac:dyDescent="0.25">
      <c r="A105" s="96" t="s">
        <v>653</v>
      </c>
      <c r="B105" s="2" t="s">
        <v>10</v>
      </c>
      <c r="C105" s="8" t="s">
        <v>29</v>
      </c>
      <c r="D105" s="283" t="s">
        <v>657</v>
      </c>
      <c r="E105" s="284" t="s">
        <v>466</v>
      </c>
      <c r="F105" s="481" t="s">
        <v>654</v>
      </c>
      <c r="G105" s="2" t="s">
        <v>16</v>
      </c>
      <c r="H105" s="348">
        <f>SUM(прил9!I73)</f>
        <v>225000</v>
      </c>
    </row>
    <row r="106" spans="1:8" ht="15.75" hidden="1" x14ac:dyDescent="0.25">
      <c r="A106" s="93" t="s">
        <v>22</v>
      </c>
      <c r="B106" s="25" t="s">
        <v>10</v>
      </c>
      <c r="C106" s="45">
        <v>11</v>
      </c>
      <c r="D106" s="286"/>
      <c r="E106" s="287"/>
      <c r="F106" s="288"/>
      <c r="G106" s="24"/>
      <c r="H106" s="345">
        <f>SUM(H107)</f>
        <v>0</v>
      </c>
    </row>
    <row r="107" spans="1:8" ht="18.75" hidden="1" customHeight="1" x14ac:dyDescent="0.25">
      <c r="A107" s="81" t="s">
        <v>89</v>
      </c>
      <c r="B107" s="33" t="s">
        <v>10</v>
      </c>
      <c r="C107" s="35">
        <v>11</v>
      </c>
      <c r="D107" s="268" t="s">
        <v>207</v>
      </c>
      <c r="E107" s="269" t="s">
        <v>466</v>
      </c>
      <c r="F107" s="270" t="s">
        <v>467</v>
      </c>
      <c r="G107" s="33"/>
      <c r="H107" s="346">
        <f>SUM(H108)</f>
        <v>0</v>
      </c>
    </row>
    <row r="108" spans="1:8" ht="16.5" hidden="1" customHeight="1" x14ac:dyDescent="0.25">
      <c r="A108" s="94" t="s">
        <v>90</v>
      </c>
      <c r="B108" s="2" t="s">
        <v>10</v>
      </c>
      <c r="C108" s="525">
        <v>11</v>
      </c>
      <c r="D108" s="283" t="s">
        <v>208</v>
      </c>
      <c r="E108" s="284" t="s">
        <v>466</v>
      </c>
      <c r="F108" s="285" t="s">
        <v>467</v>
      </c>
      <c r="G108" s="2"/>
      <c r="H108" s="347">
        <f>SUM(H109)</f>
        <v>0</v>
      </c>
    </row>
    <row r="109" spans="1:8" ht="17.25" hidden="1" customHeight="1" x14ac:dyDescent="0.25">
      <c r="A109" s="3" t="s">
        <v>110</v>
      </c>
      <c r="B109" s="2" t="s">
        <v>10</v>
      </c>
      <c r="C109" s="525">
        <v>11</v>
      </c>
      <c r="D109" s="283" t="s">
        <v>208</v>
      </c>
      <c r="E109" s="284" t="s">
        <v>466</v>
      </c>
      <c r="F109" s="285" t="s">
        <v>489</v>
      </c>
      <c r="G109" s="2"/>
      <c r="H109" s="347">
        <f>SUM(H110)</f>
        <v>0</v>
      </c>
    </row>
    <row r="110" spans="1:8" ht="18.75" hidden="1" customHeight="1" x14ac:dyDescent="0.25">
      <c r="A110" s="3" t="s">
        <v>18</v>
      </c>
      <c r="B110" s="2" t="s">
        <v>10</v>
      </c>
      <c r="C110" s="525">
        <v>11</v>
      </c>
      <c r="D110" s="283" t="s">
        <v>208</v>
      </c>
      <c r="E110" s="284" t="s">
        <v>466</v>
      </c>
      <c r="F110" s="285" t="s">
        <v>489</v>
      </c>
      <c r="G110" s="2" t="s">
        <v>17</v>
      </c>
      <c r="H110" s="348">
        <f>SUM(прил9!I78)</f>
        <v>0</v>
      </c>
    </row>
    <row r="111" spans="1:8" ht="15.75" x14ac:dyDescent="0.25">
      <c r="A111" s="93" t="s">
        <v>23</v>
      </c>
      <c r="B111" s="25" t="s">
        <v>10</v>
      </c>
      <c r="C111" s="45">
        <v>13</v>
      </c>
      <c r="D111" s="286"/>
      <c r="E111" s="287"/>
      <c r="F111" s="288"/>
      <c r="G111" s="24"/>
      <c r="H111" s="345">
        <f>SUM(H117+H122+H127+H146+H153+H168+H112+H136+H141+H164)</f>
        <v>8211569</v>
      </c>
    </row>
    <row r="112" spans="1:8" ht="33.75" customHeight="1" x14ac:dyDescent="0.25">
      <c r="A112" s="32" t="s">
        <v>162</v>
      </c>
      <c r="B112" s="33" t="s">
        <v>10</v>
      </c>
      <c r="C112" s="35">
        <v>13</v>
      </c>
      <c r="D112" s="262" t="s">
        <v>243</v>
      </c>
      <c r="E112" s="263" t="s">
        <v>466</v>
      </c>
      <c r="F112" s="264" t="s">
        <v>467</v>
      </c>
      <c r="G112" s="36"/>
      <c r="H112" s="346">
        <f>SUM(H113)</f>
        <v>47400</v>
      </c>
    </row>
    <row r="113" spans="1:9" ht="33" customHeight="1" x14ac:dyDescent="0.25">
      <c r="A113" s="3" t="s">
        <v>170</v>
      </c>
      <c r="B113" s="2" t="s">
        <v>10</v>
      </c>
      <c r="C113" s="2">
        <v>13</v>
      </c>
      <c r="D113" s="265" t="s">
        <v>558</v>
      </c>
      <c r="E113" s="266" t="s">
        <v>466</v>
      </c>
      <c r="F113" s="267" t="s">
        <v>467</v>
      </c>
      <c r="G113" s="2"/>
      <c r="H113" s="347">
        <f>SUM(H114)</f>
        <v>47400</v>
      </c>
    </row>
    <row r="114" spans="1:9" ht="17.25" customHeight="1" x14ac:dyDescent="0.25">
      <c r="A114" s="75" t="s">
        <v>723</v>
      </c>
      <c r="B114" s="2" t="s">
        <v>10</v>
      </c>
      <c r="C114" s="2">
        <v>13</v>
      </c>
      <c r="D114" s="265" t="s">
        <v>247</v>
      </c>
      <c r="E114" s="266" t="s">
        <v>12</v>
      </c>
      <c r="F114" s="267" t="s">
        <v>467</v>
      </c>
      <c r="G114" s="2"/>
      <c r="H114" s="347">
        <f>SUM(H115)</f>
        <v>47400</v>
      </c>
      <c r="I114" s="325"/>
    </row>
    <row r="115" spans="1:9" ht="32.25" customHeight="1" x14ac:dyDescent="0.25">
      <c r="A115" s="96" t="s">
        <v>529</v>
      </c>
      <c r="B115" s="2" t="s">
        <v>10</v>
      </c>
      <c r="C115" s="2">
        <v>13</v>
      </c>
      <c r="D115" s="265" t="s">
        <v>247</v>
      </c>
      <c r="E115" s="266" t="s">
        <v>12</v>
      </c>
      <c r="F115" s="285" t="s">
        <v>528</v>
      </c>
      <c r="G115" s="2"/>
      <c r="H115" s="347">
        <f>SUM(H116)</f>
        <v>47400</v>
      </c>
    </row>
    <row r="116" spans="1:9" ht="17.25" customHeight="1" x14ac:dyDescent="0.25">
      <c r="A116" s="97" t="s">
        <v>21</v>
      </c>
      <c r="B116" s="2" t="s">
        <v>10</v>
      </c>
      <c r="C116" s="2">
        <v>13</v>
      </c>
      <c r="D116" s="265" t="s">
        <v>247</v>
      </c>
      <c r="E116" s="266" t="s">
        <v>12</v>
      </c>
      <c r="F116" s="285" t="s">
        <v>528</v>
      </c>
      <c r="G116" s="2" t="s">
        <v>68</v>
      </c>
      <c r="H116" s="349">
        <f>SUM(прил9!I579)</f>
        <v>47400</v>
      </c>
    </row>
    <row r="117" spans="1:9" ht="33.75" customHeight="1" x14ac:dyDescent="0.25">
      <c r="A117" s="81" t="s">
        <v>135</v>
      </c>
      <c r="B117" s="33" t="s">
        <v>10</v>
      </c>
      <c r="C117" s="37">
        <v>13</v>
      </c>
      <c r="D117" s="293" t="s">
        <v>197</v>
      </c>
      <c r="E117" s="294" t="s">
        <v>466</v>
      </c>
      <c r="F117" s="295" t="s">
        <v>467</v>
      </c>
      <c r="G117" s="33"/>
      <c r="H117" s="346">
        <f>SUM(H118)</f>
        <v>122900</v>
      </c>
    </row>
    <row r="118" spans="1:9" ht="48.75" customHeight="1" x14ac:dyDescent="0.25">
      <c r="A118" s="94" t="s">
        <v>134</v>
      </c>
      <c r="B118" s="2" t="s">
        <v>10</v>
      </c>
      <c r="C118" s="6">
        <v>13</v>
      </c>
      <c r="D118" s="280" t="s">
        <v>231</v>
      </c>
      <c r="E118" s="281" t="s">
        <v>466</v>
      </c>
      <c r="F118" s="282" t="s">
        <v>467</v>
      </c>
      <c r="G118" s="2"/>
      <c r="H118" s="347">
        <f>SUM(H119)</f>
        <v>122900</v>
      </c>
    </row>
    <row r="119" spans="1:9" ht="36" customHeight="1" x14ac:dyDescent="0.25">
      <c r="A119" s="94" t="s">
        <v>490</v>
      </c>
      <c r="B119" s="2" t="s">
        <v>10</v>
      </c>
      <c r="C119" s="6">
        <v>13</v>
      </c>
      <c r="D119" s="280" t="s">
        <v>231</v>
      </c>
      <c r="E119" s="281" t="s">
        <v>10</v>
      </c>
      <c r="F119" s="282" t="s">
        <v>467</v>
      </c>
      <c r="G119" s="2"/>
      <c r="H119" s="347">
        <f>SUM(H120)</f>
        <v>122900</v>
      </c>
    </row>
    <row r="120" spans="1:9" ht="31.5" x14ac:dyDescent="0.25">
      <c r="A120" s="3" t="s">
        <v>91</v>
      </c>
      <c r="B120" s="2" t="s">
        <v>10</v>
      </c>
      <c r="C120" s="6">
        <v>13</v>
      </c>
      <c r="D120" s="280" t="s">
        <v>231</v>
      </c>
      <c r="E120" s="281" t="s">
        <v>10</v>
      </c>
      <c r="F120" s="282" t="s">
        <v>491</v>
      </c>
      <c r="G120" s="2"/>
      <c r="H120" s="347">
        <f>SUM(H121)</f>
        <v>122900</v>
      </c>
    </row>
    <row r="121" spans="1:9" ht="31.5" x14ac:dyDescent="0.25">
      <c r="A121" s="96" t="s">
        <v>92</v>
      </c>
      <c r="B121" s="2" t="s">
        <v>10</v>
      </c>
      <c r="C121" s="6">
        <v>13</v>
      </c>
      <c r="D121" s="280" t="s">
        <v>231</v>
      </c>
      <c r="E121" s="281" t="s">
        <v>10</v>
      </c>
      <c r="F121" s="282" t="s">
        <v>491</v>
      </c>
      <c r="G121" s="2" t="s">
        <v>78</v>
      </c>
      <c r="H121" s="348">
        <f>SUM(прил9!I298)</f>
        <v>122900</v>
      </c>
    </row>
    <row r="122" spans="1:9" ht="49.5" customHeight="1" x14ac:dyDescent="0.25">
      <c r="A122" s="32" t="s">
        <v>136</v>
      </c>
      <c r="B122" s="33" t="s">
        <v>10</v>
      </c>
      <c r="C122" s="35">
        <v>13</v>
      </c>
      <c r="D122" s="268" t="s">
        <v>492</v>
      </c>
      <c r="E122" s="269" t="s">
        <v>466</v>
      </c>
      <c r="F122" s="270" t="s">
        <v>467</v>
      </c>
      <c r="G122" s="33"/>
      <c r="H122" s="346">
        <f>SUM(H123)</f>
        <v>3000</v>
      </c>
    </row>
    <row r="123" spans="1:9" ht="63" customHeight="1" x14ac:dyDescent="0.25">
      <c r="A123" s="61" t="s">
        <v>137</v>
      </c>
      <c r="B123" s="2" t="s">
        <v>10</v>
      </c>
      <c r="C123" s="525">
        <v>13</v>
      </c>
      <c r="D123" s="283" t="s">
        <v>209</v>
      </c>
      <c r="E123" s="284" t="s">
        <v>466</v>
      </c>
      <c r="F123" s="285" t="s">
        <v>467</v>
      </c>
      <c r="G123" s="2"/>
      <c r="H123" s="347">
        <f>SUM(H124)</f>
        <v>3000</v>
      </c>
    </row>
    <row r="124" spans="1:9" ht="47.25" customHeight="1" x14ac:dyDescent="0.25">
      <c r="A124" s="61" t="s">
        <v>493</v>
      </c>
      <c r="B124" s="2" t="s">
        <v>10</v>
      </c>
      <c r="C124" s="525">
        <v>13</v>
      </c>
      <c r="D124" s="283" t="s">
        <v>209</v>
      </c>
      <c r="E124" s="284" t="s">
        <v>10</v>
      </c>
      <c r="F124" s="285" t="s">
        <v>467</v>
      </c>
      <c r="G124" s="2"/>
      <c r="H124" s="347">
        <f>SUM(H125)</f>
        <v>3000</v>
      </c>
    </row>
    <row r="125" spans="1:9" ht="18.75" customHeight="1" x14ac:dyDescent="0.25">
      <c r="A125" s="91" t="s">
        <v>495</v>
      </c>
      <c r="B125" s="2" t="s">
        <v>10</v>
      </c>
      <c r="C125" s="525">
        <v>13</v>
      </c>
      <c r="D125" s="283" t="s">
        <v>209</v>
      </c>
      <c r="E125" s="284" t="s">
        <v>10</v>
      </c>
      <c r="F125" s="285" t="s">
        <v>494</v>
      </c>
      <c r="G125" s="2"/>
      <c r="H125" s="347">
        <f>SUM(H126)</f>
        <v>3000</v>
      </c>
    </row>
    <row r="126" spans="1:9" ht="32.25" customHeight="1" x14ac:dyDescent="0.25">
      <c r="A126" s="96" t="s">
        <v>653</v>
      </c>
      <c r="B126" s="2" t="s">
        <v>10</v>
      </c>
      <c r="C126" s="525">
        <v>13</v>
      </c>
      <c r="D126" s="283" t="s">
        <v>209</v>
      </c>
      <c r="E126" s="284" t="s">
        <v>10</v>
      </c>
      <c r="F126" s="285" t="s">
        <v>494</v>
      </c>
      <c r="G126" s="2" t="s">
        <v>16</v>
      </c>
      <c r="H126" s="348">
        <f>SUM(прил9!I84)</f>
        <v>3000</v>
      </c>
    </row>
    <row r="127" spans="1:9" ht="48" customHeight="1" x14ac:dyDescent="0.25">
      <c r="A127" s="81" t="s">
        <v>195</v>
      </c>
      <c r="B127" s="33" t="s">
        <v>10</v>
      </c>
      <c r="C127" s="35">
        <v>13</v>
      </c>
      <c r="D127" s="268" t="s">
        <v>520</v>
      </c>
      <c r="E127" s="269" t="s">
        <v>466</v>
      </c>
      <c r="F127" s="270" t="s">
        <v>467</v>
      </c>
      <c r="G127" s="33"/>
      <c r="H127" s="346">
        <f>SUM(H128+H132)</f>
        <v>94800</v>
      </c>
    </row>
    <row r="128" spans="1:9" ht="79.5" customHeight="1" x14ac:dyDescent="0.25">
      <c r="A128" s="91" t="s">
        <v>253</v>
      </c>
      <c r="B128" s="2" t="s">
        <v>10</v>
      </c>
      <c r="C128" s="525">
        <v>13</v>
      </c>
      <c r="D128" s="283" t="s">
        <v>252</v>
      </c>
      <c r="E128" s="284" t="s">
        <v>466</v>
      </c>
      <c r="F128" s="285" t="s">
        <v>467</v>
      </c>
      <c r="G128" s="2"/>
      <c r="H128" s="347">
        <f>SUM(H129)</f>
        <v>47400</v>
      </c>
    </row>
    <row r="129" spans="1:8" ht="48.75" customHeight="1" x14ac:dyDescent="0.25">
      <c r="A129" s="3" t="s">
        <v>521</v>
      </c>
      <c r="B129" s="2" t="s">
        <v>10</v>
      </c>
      <c r="C129" s="525">
        <v>13</v>
      </c>
      <c r="D129" s="283" t="s">
        <v>252</v>
      </c>
      <c r="E129" s="284" t="s">
        <v>10</v>
      </c>
      <c r="F129" s="285" t="s">
        <v>467</v>
      </c>
      <c r="G129" s="2"/>
      <c r="H129" s="347">
        <f>SUM(H130)</f>
        <v>47400</v>
      </c>
    </row>
    <row r="130" spans="1:8" ht="33.75" customHeight="1" x14ac:dyDescent="0.25">
      <c r="A130" s="96" t="s">
        <v>529</v>
      </c>
      <c r="B130" s="2" t="s">
        <v>10</v>
      </c>
      <c r="C130" s="525">
        <v>13</v>
      </c>
      <c r="D130" s="283" t="s">
        <v>252</v>
      </c>
      <c r="E130" s="284" t="s">
        <v>10</v>
      </c>
      <c r="F130" s="285" t="s">
        <v>528</v>
      </c>
      <c r="G130" s="2"/>
      <c r="H130" s="347">
        <f>SUM(H131)</f>
        <v>47400</v>
      </c>
    </row>
    <row r="131" spans="1:8" ht="18.75" customHeight="1" x14ac:dyDescent="0.25">
      <c r="A131" s="97" t="s">
        <v>21</v>
      </c>
      <c r="B131" s="2" t="s">
        <v>10</v>
      </c>
      <c r="C131" s="525">
        <v>13</v>
      </c>
      <c r="D131" s="283" t="s">
        <v>252</v>
      </c>
      <c r="E131" s="284" t="s">
        <v>10</v>
      </c>
      <c r="F131" s="285" t="s">
        <v>528</v>
      </c>
      <c r="G131" s="2" t="s">
        <v>68</v>
      </c>
      <c r="H131" s="348">
        <f>SUM(прил9!I89)</f>
        <v>47400</v>
      </c>
    </row>
    <row r="132" spans="1:8" ht="48.75" customHeight="1" x14ac:dyDescent="0.25">
      <c r="A132" s="91" t="s">
        <v>196</v>
      </c>
      <c r="B132" s="2" t="s">
        <v>10</v>
      </c>
      <c r="C132" s="525">
        <v>13</v>
      </c>
      <c r="D132" s="283" t="s">
        <v>226</v>
      </c>
      <c r="E132" s="284" t="s">
        <v>466</v>
      </c>
      <c r="F132" s="285" t="s">
        <v>467</v>
      </c>
      <c r="G132" s="2"/>
      <c r="H132" s="347">
        <f>SUM(H133)</f>
        <v>47400</v>
      </c>
    </row>
    <row r="133" spans="1:8" ht="32.25" customHeight="1" x14ac:dyDescent="0.25">
      <c r="A133" s="3" t="s">
        <v>530</v>
      </c>
      <c r="B133" s="2" t="s">
        <v>10</v>
      </c>
      <c r="C133" s="525">
        <v>13</v>
      </c>
      <c r="D133" s="283" t="s">
        <v>226</v>
      </c>
      <c r="E133" s="284" t="s">
        <v>10</v>
      </c>
      <c r="F133" s="285" t="s">
        <v>467</v>
      </c>
      <c r="G133" s="2"/>
      <c r="H133" s="347">
        <f>SUM(H134)</f>
        <v>47400</v>
      </c>
    </row>
    <row r="134" spans="1:8" ht="32.25" customHeight="1" x14ac:dyDescent="0.25">
      <c r="A134" s="96" t="s">
        <v>529</v>
      </c>
      <c r="B134" s="2" t="s">
        <v>10</v>
      </c>
      <c r="C134" s="525">
        <v>13</v>
      </c>
      <c r="D134" s="283" t="s">
        <v>226</v>
      </c>
      <c r="E134" s="284" t="s">
        <v>10</v>
      </c>
      <c r="F134" s="285" t="s">
        <v>528</v>
      </c>
      <c r="G134" s="2"/>
      <c r="H134" s="347">
        <f>SUM(H135)</f>
        <v>47400</v>
      </c>
    </row>
    <row r="135" spans="1:8" ht="17.25" customHeight="1" x14ac:dyDescent="0.25">
      <c r="A135" s="97" t="s">
        <v>21</v>
      </c>
      <c r="B135" s="2" t="s">
        <v>10</v>
      </c>
      <c r="C135" s="525">
        <v>13</v>
      </c>
      <c r="D135" s="283" t="s">
        <v>226</v>
      </c>
      <c r="E135" s="284" t="s">
        <v>10</v>
      </c>
      <c r="F135" s="285" t="s">
        <v>528</v>
      </c>
      <c r="G135" s="2" t="s">
        <v>68</v>
      </c>
      <c r="H135" s="348">
        <f>SUM(прил9!I93)</f>
        <v>47400</v>
      </c>
    </row>
    <row r="136" spans="1:8" ht="31.5" hidden="1" customHeight="1" x14ac:dyDescent="0.25">
      <c r="A136" s="81" t="s">
        <v>129</v>
      </c>
      <c r="B136" s="33" t="s">
        <v>10</v>
      </c>
      <c r="C136" s="33">
        <v>13</v>
      </c>
      <c r="D136" s="262" t="s">
        <v>478</v>
      </c>
      <c r="E136" s="263" t="s">
        <v>466</v>
      </c>
      <c r="F136" s="264" t="s">
        <v>467</v>
      </c>
      <c r="G136" s="33"/>
      <c r="H136" s="346">
        <f>SUM(H137)</f>
        <v>0</v>
      </c>
    </row>
    <row r="137" spans="1:8" ht="63" hidden="1" customHeight="1" x14ac:dyDescent="0.25">
      <c r="A137" s="82" t="s">
        <v>602</v>
      </c>
      <c r="B137" s="2" t="s">
        <v>10</v>
      </c>
      <c r="C137" s="2">
        <v>13</v>
      </c>
      <c r="D137" s="265" t="s">
        <v>601</v>
      </c>
      <c r="E137" s="266" t="s">
        <v>466</v>
      </c>
      <c r="F137" s="267" t="s">
        <v>467</v>
      </c>
      <c r="G137" s="2"/>
      <c r="H137" s="347">
        <f>SUM(H138)</f>
        <v>0</v>
      </c>
    </row>
    <row r="138" spans="1:8" ht="33" hidden="1" customHeight="1" x14ac:dyDescent="0.25">
      <c r="A138" s="82" t="s">
        <v>603</v>
      </c>
      <c r="B138" s="2" t="s">
        <v>10</v>
      </c>
      <c r="C138" s="2">
        <v>13</v>
      </c>
      <c r="D138" s="265" t="s">
        <v>601</v>
      </c>
      <c r="E138" s="266" t="s">
        <v>10</v>
      </c>
      <c r="F138" s="267" t="s">
        <v>467</v>
      </c>
      <c r="G138" s="2"/>
      <c r="H138" s="347">
        <f>SUM(H139)</f>
        <v>0</v>
      </c>
    </row>
    <row r="139" spans="1:8" ht="17.25" hidden="1" customHeight="1" x14ac:dyDescent="0.25">
      <c r="A139" s="95" t="s">
        <v>605</v>
      </c>
      <c r="B139" s="2" t="s">
        <v>10</v>
      </c>
      <c r="C139" s="2">
        <v>13</v>
      </c>
      <c r="D139" s="265" t="s">
        <v>601</v>
      </c>
      <c r="E139" s="266" t="s">
        <v>10</v>
      </c>
      <c r="F139" s="267" t="s">
        <v>604</v>
      </c>
      <c r="G139" s="2"/>
      <c r="H139" s="347">
        <f>SUM(H140)</f>
        <v>0</v>
      </c>
    </row>
    <row r="140" spans="1:8" ht="31.5" hidden="1" customHeight="1" x14ac:dyDescent="0.25">
      <c r="A140" s="96" t="s">
        <v>653</v>
      </c>
      <c r="B140" s="2" t="s">
        <v>10</v>
      </c>
      <c r="C140" s="2">
        <v>13</v>
      </c>
      <c r="D140" s="265" t="s">
        <v>601</v>
      </c>
      <c r="E140" s="266" t="s">
        <v>10</v>
      </c>
      <c r="F140" s="267" t="s">
        <v>604</v>
      </c>
      <c r="G140" s="2" t="s">
        <v>16</v>
      </c>
      <c r="H140" s="349">
        <f>SUM(прил9!I98)</f>
        <v>0</v>
      </c>
    </row>
    <row r="141" spans="1:8" ht="35.25" hidden="1" customHeight="1" x14ac:dyDescent="0.25">
      <c r="A141" s="101" t="s">
        <v>124</v>
      </c>
      <c r="B141" s="33" t="s">
        <v>10</v>
      </c>
      <c r="C141" s="33">
        <v>13</v>
      </c>
      <c r="D141" s="262" t="s">
        <v>481</v>
      </c>
      <c r="E141" s="263" t="s">
        <v>466</v>
      </c>
      <c r="F141" s="264" t="s">
        <v>467</v>
      </c>
      <c r="G141" s="33"/>
      <c r="H141" s="346">
        <f>SUM(H142)</f>
        <v>0</v>
      </c>
    </row>
    <row r="142" spans="1:8" ht="63.75" hidden="1" customHeight="1" x14ac:dyDescent="0.25">
      <c r="A142" s="82" t="s">
        <v>160</v>
      </c>
      <c r="B142" s="2" t="s">
        <v>10</v>
      </c>
      <c r="C142" s="2">
        <v>13</v>
      </c>
      <c r="D142" s="308" t="s">
        <v>240</v>
      </c>
      <c r="E142" s="309" t="s">
        <v>466</v>
      </c>
      <c r="F142" s="310" t="s">
        <v>467</v>
      </c>
      <c r="G142" s="77"/>
      <c r="H142" s="350">
        <f>SUM(H143)</f>
        <v>0</v>
      </c>
    </row>
    <row r="143" spans="1:8" ht="33" hidden="1" customHeight="1" x14ac:dyDescent="0.25">
      <c r="A143" s="82" t="s">
        <v>544</v>
      </c>
      <c r="B143" s="2" t="s">
        <v>10</v>
      </c>
      <c r="C143" s="2">
        <v>13</v>
      </c>
      <c r="D143" s="308" t="s">
        <v>240</v>
      </c>
      <c r="E143" s="309" t="s">
        <v>10</v>
      </c>
      <c r="F143" s="310" t="s">
        <v>467</v>
      </c>
      <c r="G143" s="77"/>
      <c r="H143" s="350">
        <f>SUM(H144)</f>
        <v>0</v>
      </c>
    </row>
    <row r="144" spans="1:8" ht="17.25" hidden="1" customHeight="1" x14ac:dyDescent="0.25">
      <c r="A144" s="75" t="s">
        <v>606</v>
      </c>
      <c r="B144" s="2" t="s">
        <v>10</v>
      </c>
      <c r="C144" s="2">
        <v>13</v>
      </c>
      <c r="D144" s="308" t="s">
        <v>240</v>
      </c>
      <c r="E144" s="309" t="s">
        <v>10</v>
      </c>
      <c r="F144" s="310" t="s">
        <v>607</v>
      </c>
      <c r="G144" s="77"/>
      <c r="H144" s="350">
        <f>SUM(H145)</f>
        <v>0</v>
      </c>
    </row>
    <row r="145" spans="1:8" ht="30" hidden="1" customHeight="1" x14ac:dyDescent="0.25">
      <c r="A145" s="99" t="s">
        <v>653</v>
      </c>
      <c r="B145" s="2" t="s">
        <v>10</v>
      </c>
      <c r="C145" s="2">
        <v>13</v>
      </c>
      <c r="D145" s="308" t="s">
        <v>240</v>
      </c>
      <c r="E145" s="309" t="s">
        <v>10</v>
      </c>
      <c r="F145" s="310" t="s">
        <v>607</v>
      </c>
      <c r="G145" s="77" t="s">
        <v>16</v>
      </c>
      <c r="H145" s="351"/>
    </row>
    <row r="146" spans="1:8" ht="31.5" x14ac:dyDescent="0.25">
      <c r="A146" s="81" t="s">
        <v>24</v>
      </c>
      <c r="B146" s="33" t="s">
        <v>10</v>
      </c>
      <c r="C146" s="35">
        <v>13</v>
      </c>
      <c r="D146" s="268" t="s">
        <v>210</v>
      </c>
      <c r="E146" s="269" t="s">
        <v>466</v>
      </c>
      <c r="F146" s="270" t="s">
        <v>467</v>
      </c>
      <c r="G146" s="33"/>
      <c r="H146" s="346">
        <f>SUM(H147)</f>
        <v>133223</v>
      </c>
    </row>
    <row r="147" spans="1:8" ht="17.25" customHeight="1" x14ac:dyDescent="0.25">
      <c r="A147" s="91" t="s">
        <v>93</v>
      </c>
      <c r="B147" s="2" t="s">
        <v>10</v>
      </c>
      <c r="C147" s="525">
        <v>13</v>
      </c>
      <c r="D147" s="283" t="s">
        <v>211</v>
      </c>
      <c r="E147" s="284" t="s">
        <v>466</v>
      </c>
      <c r="F147" s="285" t="s">
        <v>467</v>
      </c>
      <c r="G147" s="2"/>
      <c r="H147" s="347">
        <f>SUM(H148+H150)</f>
        <v>133223</v>
      </c>
    </row>
    <row r="148" spans="1:8" ht="16.5" customHeight="1" x14ac:dyDescent="0.25">
      <c r="A148" s="3" t="s">
        <v>110</v>
      </c>
      <c r="B148" s="2" t="s">
        <v>10</v>
      </c>
      <c r="C148" s="525">
        <v>13</v>
      </c>
      <c r="D148" s="283" t="s">
        <v>211</v>
      </c>
      <c r="E148" s="284" t="s">
        <v>466</v>
      </c>
      <c r="F148" s="285" t="s">
        <v>489</v>
      </c>
      <c r="G148" s="2"/>
      <c r="H148" s="347">
        <f>SUM(H149)</f>
        <v>13600</v>
      </c>
    </row>
    <row r="149" spans="1:8" ht="31.5" customHeight="1" x14ac:dyDescent="0.25">
      <c r="A149" s="96" t="s">
        <v>653</v>
      </c>
      <c r="B149" s="2" t="s">
        <v>10</v>
      </c>
      <c r="C149" s="525">
        <v>13</v>
      </c>
      <c r="D149" s="283" t="s">
        <v>211</v>
      </c>
      <c r="E149" s="284" t="s">
        <v>466</v>
      </c>
      <c r="F149" s="285" t="s">
        <v>489</v>
      </c>
      <c r="G149" s="2" t="s">
        <v>16</v>
      </c>
      <c r="H149" s="349">
        <f>SUM(прил9!I107)</f>
        <v>13600</v>
      </c>
    </row>
    <row r="150" spans="1:8" ht="16.5" customHeight="1" x14ac:dyDescent="0.25">
      <c r="A150" s="3" t="s">
        <v>111</v>
      </c>
      <c r="B150" s="2" t="s">
        <v>10</v>
      </c>
      <c r="C150" s="525">
        <v>13</v>
      </c>
      <c r="D150" s="283" t="s">
        <v>211</v>
      </c>
      <c r="E150" s="284" t="s">
        <v>466</v>
      </c>
      <c r="F150" s="285" t="s">
        <v>496</v>
      </c>
      <c r="G150" s="2"/>
      <c r="H150" s="347">
        <f>SUM(H151:H152)</f>
        <v>119623</v>
      </c>
    </row>
    <row r="151" spans="1:8" ht="31.5" customHeight="1" x14ac:dyDescent="0.25">
      <c r="A151" s="96" t="s">
        <v>653</v>
      </c>
      <c r="B151" s="2" t="s">
        <v>10</v>
      </c>
      <c r="C151" s="525">
        <v>13</v>
      </c>
      <c r="D151" s="283" t="s">
        <v>211</v>
      </c>
      <c r="E151" s="284" t="s">
        <v>466</v>
      </c>
      <c r="F151" s="285" t="s">
        <v>496</v>
      </c>
      <c r="G151" s="2" t="s">
        <v>16</v>
      </c>
      <c r="H151" s="348">
        <f>SUM(прил9!I109)</f>
        <v>113140</v>
      </c>
    </row>
    <row r="152" spans="1:8" ht="15.75" customHeight="1" x14ac:dyDescent="0.25">
      <c r="A152" s="3" t="s">
        <v>18</v>
      </c>
      <c r="B152" s="2" t="s">
        <v>10</v>
      </c>
      <c r="C152" s="525">
        <v>13</v>
      </c>
      <c r="D152" s="283" t="s">
        <v>211</v>
      </c>
      <c r="E152" s="284" t="s">
        <v>466</v>
      </c>
      <c r="F152" s="285" t="s">
        <v>496</v>
      </c>
      <c r="G152" s="2" t="s">
        <v>17</v>
      </c>
      <c r="H152" s="348">
        <f>SUM(прил9!I302)</f>
        <v>6483</v>
      </c>
    </row>
    <row r="153" spans="1:8" ht="18.75" customHeight="1" x14ac:dyDescent="0.25">
      <c r="A153" s="81" t="s">
        <v>193</v>
      </c>
      <c r="B153" s="33" t="s">
        <v>10</v>
      </c>
      <c r="C153" s="35">
        <v>13</v>
      </c>
      <c r="D153" s="268" t="s">
        <v>212</v>
      </c>
      <c r="E153" s="269" t="s">
        <v>466</v>
      </c>
      <c r="F153" s="270" t="s">
        <v>467</v>
      </c>
      <c r="G153" s="33"/>
      <c r="H153" s="346">
        <f>SUM(H154)</f>
        <v>1652347</v>
      </c>
    </row>
    <row r="154" spans="1:8" ht="18" customHeight="1" x14ac:dyDescent="0.25">
      <c r="A154" s="91" t="s">
        <v>192</v>
      </c>
      <c r="B154" s="2" t="s">
        <v>10</v>
      </c>
      <c r="C154" s="525">
        <v>13</v>
      </c>
      <c r="D154" s="283" t="s">
        <v>213</v>
      </c>
      <c r="E154" s="284" t="s">
        <v>466</v>
      </c>
      <c r="F154" s="285" t="s">
        <v>467</v>
      </c>
      <c r="G154" s="2"/>
      <c r="H154" s="347">
        <f>SUM(H155+H157+H159+H161)</f>
        <v>1652347</v>
      </c>
    </row>
    <row r="155" spans="1:8" ht="47.25" customHeight="1" x14ac:dyDescent="0.25">
      <c r="A155" s="91" t="s">
        <v>659</v>
      </c>
      <c r="B155" s="2" t="s">
        <v>10</v>
      </c>
      <c r="C155" s="525">
        <v>13</v>
      </c>
      <c r="D155" s="283" t="s">
        <v>213</v>
      </c>
      <c r="E155" s="284" t="s">
        <v>466</v>
      </c>
      <c r="F155" s="481">
        <v>12712</v>
      </c>
      <c r="G155" s="2"/>
      <c r="H155" s="347">
        <f>SUM(H156)</f>
        <v>29220</v>
      </c>
    </row>
    <row r="156" spans="1:8" ht="48.75" customHeight="1" x14ac:dyDescent="0.25">
      <c r="A156" s="91" t="s">
        <v>84</v>
      </c>
      <c r="B156" s="2" t="s">
        <v>10</v>
      </c>
      <c r="C156" s="525">
        <v>13</v>
      </c>
      <c r="D156" s="283" t="s">
        <v>213</v>
      </c>
      <c r="E156" s="284" t="s">
        <v>466</v>
      </c>
      <c r="F156" s="481">
        <v>12712</v>
      </c>
      <c r="G156" s="2" t="s">
        <v>13</v>
      </c>
      <c r="H156" s="349">
        <f>SUM(прил9!I113)</f>
        <v>29220</v>
      </c>
    </row>
    <row r="157" spans="1:8" ht="16.5" customHeight="1" x14ac:dyDescent="0.25">
      <c r="A157" s="3" t="s">
        <v>194</v>
      </c>
      <c r="B157" s="2" t="s">
        <v>10</v>
      </c>
      <c r="C157" s="525">
        <v>13</v>
      </c>
      <c r="D157" s="283" t="s">
        <v>213</v>
      </c>
      <c r="E157" s="284" t="s">
        <v>466</v>
      </c>
      <c r="F157" s="285" t="s">
        <v>497</v>
      </c>
      <c r="G157" s="2"/>
      <c r="H157" s="347">
        <f>SUM(H158)</f>
        <v>96000</v>
      </c>
    </row>
    <row r="158" spans="1:8" ht="31.5" customHeight="1" x14ac:dyDescent="0.25">
      <c r="A158" s="475" t="s">
        <v>653</v>
      </c>
      <c r="B158" s="2" t="s">
        <v>10</v>
      </c>
      <c r="C158" s="525">
        <v>13</v>
      </c>
      <c r="D158" s="283" t="s">
        <v>213</v>
      </c>
      <c r="E158" s="284" t="s">
        <v>466</v>
      </c>
      <c r="F158" s="285" t="s">
        <v>497</v>
      </c>
      <c r="G158" s="2" t="s">
        <v>16</v>
      </c>
      <c r="H158" s="348">
        <f>SUM(прил9!I115)</f>
        <v>96000</v>
      </c>
    </row>
    <row r="159" spans="1:8" ht="32.25" customHeight="1" x14ac:dyDescent="0.25">
      <c r="A159" s="125" t="s">
        <v>644</v>
      </c>
      <c r="B159" s="2" t="s">
        <v>10</v>
      </c>
      <c r="C159" s="525">
        <v>13</v>
      </c>
      <c r="D159" s="283" t="s">
        <v>213</v>
      </c>
      <c r="E159" s="284" t="s">
        <v>466</v>
      </c>
      <c r="F159" s="285" t="s">
        <v>528</v>
      </c>
      <c r="G159" s="2"/>
      <c r="H159" s="347">
        <f>SUM(H160)</f>
        <v>60000</v>
      </c>
    </row>
    <row r="160" spans="1:8" ht="48.75" customHeight="1" x14ac:dyDescent="0.25">
      <c r="A160" s="125" t="s">
        <v>84</v>
      </c>
      <c r="B160" s="2" t="s">
        <v>10</v>
      </c>
      <c r="C160" s="525">
        <v>13</v>
      </c>
      <c r="D160" s="283" t="s">
        <v>213</v>
      </c>
      <c r="E160" s="284" t="s">
        <v>466</v>
      </c>
      <c r="F160" s="285" t="s">
        <v>528</v>
      </c>
      <c r="G160" s="2" t="s">
        <v>13</v>
      </c>
      <c r="H160" s="348">
        <f>SUM(прил9!I117)</f>
        <v>60000</v>
      </c>
    </row>
    <row r="161" spans="1:8" ht="96.75" customHeight="1" x14ac:dyDescent="0.25">
      <c r="A161" s="97" t="s">
        <v>825</v>
      </c>
      <c r="B161" s="2" t="s">
        <v>10</v>
      </c>
      <c r="C161" s="525">
        <v>13</v>
      </c>
      <c r="D161" s="283" t="s">
        <v>213</v>
      </c>
      <c r="E161" s="284" t="s">
        <v>466</v>
      </c>
      <c r="F161" s="285" t="s">
        <v>498</v>
      </c>
      <c r="G161" s="2"/>
      <c r="H161" s="347">
        <f>SUM(H162:H163)</f>
        <v>1467127</v>
      </c>
    </row>
    <row r="162" spans="1:8" ht="49.5" customHeight="1" x14ac:dyDescent="0.25">
      <c r="A162" s="91" t="s">
        <v>84</v>
      </c>
      <c r="B162" s="2" t="s">
        <v>10</v>
      </c>
      <c r="C162" s="525">
        <v>13</v>
      </c>
      <c r="D162" s="283" t="s">
        <v>213</v>
      </c>
      <c r="E162" s="284" t="s">
        <v>466</v>
      </c>
      <c r="F162" s="285" t="s">
        <v>498</v>
      </c>
      <c r="G162" s="2" t="s">
        <v>13</v>
      </c>
      <c r="H162" s="348">
        <f>SUM(прил9!I119)</f>
        <v>916472</v>
      </c>
    </row>
    <row r="163" spans="1:8" ht="33" customHeight="1" x14ac:dyDescent="0.25">
      <c r="A163" s="96" t="s">
        <v>653</v>
      </c>
      <c r="B163" s="2" t="s">
        <v>10</v>
      </c>
      <c r="C163" s="525">
        <v>13</v>
      </c>
      <c r="D163" s="283" t="s">
        <v>213</v>
      </c>
      <c r="E163" s="284" t="s">
        <v>466</v>
      </c>
      <c r="F163" s="285" t="s">
        <v>498</v>
      </c>
      <c r="G163" s="2" t="s">
        <v>16</v>
      </c>
      <c r="H163" s="348">
        <f>SUM(прил9!I120)</f>
        <v>550655</v>
      </c>
    </row>
    <row r="164" spans="1:8" ht="18" customHeight="1" x14ac:dyDescent="0.25">
      <c r="A164" s="32" t="s">
        <v>89</v>
      </c>
      <c r="B164" s="33" t="s">
        <v>10</v>
      </c>
      <c r="C164" s="35">
        <v>13</v>
      </c>
      <c r="D164" s="274" t="s">
        <v>207</v>
      </c>
      <c r="E164" s="275" t="s">
        <v>466</v>
      </c>
      <c r="F164" s="276" t="s">
        <v>467</v>
      </c>
      <c r="G164" s="33"/>
      <c r="H164" s="346">
        <f>SUM(H165)</f>
        <v>40000</v>
      </c>
    </row>
    <row r="165" spans="1:8" ht="18" customHeight="1" x14ac:dyDescent="0.25">
      <c r="A165" s="97" t="s">
        <v>90</v>
      </c>
      <c r="B165" s="2" t="s">
        <v>10</v>
      </c>
      <c r="C165" s="525">
        <v>13</v>
      </c>
      <c r="D165" s="302" t="s">
        <v>208</v>
      </c>
      <c r="E165" s="284" t="s">
        <v>466</v>
      </c>
      <c r="F165" s="285" t="s">
        <v>467</v>
      </c>
      <c r="G165" s="2"/>
      <c r="H165" s="347">
        <f>SUM(H166)</f>
        <v>40000</v>
      </c>
    </row>
    <row r="166" spans="1:8" ht="18.75" customHeight="1" x14ac:dyDescent="0.25">
      <c r="A166" s="97" t="s">
        <v>663</v>
      </c>
      <c r="B166" s="2" t="s">
        <v>10</v>
      </c>
      <c r="C166" s="525">
        <v>13</v>
      </c>
      <c r="D166" s="302" t="s">
        <v>208</v>
      </c>
      <c r="E166" s="284" t="s">
        <v>466</v>
      </c>
      <c r="F166" s="481">
        <v>10030</v>
      </c>
      <c r="G166" s="2"/>
      <c r="H166" s="347">
        <f>SUM(H167)</f>
        <v>40000</v>
      </c>
    </row>
    <row r="167" spans="1:8" ht="18" customHeight="1" x14ac:dyDescent="0.25">
      <c r="A167" s="67" t="s">
        <v>40</v>
      </c>
      <c r="B167" s="2" t="s">
        <v>10</v>
      </c>
      <c r="C167" s="525">
        <v>13</v>
      </c>
      <c r="D167" s="302" t="s">
        <v>208</v>
      </c>
      <c r="E167" s="284" t="s">
        <v>466</v>
      </c>
      <c r="F167" s="481">
        <v>10030</v>
      </c>
      <c r="G167" s="2" t="s">
        <v>39</v>
      </c>
      <c r="H167" s="348">
        <f>SUM(прил9!I124)</f>
        <v>40000</v>
      </c>
    </row>
    <row r="168" spans="1:8" ht="33" customHeight="1" x14ac:dyDescent="0.25">
      <c r="A168" s="32" t="s">
        <v>138</v>
      </c>
      <c r="B168" s="33" t="s">
        <v>10</v>
      </c>
      <c r="C168" s="35">
        <v>13</v>
      </c>
      <c r="D168" s="268" t="s">
        <v>214</v>
      </c>
      <c r="E168" s="269" t="s">
        <v>466</v>
      </c>
      <c r="F168" s="270" t="s">
        <v>467</v>
      </c>
      <c r="G168" s="33"/>
      <c r="H168" s="346">
        <f>SUM(H169)</f>
        <v>6117899</v>
      </c>
    </row>
    <row r="169" spans="1:8" ht="33" customHeight="1" x14ac:dyDescent="0.25">
      <c r="A169" s="91" t="s">
        <v>139</v>
      </c>
      <c r="B169" s="2" t="s">
        <v>10</v>
      </c>
      <c r="C169" s="525">
        <v>13</v>
      </c>
      <c r="D169" s="283" t="s">
        <v>215</v>
      </c>
      <c r="E169" s="284" t="s">
        <v>466</v>
      </c>
      <c r="F169" s="285" t="s">
        <v>467</v>
      </c>
      <c r="G169" s="2"/>
      <c r="H169" s="347">
        <f>SUM(H170+H174)</f>
        <v>6117899</v>
      </c>
    </row>
    <row r="170" spans="1:8" ht="31.5" x14ac:dyDescent="0.25">
      <c r="A170" s="3" t="s">
        <v>94</v>
      </c>
      <c r="B170" s="2" t="s">
        <v>10</v>
      </c>
      <c r="C170" s="525">
        <v>13</v>
      </c>
      <c r="D170" s="283" t="s">
        <v>215</v>
      </c>
      <c r="E170" s="284" t="s">
        <v>466</v>
      </c>
      <c r="F170" s="285" t="s">
        <v>499</v>
      </c>
      <c r="G170" s="2"/>
      <c r="H170" s="347">
        <f>SUM(H171:H173)</f>
        <v>6054899</v>
      </c>
    </row>
    <row r="171" spans="1:8" ht="46.5" customHeight="1" x14ac:dyDescent="0.25">
      <c r="A171" s="91" t="s">
        <v>84</v>
      </c>
      <c r="B171" s="2" t="s">
        <v>10</v>
      </c>
      <c r="C171" s="525">
        <v>13</v>
      </c>
      <c r="D171" s="283" t="s">
        <v>215</v>
      </c>
      <c r="E171" s="284" t="s">
        <v>466</v>
      </c>
      <c r="F171" s="285" t="s">
        <v>499</v>
      </c>
      <c r="G171" s="2" t="s">
        <v>13</v>
      </c>
      <c r="H171" s="348">
        <f>SUM(прил9!I128)</f>
        <v>3608683</v>
      </c>
    </row>
    <row r="172" spans="1:8" ht="30.75" customHeight="1" x14ac:dyDescent="0.25">
      <c r="A172" s="96" t="s">
        <v>653</v>
      </c>
      <c r="B172" s="2" t="s">
        <v>10</v>
      </c>
      <c r="C172" s="525">
        <v>13</v>
      </c>
      <c r="D172" s="283" t="s">
        <v>215</v>
      </c>
      <c r="E172" s="284" t="s">
        <v>466</v>
      </c>
      <c r="F172" s="285" t="s">
        <v>499</v>
      </c>
      <c r="G172" s="2" t="s">
        <v>16</v>
      </c>
      <c r="H172" s="348">
        <f>SUM(прил9!I129)</f>
        <v>2346017</v>
      </c>
    </row>
    <row r="173" spans="1:8" ht="15.75" customHeight="1" x14ac:dyDescent="0.25">
      <c r="A173" s="3" t="s">
        <v>18</v>
      </c>
      <c r="B173" s="2" t="s">
        <v>10</v>
      </c>
      <c r="C173" s="525">
        <v>13</v>
      </c>
      <c r="D173" s="283" t="s">
        <v>215</v>
      </c>
      <c r="E173" s="284" t="s">
        <v>466</v>
      </c>
      <c r="F173" s="285" t="s">
        <v>499</v>
      </c>
      <c r="G173" s="2" t="s">
        <v>17</v>
      </c>
      <c r="H173" s="348">
        <f>SUM(прил9!I130)</f>
        <v>100199</v>
      </c>
    </row>
    <row r="174" spans="1:8" ht="15.75" customHeight="1" x14ac:dyDescent="0.25">
      <c r="A174" s="3" t="s">
        <v>110</v>
      </c>
      <c r="B174" s="2" t="s">
        <v>10</v>
      </c>
      <c r="C174" s="525">
        <v>13</v>
      </c>
      <c r="D174" s="283" t="s">
        <v>215</v>
      </c>
      <c r="E174" s="284" t="s">
        <v>466</v>
      </c>
      <c r="F174" s="285" t="s">
        <v>489</v>
      </c>
      <c r="G174" s="2"/>
      <c r="H174" s="347">
        <f>SUM(H175)</f>
        <v>63000</v>
      </c>
    </row>
    <row r="175" spans="1:8" ht="33" customHeight="1" x14ac:dyDescent="0.25">
      <c r="A175" s="96" t="s">
        <v>653</v>
      </c>
      <c r="B175" s="2" t="s">
        <v>10</v>
      </c>
      <c r="C175" s="525">
        <v>13</v>
      </c>
      <c r="D175" s="283" t="s">
        <v>215</v>
      </c>
      <c r="E175" s="284" t="s">
        <v>466</v>
      </c>
      <c r="F175" s="285" t="s">
        <v>489</v>
      </c>
      <c r="G175" s="2" t="s">
        <v>16</v>
      </c>
      <c r="H175" s="348">
        <f>SUM(прил9!I132)</f>
        <v>63000</v>
      </c>
    </row>
    <row r="176" spans="1:8" ht="33" customHeight="1" x14ac:dyDescent="0.25">
      <c r="A176" s="80" t="s">
        <v>73</v>
      </c>
      <c r="B176" s="15" t="s">
        <v>15</v>
      </c>
      <c r="C176" s="44"/>
      <c r="D176" s="296"/>
      <c r="E176" s="297"/>
      <c r="F176" s="298"/>
      <c r="G176" s="14"/>
      <c r="H176" s="344">
        <f>SUM(H177)</f>
        <v>1985072</v>
      </c>
    </row>
    <row r="177" spans="1:8" ht="33.75" customHeight="1" x14ac:dyDescent="0.25">
      <c r="A177" s="93" t="s">
        <v>74</v>
      </c>
      <c r="B177" s="25" t="s">
        <v>15</v>
      </c>
      <c r="C177" s="62" t="s">
        <v>32</v>
      </c>
      <c r="D177" s="299"/>
      <c r="E177" s="300"/>
      <c r="F177" s="301"/>
      <c r="G177" s="24"/>
      <c r="H177" s="345">
        <f>SUM(H178)</f>
        <v>1985072</v>
      </c>
    </row>
    <row r="178" spans="1:8" ht="65.25" customHeight="1" x14ac:dyDescent="0.25">
      <c r="A178" s="81" t="s">
        <v>140</v>
      </c>
      <c r="B178" s="33" t="s">
        <v>15</v>
      </c>
      <c r="C178" s="47" t="s">
        <v>32</v>
      </c>
      <c r="D178" s="274" t="s">
        <v>216</v>
      </c>
      <c r="E178" s="275" t="s">
        <v>466</v>
      </c>
      <c r="F178" s="276" t="s">
        <v>467</v>
      </c>
      <c r="G178" s="33"/>
      <c r="H178" s="346">
        <f>SUM(H179+H185)</f>
        <v>1985072</v>
      </c>
    </row>
    <row r="179" spans="1:8" ht="95.25" customHeight="1" x14ac:dyDescent="0.25">
      <c r="A179" s="82" t="s">
        <v>141</v>
      </c>
      <c r="B179" s="2" t="s">
        <v>15</v>
      </c>
      <c r="C179" s="8" t="s">
        <v>32</v>
      </c>
      <c r="D179" s="302" t="s">
        <v>217</v>
      </c>
      <c r="E179" s="303" t="s">
        <v>466</v>
      </c>
      <c r="F179" s="304" t="s">
        <v>467</v>
      </c>
      <c r="G179" s="2"/>
      <c r="H179" s="347">
        <f>SUM(H180)</f>
        <v>1985072</v>
      </c>
    </row>
    <row r="180" spans="1:8" ht="34.5" customHeight="1" x14ac:dyDescent="0.25">
      <c r="A180" s="82" t="s">
        <v>500</v>
      </c>
      <c r="B180" s="2" t="s">
        <v>15</v>
      </c>
      <c r="C180" s="8" t="s">
        <v>32</v>
      </c>
      <c r="D180" s="302" t="s">
        <v>217</v>
      </c>
      <c r="E180" s="303" t="s">
        <v>10</v>
      </c>
      <c r="F180" s="304" t="s">
        <v>467</v>
      </c>
      <c r="G180" s="2"/>
      <c r="H180" s="347">
        <f>SUM(H181)</f>
        <v>1985072</v>
      </c>
    </row>
    <row r="181" spans="1:8" ht="33" customHeight="1" x14ac:dyDescent="0.25">
      <c r="A181" s="3" t="s">
        <v>94</v>
      </c>
      <c r="B181" s="2" t="s">
        <v>15</v>
      </c>
      <c r="C181" s="8" t="s">
        <v>32</v>
      </c>
      <c r="D181" s="302" t="s">
        <v>217</v>
      </c>
      <c r="E181" s="303" t="s">
        <v>10</v>
      </c>
      <c r="F181" s="304" t="s">
        <v>499</v>
      </c>
      <c r="G181" s="2"/>
      <c r="H181" s="347">
        <f>SUM(H182:H184)</f>
        <v>1985072</v>
      </c>
    </row>
    <row r="182" spans="1:8" ht="46.5" customHeight="1" x14ac:dyDescent="0.25">
      <c r="A182" s="91" t="s">
        <v>84</v>
      </c>
      <c r="B182" s="2" t="s">
        <v>15</v>
      </c>
      <c r="C182" s="8" t="s">
        <v>32</v>
      </c>
      <c r="D182" s="302" t="s">
        <v>217</v>
      </c>
      <c r="E182" s="303" t="s">
        <v>10</v>
      </c>
      <c r="F182" s="304" t="s">
        <v>499</v>
      </c>
      <c r="G182" s="2" t="s">
        <v>13</v>
      </c>
      <c r="H182" s="348">
        <f>SUM(прил9!I139)</f>
        <v>1914072</v>
      </c>
    </row>
    <row r="183" spans="1:8" ht="31.5" customHeight="1" x14ac:dyDescent="0.25">
      <c r="A183" s="96" t="s">
        <v>653</v>
      </c>
      <c r="B183" s="2" t="s">
        <v>15</v>
      </c>
      <c r="C183" s="8" t="s">
        <v>32</v>
      </c>
      <c r="D183" s="302" t="s">
        <v>217</v>
      </c>
      <c r="E183" s="303" t="s">
        <v>10</v>
      </c>
      <c r="F183" s="304" t="s">
        <v>499</v>
      </c>
      <c r="G183" s="2" t="s">
        <v>16</v>
      </c>
      <c r="H183" s="348">
        <f>SUM(прил9!I140)</f>
        <v>68525</v>
      </c>
    </row>
    <row r="184" spans="1:8" ht="17.25" customHeight="1" x14ac:dyDescent="0.25">
      <c r="A184" s="3" t="s">
        <v>18</v>
      </c>
      <c r="B184" s="2" t="s">
        <v>15</v>
      </c>
      <c r="C184" s="8" t="s">
        <v>32</v>
      </c>
      <c r="D184" s="302" t="s">
        <v>217</v>
      </c>
      <c r="E184" s="303" t="s">
        <v>10</v>
      </c>
      <c r="F184" s="304" t="s">
        <v>499</v>
      </c>
      <c r="G184" s="2" t="s">
        <v>17</v>
      </c>
      <c r="H184" s="348">
        <f>SUM(прил9!I141)</f>
        <v>2475</v>
      </c>
    </row>
    <row r="185" spans="1:8" ht="93.75" hidden="1" customHeight="1" x14ac:dyDescent="0.25">
      <c r="A185" s="61" t="s">
        <v>612</v>
      </c>
      <c r="B185" s="2" t="s">
        <v>15</v>
      </c>
      <c r="C185" s="8" t="s">
        <v>32</v>
      </c>
      <c r="D185" s="277" t="s">
        <v>608</v>
      </c>
      <c r="E185" s="278" t="s">
        <v>466</v>
      </c>
      <c r="F185" s="279" t="s">
        <v>467</v>
      </c>
      <c r="G185" s="2"/>
      <c r="H185" s="347">
        <f>SUM(H186)</f>
        <v>0</v>
      </c>
    </row>
    <row r="186" spans="1:8" ht="46.5" hidden="1" customHeight="1" x14ac:dyDescent="0.25">
      <c r="A186" s="109" t="s">
        <v>610</v>
      </c>
      <c r="B186" s="2" t="s">
        <v>15</v>
      </c>
      <c r="C186" s="8" t="s">
        <v>32</v>
      </c>
      <c r="D186" s="277" t="s">
        <v>608</v>
      </c>
      <c r="E186" s="278" t="s">
        <v>10</v>
      </c>
      <c r="F186" s="279" t="s">
        <v>467</v>
      </c>
      <c r="G186" s="2"/>
      <c r="H186" s="347">
        <f>SUM(H187)</f>
        <v>0</v>
      </c>
    </row>
    <row r="187" spans="1:8" ht="36.75" hidden="1" customHeight="1" x14ac:dyDescent="0.25">
      <c r="A187" s="109" t="s">
        <v>611</v>
      </c>
      <c r="B187" s="2" t="s">
        <v>15</v>
      </c>
      <c r="C187" s="8" t="s">
        <v>32</v>
      </c>
      <c r="D187" s="277" t="s">
        <v>608</v>
      </c>
      <c r="E187" s="278" t="s">
        <v>10</v>
      </c>
      <c r="F187" s="285" t="s">
        <v>609</v>
      </c>
      <c r="G187" s="2"/>
      <c r="H187" s="347">
        <f>SUM(H188)</f>
        <v>0</v>
      </c>
    </row>
    <row r="188" spans="1:8" ht="32.25" hidden="1" customHeight="1" x14ac:dyDescent="0.25">
      <c r="A188" s="96" t="s">
        <v>653</v>
      </c>
      <c r="B188" s="2" t="s">
        <v>15</v>
      </c>
      <c r="C188" s="8" t="s">
        <v>32</v>
      </c>
      <c r="D188" s="277" t="s">
        <v>608</v>
      </c>
      <c r="E188" s="278" t="s">
        <v>10</v>
      </c>
      <c r="F188" s="285" t="s">
        <v>609</v>
      </c>
      <c r="G188" s="2" t="s">
        <v>16</v>
      </c>
      <c r="H188" s="348">
        <f>SUM(прил9!I145)</f>
        <v>0</v>
      </c>
    </row>
    <row r="189" spans="1:8" ht="15.75" x14ac:dyDescent="0.25">
      <c r="A189" s="80" t="s">
        <v>25</v>
      </c>
      <c r="B189" s="15" t="s">
        <v>20</v>
      </c>
      <c r="C189" s="44"/>
      <c r="D189" s="296"/>
      <c r="E189" s="297"/>
      <c r="F189" s="298"/>
      <c r="G189" s="14"/>
      <c r="H189" s="344">
        <f>SUM(H190+H196+H221)</f>
        <v>61055482</v>
      </c>
    </row>
    <row r="190" spans="1:8" ht="15.75" x14ac:dyDescent="0.25">
      <c r="A190" s="93" t="s">
        <v>260</v>
      </c>
      <c r="B190" s="25" t="s">
        <v>20</v>
      </c>
      <c r="C190" s="62" t="s">
        <v>35</v>
      </c>
      <c r="D190" s="299"/>
      <c r="E190" s="300"/>
      <c r="F190" s="301"/>
      <c r="G190" s="24"/>
      <c r="H190" s="345">
        <f>SUM(H191)</f>
        <v>450000</v>
      </c>
    </row>
    <row r="191" spans="1:8" ht="47.25" x14ac:dyDescent="0.25">
      <c r="A191" s="81" t="s">
        <v>144</v>
      </c>
      <c r="B191" s="33" t="s">
        <v>20</v>
      </c>
      <c r="C191" s="35" t="s">
        <v>35</v>
      </c>
      <c r="D191" s="268" t="s">
        <v>503</v>
      </c>
      <c r="E191" s="269" t="s">
        <v>466</v>
      </c>
      <c r="F191" s="270" t="s">
        <v>467</v>
      </c>
      <c r="G191" s="33"/>
      <c r="H191" s="346">
        <f>SUM(H192)</f>
        <v>450000</v>
      </c>
    </row>
    <row r="192" spans="1:8" ht="68.25" customHeight="1" x14ac:dyDescent="0.25">
      <c r="A192" s="82" t="s">
        <v>189</v>
      </c>
      <c r="B192" s="49" t="s">
        <v>20</v>
      </c>
      <c r="C192" s="60" t="s">
        <v>35</v>
      </c>
      <c r="D192" s="271" t="s">
        <v>227</v>
      </c>
      <c r="E192" s="272" t="s">
        <v>466</v>
      </c>
      <c r="F192" s="273" t="s">
        <v>467</v>
      </c>
      <c r="G192" s="49"/>
      <c r="H192" s="347">
        <f>SUM(H193)</f>
        <v>450000</v>
      </c>
    </row>
    <row r="193" spans="1:11" ht="33" customHeight="1" x14ac:dyDescent="0.25">
      <c r="A193" s="82" t="s">
        <v>504</v>
      </c>
      <c r="B193" s="49" t="s">
        <v>20</v>
      </c>
      <c r="C193" s="60" t="s">
        <v>35</v>
      </c>
      <c r="D193" s="271" t="s">
        <v>227</v>
      </c>
      <c r="E193" s="272" t="s">
        <v>10</v>
      </c>
      <c r="F193" s="273" t="s">
        <v>467</v>
      </c>
      <c r="G193" s="49"/>
      <c r="H193" s="347">
        <f>SUM(H194)</f>
        <v>450000</v>
      </c>
    </row>
    <row r="194" spans="1:11" ht="15.75" customHeight="1" x14ac:dyDescent="0.25">
      <c r="A194" s="82" t="s">
        <v>190</v>
      </c>
      <c r="B194" s="49" t="s">
        <v>20</v>
      </c>
      <c r="C194" s="60" t="s">
        <v>35</v>
      </c>
      <c r="D194" s="271" t="s">
        <v>227</v>
      </c>
      <c r="E194" s="272" t="s">
        <v>10</v>
      </c>
      <c r="F194" s="273" t="s">
        <v>505</v>
      </c>
      <c r="G194" s="49"/>
      <c r="H194" s="347">
        <f>SUM(H195)</f>
        <v>450000</v>
      </c>
    </row>
    <row r="195" spans="1:11" ht="15.75" customHeight="1" x14ac:dyDescent="0.25">
      <c r="A195" s="3" t="s">
        <v>18</v>
      </c>
      <c r="B195" s="49" t="s">
        <v>20</v>
      </c>
      <c r="C195" s="60" t="s">
        <v>35</v>
      </c>
      <c r="D195" s="271" t="s">
        <v>227</v>
      </c>
      <c r="E195" s="272" t="s">
        <v>10</v>
      </c>
      <c r="F195" s="273" t="s">
        <v>505</v>
      </c>
      <c r="G195" s="49" t="s">
        <v>17</v>
      </c>
      <c r="H195" s="349">
        <f>SUM(прил9!I152)</f>
        <v>450000</v>
      </c>
    </row>
    <row r="196" spans="1:11" ht="15.75" x14ac:dyDescent="0.25">
      <c r="A196" s="93" t="s">
        <v>143</v>
      </c>
      <c r="B196" s="25" t="s">
        <v>20</v>
      </c>
      <c r="C196" s="45" t="s">
        <v>32</v>
      </c>
      <c r="D196" s="286"/>
      <c r="E196" s="287"/>
      <c r="F196" s="288"/>
      <c r="G196" s="24"/>
      <c r="H196" s="345">
        <f>SUM(H197+H214)</f>
        <v>59957066</v>
      </c>
    </row>
    <row r="197" spans="1:11" ht="47.25" x14ac:dyDescent="0.25">
      <c r="A197" s="81" t="s">
        <v>144</v>
      </c>
      <c r="B197" s="33" t="s">
        <v>20</v>
      </c>
      <c r="C197" s="35" t="s">
        <v>32</v>
      </c>
      <c r="D197" s="268" t="s">
        <v>503</v>
      </c>
      <c r="E197" s="269" t="s">
        <v>466</v>
      </c>
      <c r="F197" s="270" t="s">
        <v>467</v>
      </c>
      <c r="G197" s="33"/>
      <c r="H197" s="346">
        <f>SUM(H198+H210)</f>
        <v>7625023</v>
      </c>
    </row>
    <row r="198" spans="1:11" ht="65.25" customHeight="1" x14ac:dyDescent="0.25">
      <c r="A198" s="82" t="s">
        <v>145</v>
      </c>
      <c r="B198" s="49" t="s">
        <v>20</v>
      </c>
      <c r="C198" s="60" t="s">
        <v>32</v>
      </c>
      <c r="D198" s="271" t="s">
        <v>219</v>
      </c>
      <c r="E198" s="272" t="s">
        <v>466</v>
      </c>
      <c r="F198" s="273" t="s">
        <v>467</v>
      </c>
      <c r="G198" s="49"/>
      <c r="H198" s="347">
        <f>SUM(H199)</f>
        <v>7577023</v>
      </c>
    </row>
    <row r="199" spans="1:11" ht="47.25" customHeight="1" x14ac:dyDescent="0.25">
      <c r="A199" s="82" t="s">
        <v>506</v>
      </c>
      <c r="B199" s="49" t="s">
        <v>20</v>
      </c>
      <c r="C199" s="60" t="s">
        <v>32</v>
      </c>
      <c r="D199" s="271" t="s">
        <v>219</v>
      </c>
      <c r="E199" s="272" t="s">
        <v>10</v>
      </c>
      <c r="F199" s="273" t="s">
        <v>467</v>
      </c>
      <c r="G199" s="49"/>
      <c r="H199" s="347">
        <f>SUM(H200+H202+H204+H206+H208)</f>
        <v>7577023</v>
      </c>
    </row>
    <row r="200" spans="1:11" ht="31.5" hidden="1" customHeight="1" x14ac:dyDescent="0.25">
      <c r="A200" s="82" t="s">
        <v>757</v>
      </c>
      <c r="B200" s="49" t="s">
        <v>20</v>
      </c>
      <c r="C200" s="60" t="s">
        <v>32</v>
      </c>
      <c r="D200" s="271" t="s">
        <v>219</v>
      </c>
      <c r="E200" s="272" t="s">
        <v>10</v>
      </c>
      <c r="F200" s="516">
        <v>13390</v>
      </c>
      <c r="G200" s="49"/>
      <c r="H200" s="347">
        <f>SUM(H201)</f>
        <v>0</v>
      </c>
    </row>
    <row r="201" spans="1:11" ht="33.75" hidden="1" customHeight="1" x14ac:dyDescent="0.25">
      <c r="A201" s="82" t="s">
        <v>188</v>
      </c>
      <c r="B201" s="49" t="s">
        <v>20</v>
      </c>
      <c r="C201" s="60" t="s">
        <v>32</v>
      </c>
      <c r="D201" s="271" t="s">
        <v>219</v>
      </c>
      <c r="E201" s="272" t="s">
        <v>10</v>
      </c>
      <c r="F201" s="516">
        <v>13390</v>
      </c>
      <c r="G201" s="49" t="s">
        <v>183</v>
      </c>
      <c r="H201" s="349">
        <f>SUM(прил9!I158)</f>
        <v>0</v>
      </c>
    </row>
    <row r="202" spans="1:11" ht="19.5" hidden="1" customHeight="1" x14ac:dyDescent="0.25">
      <c r="A202" s="82" t="s">
        <v>758</v>
      </c>
      <c r="B202" s="49" t="s">
        <v>20</v>
      </c>
      <c r="C202" s="60" t="s">
        <v>32</v>
      </c>
      <c r="D202" s="271" t="s">
        <v>219</v>
      </c>
      <c r="E202" s="272" t="s">
        <v>10</v>
      </c>
      <c r="F202" s="273" t="s">
        <v>759</v>
      </c>
      <c r="G202" s="49"/>
      <c r="H202" s="347">
        <f>SUM(H203)</f>
        <v>0</v>
      </c>
    </row>
    <row r="203" spans="1:11" ht="33.75" hidden="1" customHeight="1" x14ac:dyDescent="0.25">
      <c r="A203" s="82" t="s">
        <v>188</v>
      </c>
      <c r="B203" s="49" t="s">
        <v>20</v>
      </c>
      <c r="C203" s="60" t="s">
        <v>32</v>
      </c>
      <c r="D203" s="271" t="s">
        <v>219</v>
      </c>
      <c r="E203" s="272" t="s">
        <v>10</v>
      </c>
      <c r="F203" s="273" t="s">
        <v>759</v>
      </c>
      <c r="G203" s="49" t="s">
        <v>183</v>
      </c>
      <c r="H203" s="349">
        <f>SUM(прил9!I160)</f>
        <v>0</v>
      </c>
    </row>
    <row r="204" spans="1:11" ht="33.75" customHeight="1" x14ac:dyDescent="0.25">
      <c r="A204" s="82" t="s">
        <v>146</v>
      </c>
      <c r="B204" s="49" t="s">
        <v>20</v>
      </c>
      <c r="C204" s="60" t="s">
        <v>32</v>
      </c>
      <c r="D204" s="271" t="s">
        <v>219</v>
      </c>
      <c r="E204" s="272" t="s">
        <v>10</v>
      </c>
      <c r="F204" s="273" t="s">
        <v>507</v>
      </c>
      <c r="G204" s="49"/>
      <c r="H204" s="347">
        <f>SUM(H205)</f>
        <v>472034</v>
      </c>
      <c r="I204" s="569"/>
      <c r="J204" s="570"/>
      <c r="K204" s="570"/>
    </row>
    <row r="205" spans="1:11" ht="33.75" customHeight="1" x14ac:dyDescent="0.25">
      <c r="A205" s="82" t="s">
        <v>188</v>
      </c>
      <c r="B205" s="49" t="s">
        <v>20</v>
      </c>
      <c r="C205" s="60" t="s">
        <v>32</v>
      </c>
      <c r="D205" s="271" t="s">
        <v>219</v>
      </c>
      <c r="E205" s="272" t="s">
        <v>10</v>
      </c>
      <c r="F205" s="273" t="s">
        <v>507</v>
      </c>
      <c r="G205" s="49" t="s">
        <v>183</v>
      </c>
      <c r="H205" s="349">
        <f>SUM(прил9!I162)</f>
        <v>472034</v>
      </c>
    </row>
    <row r="206" spans="1:11" ht="48" customHeight="1" x14ac:dyDescent="0.25">
      <c r="A206" s="82" t="s">
        <v>508</v>
      </c>
      <c r="B206" s="49" t="s">
        <v>20</v>
      </c>
      <c r="C206" s="60" t="s">
        <v>32</v>
      </c>
      <c r="D206" s="271" t="s">
        <v>219</v>
      </c>
      <c r="E206" s="272" t="s">
        <v>10</v>
      </c>
      <c r="F206" s="273" t="s">
        <v>509</v>
      </c>
      <c r="G206" s="49"/>
      <c r="H206" s="347">
        <f>SUM(H207)</f>
        <v>4849544</v>
      </c>
    </row>
    <row r="207" spans="1:11" ht="19.5" customHeight="1" x14ac:dyDescent="0.25">
      <c r="A207" s="82" t="s">
        <v>21</v>
      </c>
      <c r="B207" s="49" t="s">
        <v>20</v>
      </c>
      <c r="C207" s="60" t="s">
        <v>32</v>
      </c>
      <c r="D207" s="111" t="s">
        <v>219</v>
      </c>
      <c r="E207" s="318" t="s">
        <v>10</v>
      </c>
      <c r="F207" s="319" t="s">
        <v>509</v>
      </c>
      <c r="G207" s="49" t="s">
        <v>68</v>
      </c>
      <c r="H207" s="349">
        <f>SUM(прил9!I164)</f>
        <v>4849544</v>
      </c>
    </row>
    <row r="208" spans="1:11" ht="47.25" x14ac:dyDescent="0.25">
      <c r="A208" s="82" t="s">
        <v>510</v>
      </c>
      <c r="B208" s="49" t="s">
        <v>20</v>
      </c>
      <c r="C208" s="60" t="s">
        <v>32</v>
      </c>
      <c r="D208" s="271" t="s">
        <v>219</v>
      </c>
      <c r="E208" s="272" t="s">
        <v>10</v>
      </c>
      <c r="F208" s="273" t="s">
        <v>511</v>
      </c>
      <c r="G208" s="49"/>
      <c r="H208" s="347">
        <f>SUM(H209)</f>
        <v>2255445</v>
      </c>
    </row>
    <row r="209" spans="1:8" ht="18" customHeight="1" x14ac:dyDescent="0.25">
      <c r="A209" s="82" t="s">
        <v>21</v>
      </c>
      <c r="B209" s="49" t="s">
        <v>20</v>
      </c>
      <c r="C209" s="60" t="s">
        <v>32</v>
      </c>
      <c r="D209" s="271" t="s">
        <v>219</v>
      </c>
      <c r="E209" s="272" t="s">
        <v>10</v>
      </c>
      <c r="F209" s="273" t="s">
        <v>511</v>
      </c>
      <c r="G209" s="49" t="s">
        <v>68</v>
      </c>
      <c r="H209" s="349">
        <f>SUM(прил9!I166)</f>
        <v>2255445</v>
      </c>
    </row>
    <row r="210" spans="1:8" ht="78.75" x14ac:dyDescent="0.25">
      <c r="A210" s="82" t="s">
        <v>258</v>
      </c>
      <c r="B210" s="49" t="s">
        <v>20</v>
      </c>
      <c r="C210" s="132" t="s">
        <v>32</v>
      </c>
      <c r="D210" s="271" t="s">
        <v>256</v>
      </c>
      <c r="E210" s="272" t="s">
        <v>466</v>
      </c>
      <c r="F210" s="273" t="s">
        <v>467</v>
      </c>
      <c r="G210" s="49"/>
      <c r="H210" s="347">
        <f>SUM(H211)</f>
        <v>48000</v>
      </c>
    </row>
    <row r="211" spans="1:8" ht="34.5" customHeight="1" x14ac:dyDescent="0.25">
      <c r="A211" s="82" t="s">
        <v>512</v>
      </c>
      <c r="B211" s="49" t="s">
        <v>20</v>
      </c>
      <c r="C211" s="132" t="s">
        <v>32</v>
      </c>
      <c r="D211" s="271" t="s">
        <v>256</v>
      </c>
      <c r="E211" s="272" t="s">
        <v>10</v>
      </c>
      <c r="F211" s="273" t="s">
        <v>467</v>
      </c>
      <c r="G211" s="49"/>
      <c r="H211" s="347">
        <f>SUM(H212)</f>
        <v>48000</v>
      </c>
    </row>
    <row r="212" spans="1:8" ht="31.5" x14ac:dyDescent="0.25">
      <c r="A212" s="82" t="s">
        <v>257</v>
      </c>
      <c r="B212" s="49" t="s">
        <v>20</v>
      </c>
      <c r="C212" s="132" t="s">
        <v>32</v>
      </c>
      <c r="D212" s="271" t="s">
        <v>256</v>
      </c>
      <c r="E212" s="272" t="s">
        <v>10</v>
      </c>
      <c r="F212" s="273" t="s">
        <v>513</v>
      </c>
      <c r="G212" s="49"/>
      <c r="H212" s="347">
        <f>SUM(H213)</f>
        <v>48000</v>
      </c>
    </row>
    <row r="213" spans="1:8" ht="32.25" customHeight="1" x14ac:dyDescent="0.25">
      <c r="A213" s="96" t="s">
        <v>653</v>
      </c>
      <c r="B213" s="49" t="s">
        <v>20</v>
      </c>
      <c r="C213" s="132" t="s">
        <v>32</v>
      </c>
      <c r="D213" s="271" t="s">
        <v>256</v>
      </c>
      <c r="E213" s="272" t="s">
        <v>10</v>
      </c>
      <c r="F213" s="273" t="s">
        <v>513</v>
      </c>
      <c r="G213" s="49" t="s">
        <v>16</v>
      </c>
      <c r="H213" s="349">
        <f>SUM(прил9!I170)</f>
        <v>48000</v>
      </c>
    </row>
    <row r="214" spans="1:8" ht="32.25" customHeight="1" x14ac:dyDescent="0.25">
      <c r="A214" s="126" t="s">
        <v>186</v>
      </c>
      <c r="B214" s="33" t="s">
        <v>20</v>
      </c>
      <c r="C214" s="131" t="s">
        <v>32</v>
      </c>
      <c r="D214" s="274" t="s">
        <v>224</v>
      </c>
      <c r="E214" s="275" t="s">
        <v>466</v>
      </c>
      <c r="F214" s="276" t="s">
        <v>467</v>
      </c>
      <c r="G214" s="33"/>
      <c r="H214" s="346">
        <f>SUM(H215)</f>
        <v>52332043</v>
      </c>
    </row>
    <row r="215" spans="1:8" ht="50.25" customHeight="1" x14ac:dyDescent="0.25">
      <c r="A215" s="125" t="s">
        <v>187</v>
      </c>
      <c r="B215" s="49" t="s">
        <v>20</v>
      </c>
      <c r="C215" s="132" t="s">
        <v>32</v>
      </c>
      <c r="D215" s="277" t="s">
        <v>225</v>
      </c>
      <c r="E215" s="278" t="s">
        <v>466</v>
      </c>
      <c r="F215" s="279" t="s">
        <v>467</v>
      </c>
      <c r="G215" s="49"/>
      <c r="H215" s="347">
        <f>SUM(H216)</f>
        <v>52332043</v>
      </c>
    </row>
    <row r="216" spans="1:8" ht="51" customHeight="1" x14ac:dyDescent="0.25">
      <c r="A216" s="125" t="s">
        <v>527</v>
      </c>
      <c r="B216" s="49" t="s">
        <v>20</v>
      </c>
      <c r="C216" s="132" t="s">
        <v>32</v>
      </c>
      <c r="D216" s="277" t="s">
        <v>225</v>
      </c>
      <c r="E216" s="278" t="s">
        <v>12</v>
      </c>
      <c r="F216" s="279" t="s">
        <v>467</v>
      </c>
      <c r="G216" s="49"/>
      <c r="H216" s="347">
        <f>SUM(H217+H219)</f>
        <v>52332043</v>
      </c>
    </row>
    <row r="217" spans="1:8" ht="32.25" customHeight="1" x14ac:dyDescent="0.25">
      <c r="A217" s="125" t="s">
        <v>760</v>
      </c>
      <c r="B217" s="49" t="s">
        <v>20</v>
      </c>
      <c r="C217" s="132" t="s">
        <v>32</v>
      </c>
      <c r="D217" s="277" t="s">
        <v>225</v>
      </c>
      <c r="E217" s="278" t="s">
        <v>12</v>
      </c>
      <c r="F217" s="279" t="s">
        <v>826</v>
      </c>
      <c r="G217" s="49"/>
      <c r="H217" s="347">
        <f>SUM(H218)</f>
        <v>52332043</v>
      </c>
    </row>
    <row r="218" spans="1:8" ht="32.25" customHeight="1" x14ac:dyDescent="0.25">
      <c r="A218" s="125" t="s">
        <v>188</v>
      </c>
      <c r="B218" s="49" t="s">
        <v>20</v>
      </c>
      <c r="C218" s="132" t="s">
        <v>32</v>
      </c>
      <c r="D218" s="277" t="s">
        <v>225</v>
      </c>
      <c r="E218" s="278" t="s">
        <v>12</v>
      </c>
      <c r="F218" s="279" t="s">
        <v>826</v>
      </c>
      <c r="G218" s="49" t="s">
        <v>183</v>
      </c>
      <c r="H218" s="349">
        <f>SUM(прил9!I175)</f>
        <v>52332043</v>
      </c>
    </row>
    <row r="219" spans="1:8" ht="15" hidden="1" customHeight="1" x14ac:dyDescent="0.25">
      <c r="A219" s="125" t="s">
        <v>761</v>
      </c>
      <c r="B219" s="49" t="s">
        <v>20</v>
      </c>
      <c r="C219" s="132" t="s">
        <v>32</v>
      </c>
      <c r="D219" s="277" t="s">
        <v>225</v>
      </c>
      <c r="E219" s="278" t="s">
        <v>12</v>
      </c>
      <c r="F219" s="279" t="s">
        <v>847</v>
      </c>
      <c r="G219" s="49"/>
      <c r="H219" s="347">
        <f>SUM(H220)</f>
        <v>0</v>
      </c>
    </row>
    <row r="220" spans="1:8" ht="32.25" hidden="1" customHeight="1" x14ac:dyDescent="0.25">
      <c r="A220" s="125" t="s">
        <v>188</v>
      </c>
      <c r="B220" s="49" t="s">
        <v>20</v>
      </c>
      <c r="C220" s="132" t="s">
        <v>32</v>
      </c>
      <c r="D220" s="277" t="s">
        <v>225</v>
      </c>
      <c r="E220" s="278" t="s">
        <v>12</v>
      </c>
      <c r="F220" s="279" t="s">
        <v>847</v>
      </c>
      <c r="G220" s="49" t="s">
        <v>183</v>
      </c>
      <c r="H220" s="349">
        <f>SUM(прил9!I177)</f>
        <v>0</v>
      </c>
    </row>
    <row r="221" spans="1:8" ht="15.75" x14ac:dyDescent="0.25">
      <c r="A221" s="93" t="s">
        <v>26</v>
      </c>
      <c r="B221" s="25" t="s">
        <v>20</v>
      </c>
      <c r="C221" s="45">
        <v>12</v>
      </c>
      <c r="D221" s="286"/>
      <c r="E221" s="287"/>
      <c r="F221" s="288"/>
      <c r="G221" s="24"/>
      <c r="H221" s="345">
        <f>SUM(H222,H227,H232,H241)</f>
        <v>648416</v>
      </c>
    </row>
    <row r="222" spans="1:8" ht="47.25" customHeight="1" x14ac:dyDescent="0.25">
      <c r="A222" s="32" t="s">
        <v>136</v>
      </c>
      <c r="B222" s="33" t="s">
        <v>20</v>
      </c>
      <c r="C222" s="35">
        <v>12</v>
      </c>
      <c r="D222" s="268" t="s">
        <v>492</v>
      </c>
      <c r="E222" s="269" t="s">
        <v>466</v>
      </c>
      <c r="F222" s="270" t="s">
        <v>467</v>
      </c>
      <c r="G222" s="33"/>
      <c r="H222" s="346">
        <f>SUM(H223)</f>
        <v>100166</v>
      </c>
    </row>
    <row r="223" spans="1:8" ht="64.5" customHeight="1" x14ac:dyDescent="0.25">
      <c r="A223" s="61" t="s">
        <v>137</v>
      </c>
      <c r="B223" s="2" t="s">
        <v>20</v>
      </c>
      <c r="C223" s="525">
        <v>12</v>
      </c>
      <c r="D223" s="283" t="s">
        <v>209</v>
      </c>
      <c r="E223" s="284" t="s">
        <v>466</v>
      </c>
      <c r="F223" s="285" t="s">
        <v>467</v>
      </c>
      <c r="G223" s="2"/>
      <c r="H223" s="347">
        <f>SUM(H224)</f>
        <v>100166</v>
      </c>
    </row>
    <row r="224" spans="1:8" ht="48.75" customHeight="1" x14ac:dyDescent="0.25">
      <c r="A224" s="61" t="s">
        <v>493</v>
      </c>
      <c r="B224" s="2" t="s">
        <v>20</v>
      </c>
      <c r="C224" s="525">
        <v>12</v>
      </c>
      <c r="D224" s="283" t="s">
        <v>209</v>
      </c>
      <c r="E224" s="284" t="s">
        <v>10</v>
      </c>
      <c r="F224" s="285" t="s">
        <v>467</v>
      </c>
      <c r="G224" s="2"/>
      <c r="H224" s="347">
        <f>SUM(H225)</f>
        <v>100166</v>
      </c>
    </row>
    <row r="225" spans="1:8" ht="16.5" customHeight="1" x14ac:dyDescent="0.25">
      <c r="A225" s="91" t="s">
        <v>495</v>
      </c>
      <c r="B225" s="2" t="s">
        <v>20</v>
      </c>
      <c r="C225" s="525">
        <v>12</v>
      </c>
      <c r="D225" s="283" t="s">
        <v>209</v>
      </c>
      <c r="E225" s="284" t="s">
        <v>10</v>
      </c>
      <c r="F225" s="285" t="s">
        <v>494</v>
      </c>
      <c r="G225" s="2"/>
      <c r="H225" s="347">
        <f>SUM(H226)</f>
        <v>100166</v>
      </c>
    </row>
    <row r="226" spans="1:8" ht="30" customHeight="1" x14ac:dyDescent="0.25">
      <c r="A226" s="96" t="s">
        <v>653</v>
      </c>
      <c r="B226" s="2" t="s">
        <v>20</v>
      </c>
      <c r="C226" s="525">
        <v>12</v>
      </c>
      <c r="D226" s="283" t="s">
        <v>209</v>
      </c>
      <c r="E226" s="284" t="s">
        <v>10</v>
      </c>
      <c r="F226" s="285" t="s">
        <v>494</v>
      </c>
      <c r="G226" s="2" t="s">
        <v>16</v>
      </c>
      <c r="H226" s="348">
        <f>SUM(прил9!I183)</f>
        <v>100166</v>
      </c>
    </row>
    <row r="227" spans="1:8" ht="47.25" x14ac:dyDescent="0.25">
      <c r="A227" s="32" t="s">
        <v>149</v>
      </c>
      <c r="B227" s="33" t="s">
        <v>20</v>
      </c>
      <c r="C227" s="35">
        <v>12</v>
      </c>
      <c r="D227" s="268" t="s">
        <v>514</v>
      </c>
      <c r="E227" s="269" t="s">
        <v>466</v>
      </c>
      <c r="F227" s="270" t="s">
        <v>467</v>
      </c>
      <c r="G227" s="33"/>
      <c r="H227" s="346">
        <f>SUM(H228)</f>
        <v>80000</v>
      </c>
    </row>
    <row r="228" spans="1:8" ht="63.75" customHeight="1" x14ac:dyDescent="0.25">
      <c r="A228" s="320" t="s">
        <v>150</v>
      </c>
      <c r="B228" s="5" t="s">
        <v>20</v>
      </c>
      <c r="C228" s="526">
        <v>12</v>
      </c>
      <c r="D228" s="283" t="s">
        <v>220</v>
      </c>
      <c r="E228" s="284" t="s">
        <v>466</v>
      </c>
      <c r="F228" s="285" t="s">
        <v>467</v>
      </c>
      <c r="G228" s="2"/>
      <c r="H228" s="347">
        <f>SUM(H229)</f>
        <v>80000</v>
      </c>
    </row>
    <row r="229" spans="1:8" ht="32.25" customHeight="1" x14ac:dyDescent="0.25">
      <c r="A229" s="97" t="s">
        <v>515</v>
      </c>
      <c r="B229" s="5" t="s">
        <v>20</v>
      </c>
      <c r="C229" s="526">
        <v>12</v>
      </c>
      <c r="D229" s="283" t="s">
        <v>220</v>
      </c>
      <c r="E229" s="284" t="s">
        <v>10</v>
      </c>
      <c r="F229" s="285" t="s">
        <v>467</v>
      </c>
      <c r="G229" s="317"/>
      <c r="H229" s="347">
        <f>SUM(H230)</f>
        <v>80000</v>
      </c>
    </row>
    <row r="230" spans="1:8" ht="18" customHeight="1" x14ac:dyDescent="0.25">
      <c r="A230" s="3" t="s">
        <v>107</v>
      </c>
      <c r="B230" s="5" t="s">
        <v>20</v>
      </c>
      <c r="C230" s="526">
        <v>12</v>
      </c>
      <c r="D230" s="283" t="s">
        <v>220</v>
      </c>
      <c r="E230" s="284" t="s">
        <v>10</v>
      </c>
      <c r="F230" s="285" t="s">
        <v>516</v>
      </c>
      <c r="G230" s="65"/>
      <c r="H230" s="347">
        <f>SUM(H231)</f>
        <v>80000</v>
      </c>
    </row>
    <row r="231" spans="1:8" ht="30.75" customHeight="1" x14ac:dyDescent="0.25">
      <c r="A231" s="96" t="s">
        <v>653</v>
      </c>
      <c r="B231" s="5" t="s">
        <v>20</v>
      </c>
      <c r="C231" s="526">
        <v>12</v>
      </c>
      <c r="D231" s="283" t="s">
        <v>220</v>
      </c>
      <c r="E231" s="284" t="s">
        <v>10</v>
      </c>
      <c r="F231" s="285" t="s">
        <v>516</v>
      </c>
      <c r="G231" s="65" t="s">
        <v>16</v>
      </c>
      <c r="H231" s="349">
        <f>SUM(прил9!I188)</f>
        <v>80000</v>
      </c>
    </row>
    <row r="232" spans="1:8" ht="50.25" customHeight="1" x14ac:dyDescent="0.25">
      <c r="A232" s="81" t="s">
        <v>195</v>
      </c>
      <c r="B232" s="33" t="s">
        <v>20</v>
      </c>
      <c r="C232" s="35">
        <v>12</v>
      </c>
      <c r="D232" s="268" t="s">
        <v>718</v>
      </c>
      <c r="E232" s="269" t="s">
        <v>466</v>
      </c>
      <c r="F232" s="270" t="s">
        <v>467</v>
      </c>
      <c r="G232" s="33"/>
      <c r="H232" s="346">
        <f>SUM(H233)</f>
        <v>468250</v>
      </c>
    </row>
    <row r="233" spans="1:8" ht="79.5" customHeight="1" x14ac:dyDescent="0.25">
      <c r="A233" s="82" t="s">
        <v>196</v>
      </c>
      <c r="B233" s="49" t="s">
        <v>20</v>
      </c>
      <c r="C233" s="60">
        <v>12</v>
      </c>
      <c r="D233" s="271" t="s">
        <v>226</v>
      </c>
      <c r="E233" s="272" t="s">
        <v>466</v>
      </c>
      <c r="F233" s="273" t="s">
        <v>467</v>
      </c>
      <c r="G233" s="49"/>
      <c r="H233" s="347">
        <f>SUM(H234)</f>
        <v>468250</v>
      </c>
    </row>
    <row r="234" spans="1:8" ht="30.75" customHeight="1" x14ac:dyDescent="0.25">
      <c r="A234" s="82" t="s">
        <v>530</v>
      </c>
      <c r="B234" s="49" t="s">
        <v>20</v>
      </c>
      <c r="C234" s="60">
        <v>12</v>
      </c>
      <c r="D234" s="271" t="s">
        <v>226</v>
      </c>
      <c r="E234" s="272" t="s">
        <v>10</v>
      </c>
      <c r="F234" s="273" t="s">
        <v>467</v>
      </c>
      <c r="G234" s="49"/>
      <c r="H234" s="347">
        <f>SUM(H237+H239+H235)</f>
        <v>468250</v>
      </c>
    </row>
    <row r="235" spans="1:8" ht="30.75" customHeight="1" x14ac:dyDescent="0.25">
      <c r="A235" s="82" t="s">
        <v>762</v>
      </c>
      <c r="B235" s="49" t="s">
        <v>20</v>
      </c>
      <c r="C235" s="60">
        <v>12</v>
      </c>
      <c r="D235" s="271" t="s">
        <v>226</v>
      </c>
      <c r="E235" s="272" t="s">
        <v>10</v>
      </c>
      <c r="F235" s="516">
        <v>13600</v>
      </c>
      <c r="G235" s="49"/>
      <c r="H235" s="347">
        <f>SUM(H236)</f>
        <v>327775</v>
      </c>
    </row>
    <row r="236" spans="1:8" ht="18.75" customHeight="1" x14ac:dyDescent="0.25">
      <c r="A236" s="82" t="s">
        <v>21</v>
      </c>
      <c r="B236" s="49" t="s">
        <v>20</v>
      </c>
      <c r="C236" s="60">
        <v>12</v>
      </c>
      <c r="D236" s="271" t="s">
        <v>226</v>
      </c>
      <c r="E236" s="272" t="s">
        <v>10</v>
      </c>
      <c r="F236" s="516">
        <v>13600</v>
      </c>
      <c r="G236" s="49" t="s">
        <v>68</v>
      </c>
      <c r="H236" s="349">
        <f>SUM(прил9!I193)</f>
        <v>327775</v>
      </c>
    </row>
    <row r="237" spans="1:8" ht="30.75" customHeight="1" x14ac:dyDescent="0.25">
      <c r="A237" s="82" t="s">
        <v>763</v>
      </c>
      <c r="B237" s="49" t="s">
        <v>20</v>
      </c>
      <c r="C237" s="60">
        <v>12</v>
      </c>
      <c r="D237" s="271" t="s">
        <v>226</v>
      </c>
      <c r="E237" s="272" t="s">
        <v>10</v>
      </c>
      <c r="F237" s="273" t="s">
        <v>764</v>
      </c>
      <c r="G237" s="49"/>
      <c r="H237" s="347">
        <f>SUM(H238)</f>
        <v>140475</v>
      </c>
    </row>
    <row r="238" spans="1:8" ht="17.25" customHeight="1" x14ac:dyDescent="0.25">
      <c r="A238" s="82" t="s">
        <v>21</v>
      </c>
      <c r="B238" s="49" t="s">
        <v>20</v>
      </c>
      <c r="C238" s="60">
        <v>12</v>
      </c>
      <c r="D238" s="271" t="s">
        <v>226</v>
      </c>
      <c r="E238" s="272" t="s">
        <v>10</v>
      </c>
      <c r="F238" s="273" t="s">
        <v>764</v>
      </c>
      <c r="G238" s="49" t="s">
        <v>68</v>
      </c>
      <c r="H238" s="349">
        <f>SUM(прил9!I195)</f>
        <v>140475</v>
      </c>
    </row>
    <row r="239" spans="1:8" ht="30.75" hidden="1" customHeight="1" x14ac:dyDescent="0.25">
      <c r="A239" s="82" t="s">
        <v>720</v>
      </c>
      <c r="B239" s="49" t="s">
        <v>20</v>
      </c>
      <c r="C239" s="60">
        <v>12</v>
      </c>
      <c r="D239" s="271" t="s">
        <v>226</v>
      </c>
      <c r="E239" s="272" t="s">
        <v>10</v>
      </c>
      <c r="F239" s="273" t="s">
        <v>719</v>
      </c>
      <c r="G239" s="49"/>
      <c r="H239" s="347">
        <f>SUM(H240)</f>
        <v>0</v>
      </c>
    </row>
    <row r="240" spans="1:8" ht="18" hidden="1" customHeight="1" x14ac:dyDescent="0.25">
      <c r="A240" s="96" t="s">
        <v>21</v>
      </c>
      <c r="B240" s="49" t="s">
        <v>20</v>
      </c>
      <c r="C240" s="60">
        <v>12</v>
      </c>
      <c r="D240" s="271" t="s">
        <v>226</v>
      </c>
      <c r="E240" s="272" t="s">
        <v>10</v>
      </c>
      <c r="F240" s="273" t="s">
        <v>719</v>
      </c>
      <c r="G240" s="49" t="s">
        <v>68</v>
      </c>
      <c r="H240" s="349">
        <f>SUM(прил9!I197)</f>
        <v>0</v>
      </c>
    </row>
    <row r="241" spans="1:8" ht="33" hidden="1" customHeight="1" x14ac:dyDescent="0.25">
      <c r="A241" s="71" t="s">
        <v>147</v>
      </c>
      <c r="B241" s="34" t="s">
        <v>20</v>
      </c>
      <c r="C241" s="34" t="s">
        <v>77</v>
      </c>
      <c r="D241" s="262" t="s">
        <v>221</v>
      </c>
      <c r="E241" s="263" t="s">
        <v>466</v>
      </c>
      <c r="F241" s="264" t="s">
        <v>467</v>
      </c>
      <c r="G241" s="33"/>
      <c r="H241" s="346">
        <f>SUM(H242)</f>
        <v>0</v>
      </c>
    </row>
    <row r="242" spans="1:8" ht="47.25" hidden="1" customHeight="1" x14ac:dyDescent="0.25">
      <c r="A242" s="91" t="s">
        <v>148</v>
      </c>
      <c r="B242" s="5" t="s">
        <v>20</v>
      </c>
      <c r="C242" s="526">
        <v>12</v>
      </c>
      <c r="D242" s="283" t="s">
        <v>222</v>
      </c>
      <c r="E242" s="284" t="s">
        <v>466</v>
      </c>
      <c r="F242" s="285" t="s">
        <v>467</v>
      </c>
      <c r="G242" s="317"/>
      <c r="H242" s="347">
        <f>SUM(H243)</f>
        <v>0</v>
      </c>
    </row>
    <row r="243" spans="1:8" ht="65.25" hidden="1" customHeight="1" x14ac:dyDescent="0.25">
      <c r="A243" s="91" t="s">
        <v>517</v>
      </c>
      <c r="B243" s="5" t="s">
        <v>20</v>
      </c>
      <c r="C243" s="526">
        <v>12</v>
      </c>
      <c r="D243" s="283" t="s">
        <v>222</v>
      </c>
      <c r="E243" s="284" t="s">
        <v>10</v>
      </c>
      <c r="F243" s="285" t="s">
        <v>467</v>
      </c>
      <c r="G243" s="317"/>
      <c r="H243" s="347">
        <f>SUM(H244+H246)</f>
        <v>0</v>
      </c>
    </row>
    <row r="244" spans="1:8" ht="31.5" hidden="1" x14ac:dyDescent="0.25">
      <c r="A244" s="3" t="s">
        <v>519</v>
      </c>
      <c r="B244" s="5" t="s">
        <v>20</v>
      </c>
      <c r="C244" s="526">
        <v>12</v>
      </c>
      <c r="D244" s="283" t="s">
        <v>222</v>
      </c>
      <c r="E244" s="284" t="s">
        <v>10</v>
      </c>
      <c r="F244" s="285" t="s">
        <v>518</v>
      </c>
      <c r="G244" s="317"/>
      <c r="H244" s="347">
        <f>SUM(H245)</f>
        <v>0</v>
      </c>
    </row>
    <row r="245" spans="1:8" ht="16.5" hidden="1" customHeight="1" x14ac:dyDescent="0.25">
      <c r="A245" s="91" t="s">
        <v>18</v>
      </c>
      <c r="B245" s="5" t="s">
        <v>20</v>
      </c>
      <c r="C245" s="526">
        <v>12</v>
      </c>
      <c r="D245" s="283" t="s">
        <v>222</v>
      </c>
      <c r="E245" s="284" t="s">
        <v>10</v>
      </c>
      <c r="F245" s="285" t="s">
        <v>518</v>
      </c>
      <c r="G245" s="317" t="s">
        <v>17</v>
      </c>
      <c r="H245" s="349">
        <f>SUM(прил9!I202)</f>
        <v>0</v>
      </c>
    </row>
    <row r="246" spans="1:8" ht="33" hidden="1" customHeight="1" x14ac:dyDescent="0.25">
      <c r="A246" s="490" t="s">
        <v>694</v>
      </c>
      <c r="B246" s="5" t="s">
        <v>20</v>
      </c>
      <c r="C246" s="526">
        <v>12</v>
      </c>
      <c r="D246" s="283" t="s">
        <v>222</v>
      </c>
      <c r="E246" s="284" t="s">
        <v>10</v>
      </c>
      <c r="F246" s="285" t="s">
        <v>693</v>
      </c>
      <c r="G246" s="317"/>
      <c r="H246" s="347">
        <f>SUM(H247)</f>
        <v>0</v>
      </c>
    </row>
    <row r="247" spans="1:8" ht="16.5" hidden="1" customHeight="1" x14ac:dyDescent="0.25">
      <c r="A247" s="91" t="s">
        <v>18</v>
      </c>
      <c r="B247" s="5" t="s">
        <v>20</v>
      </c>
      <c r="C247" s="526">
        <v>12</v>
      </c>
      <c r="D247" s="283" t="s">
        <v>222</v>
      </c>
      <c r="E247" s="284" t="s">
        <v>10</v>
      </c>
      <c r="F247" s="285" t="s">
        <v>693</v>
      </c>
      <c r="G247" s="317" t="s">
        <v>17</v>
      </c>
      <c r="H247" s="349">
        <f>SUM(прил9!I204)</f>
        <v>0</v>
      </c>
    </row>
    <row r="248" spans="1:8" ht="16.5" customHeight="1" x14ac:dyDescent="0.25">
      <c r="A248" s="64" t="s">
        <v>151</v>
      </c>
      <c r="B248" s="102" t="s">
        <v>108</v>
      </c>
      <c r="C248" s="103"/>
      <c r="D248" s="296"/>
      <c r="E248" s="297"/>
      <c r="F248" s="298"/>
      <c r="G248" s="104"/>
      <c r="H248" s="344">
        <f>SUM(H249+H257+H287)</f>
        <v>12979370</v>
      </c>
    </row>
    <row r="249" spans="1:8" s="9" customFormat="1" ht="15.75" x14ac:dyDescent="0.25">
      <c r="A249" s="46" t="s">
        <v>251</v>
      </c>
      <c r="B249" s="58" t="s">
        <v>108</v>
      </c>
      <c r="C249" s="130" t="s">
        <v>10</v>
      </c>
      <c r="D249" s="259"/>
      <c r="E249" s="260"/>
      <c r="F249" s="261"/>
      <c r="G249" s="59"/>
      <c r="H249" s="345">
        <f>SUM(H250)</f>
        <v>31516</v>
      </c>
    </row>
    <row r="250" spans="1:8" ht="47.25" x14ac:dyDescent="0.25">
      <c r="A250" s="32" t="s">
        <v>195</v>
      </c>
      <c r="B250" s="34" t="s">
        <v>108</v>
      </c>
      <c r="C250" s="134" t="s">
        <v>10</v>
      </c>
      <c r="D250" s="268" t="s">
        <v>520</v>
      </c>
      <c r="E250" s="269" t="s">
        <v>466</v>
      </c>
      <c r="F250" s="270" t="s">
        <v>467</v>
      </c>
      <c r="G250" s="36"/>
      <c r="H250" s="346">
        <f>SUM(H251)</f>
        <v>31516</v>
      </c>
    </row>
    <row r="251" spans="1:8" ht="78.75" x14ac:dyDescent="0.25">
      <c r="A251" s="3" t="s">
        <v>253</v>
      </c>
      <c r="B251" s="5" t="s">
        <v>108</v>
      </c>
      <c r="C251" s="133" t="s">
        <v>10</v>
      </c>
      <c r="D251" s="283" t="s">
        <v>252</v>
      </c>
      <c r="E251" s="284" t="s">
        <v>466</v>
      </c>
      <c r="F251" s="285" t="s">
        <v>467</v>
      </c>
      <c r="G251" s="65"/>
      <c r="H251" s="347">
        <f>SUM(H252)</f>
        <v>31516</v>
      </c>
    </row>
    <row r="252" spans="1:8" ht="47.25" x14ac:dyDescent="0.25">
      <c r="A252" s="67" t="s">
        <v>521</v>
      </c>
      <c r="B252" s="5" t="s">
        <v>108</v>
      </c>
      <c r="C252" s="133" t="s">
        <v>10</v>
      </c>
      <c r="D252" s="283" t="s">
        <v>252</v>
      </c>
      <c r="E252" s="284" t="s">
        <v>10</v>
      </c>
      <c r="F252" s="285" t="s">
        <v>467</v>
      </c>
      <c r="G252" s="65"/>
      <c r="H252" s="347">
        <f>SUM(H253+H255)</f>
        <v>31516</v>
      </c>
    </row>
    <row r="253" spans="1:8" ht="18" hidden="1" customHeight="1" x14ac:dyDescent="0.25">
      <c r="A253" s="114" t="s">
        <v>259</v>
      </c>
      <c r="B253" s="5" t="s">
        <v>108</v>
      </c>
      <c r="C253" s="133" t="s">
        <v>10</v>
      </c>
      <c r="D253" s="283" t="s">
        <v>252</v>
      </c>
      <c r="E253" s="284" t="s">
        <v>10</v>
      </c>
      <c r="F253" s="285" t="s">
        <v>522</v>
      </c>
      <c r="G253" s="65"/>
      <c r="H253" s="347">
        <f>SUM(H254)</f>
        <v>0</v>
      </c>
    </row>
    <row r="254" spans="1:8" ht="31.5" hidden="1" customHeight="1" x14ac:dyDescent="0.25">
      <c r="A254" s="96" t="s">
        <v>653</v>
      </c>
      <c r="B254" s="5" t="s">
        <v>108</v>
      </c>
      <c r="C254" s="133" t="s">
        <v>10</v>
      </c>
      <c r="D254" s="283" t="s">
        <v>252</v>
      </c>
      <c r="E254" s="284" t="s">
        <v>10</v>
      </c>
      <c r="F254" s="285" t="s">
        <v>522</v>
      </c>
      <c r="G254" s="65" t="s">
        <v>16</v>
      </c>
      <c r="H254" s="349">
        <f>SUM(прил9!I211)</f>
        <v>0</v>
      </c>
    </row>
    <row r="255" spans="1:8" ht="33.75" customHeight="1" x14ac:dyDescent="0.25">
      <c r="A255" s="114" t="s">
        <v>523</v>
      </c>
      <c r="B255" s="5" t="s">
        <v>108</v>
      </c>
      <c r="C255" s="133" t="s">
        <v>10</v>
      </c>
      <c r="D255" s="283" t="s">
        <v>252</v>
      </c>
      <c r="E255" s="284" t="s">
        <v>10</v>
      </c>
      <c r="F255" s="285" t="s">
        <v>524</v>
      </c>
      <c r="G255" s="65"/>
      <c r="H255" s="347">
        <f>SUM(H256)</f>
        <v>31516</v>
      </c>
    </row>
    <row r="256" spans="1:8" ht="16.5" customHeight="1" x14ac:dyDescent="0.25">
      <c r="A256" s="82" t="s">
        <v>21</v>
      </c>
      <c r="B256" s="5" t="s">
        <v>108</v>
      </c>
      <c r="C256" s="133" t="s">
        <v>10</v>
      </c>
      <c r="D256" s="283" t="s">
        <v>252</v>
      </c>
      <c r="E256" s="284" t="s">
        <v>10</v>
      </c>
      <c r="F256" s="285" t="s">
        <v>524</v>
      </c>
      <c r="G256" s="65" t="s">
        <v>68</v>
      </c>
      <c r="H256" s="349">
        <f>SUM(прил9!I213)</f>
        <v>31516</v>
      </c>
    </row>
    <row r="257" spans="1:8" ht="16.5" customHeight="1" x14ac:dyDescent="0.25">
      <c r="A257" s="46" t="s">
        <v>152</v>
      </c>
      <c r="B257" s="58" t="s">
        <v>108</v>
      </c>
      <c r="C257" s="25" t="s">
        <v>12</v>
      </c>
      <c r="D257" s="259"/>
      <c r="E257" s="260"/>
      <c r="F257" s="261"/>
      <c r="G257" s="59"/>
      <c r="H257" s="345">
        <f>SUM(H258+H271+H276)</f>
        <v>12947854</v>
      </c>
    </row>
    <row r="258" spans="1:8" ht="32.25" hidden="1" customHeight="1" x14ac:dyDescent="0.25">
      <c r="A258" s="32" t="s">
        <v>184</v>
      </c>
      <c r="B258" s="34" t="s">
        <v>108</v>
      </c>
      <c r="C258" s="38" t="s">
        <v>12</v>
      </c>
      <c r="D258" s="268" t="s">
        <v>525</v>
      </c>
      <c r="E258" s="269" t="s">
        <v>466</v>
      </c>
      <c r="F258" s="270" t="s">
        <v>467</v>
      </c>
      <c r="G258" s="36"/>
      <c r="H258" s="346">
        <f>SUM(H259)</f>
        <v>0</v>
      </c>
    </row>
    <row r="259" spans="1:8" s="48" customFormat="1" ht="48.75" hidden="1" customHeight="1" x14ac:dyDescent="0.25">
      <c r="A259" s="61" t="s">
        <v>185</v>
      </c>
      <c r="B259" s="5" t="s">
        <v>108</v>
      </c>
      <c r="C259" s="526" t="s">
        <v>12</v>
      </c>
      <c r="D259" s="283" t="s">
        <v>223</v>
      </c>
      <c r="E259" s="284" t="s">
        <v>466</v>
      </c>
      <c r="F259" s="285" t="s">
        <v>467</v>
      </c>
      <c r="G259" s="65"/>
      <c r="H259" s="347">
        <f>SUM(H260)</f>
        <v>0</v>
      </c>
    </row>
    <row r="260" spans="1:8" s="48" customFormat="1" ht="33.75" hidden="1" customHeight="1" x14ac:dyDescent="0.25">
      <c r="A260" s="114" t="s">
        <v>526</v>
      </c>
      <c r="B260" s="5" t="s">
        <v>108</v>
      </c>
      <c r="C260" s="526" t="s">
        <v>12</v>
      </c>
      <c r="D260" s="283" t="s">
        <v>223</v>
      </c>
      <c r="E260" s="284" t="s">
        <v>10</v>
      </c>
      <c r="F260" s="285" t="s">
        <v>467</v>
      </c>
      <c r="G260" s="65"/>
      <c r="H260" s="347">
        <f>SUM(H261+H263+H265+H267+H269)</f>
        <v>0</v>
      </c>
    </row>
    <row r="261" spans="1:8" s="48" customFormat="1" ht="35.25" hidden="1" customHeight="1" x14ac:dyDescent="0.25">
      <c r="A261" s="114" t="s">
        <v>795</v>
      </c>
      <c r="B261" s="5" t="s">
        <v>108</v>
      </c>
      <c r="C261" s="526" t="s">
        <v>12</v>
      </c>
      <c r="D261" s="283" t="s">
        <v>223</v>
      </c>
      <c r="E261" s="284" t="s">
        <v>10</v>
      </c>
      <c r="F261" s="481">
        <v>13420</v>
      </c>
      <c r="G261" s="65"/>
      <c r="H261" s="347">
        <f>SUM(H262)</f>
        <v>0</v>
      </c>
    </row>
    <row r="262" spans="1:8" s="48" customFormat="1" ht="15.75" hidden="1" customHeight="1" x14ac:dyDescent="0.25">
      <c r="A262" s="114" t="s">
        <v>21</v>
      </c>
      <c r="B262" s="5" t="s">
        <v>108</v>
      </c>
      <c r="C262" s="526" t="s">
        <v>12</v>
      </c>
      <c r="D262" s="283" t="s">
        <v>223</v>
      </c>
      <c r="E262" s="284" t="s">
        <v>10</v>
      </c>
      <c r="F262" s="481">
        <v>13420</v>
      </c>
      <c r="G262" s="65" t="s">
        <v>68</v>
      </c>
      <c r="H262" s="349">
        <f>SUM(прил9!I219)</f>
        <v>0</v>
      </c>
    </row>
    <row r="263" spans="1:8" s="48" customFormat="1" ht="33.75" hidden="1" customHeight="1" x14ac:dyDescent="0.25">
      <c r="A263" s="114" t="s">
        <v>767</v>
      </c>
      <c r="B263" s="5" t="s">
        <v>108</v>
      </c>
      <c r="C263" s="526" t="s">
        <v>12</v>
      </c>
      <c r="D263" s="283" t="s">
        <v>223</v>
      </c>
      <c r="E263" s="284" t="s">
        <v>10</v>
      </c>
      <c r="F263" s="481">
        <v>13430</v>
      </c>
      <c r="G263" s="65"/>
      <c r="H263" s="347">
        <f>SUM(H264)</f>
        <v>0</v>
      </c>
    </row>
    <row r="264" spans="1:8" s="48" customFormat="1" ht="15.75" hidden="1" customHeight="1" x14ac:dyDescent="0.25">
      <c r="A264" s="114" t="s">
        <v>21</v>
      </c>
      <c r="B264" s="5" t="s">
        <v>108</v>
      </c>
      <c r="C264" s="526" t="s">
        <v>12</v>
      </c>
      <c r="D264" s="283" t="s">
        <v>223</v>
      </c>
      <c r="E264" s="284" t="s">
        <v>10</v>
      </c>
      <c r="F264" s="481">
        <v>13430</v>
      </c>
      <c r="G264" s="65" t="s">
        <v>68</v>
      </c>
      <c r="H264" s="349">
        <f>SUM(прил9!I221)</f>
        <v>0</v>
      </c>
    </row>
    <row r="265" spans="1:8" s="48" customFormat="1" ht="33.75" hidden="1" customHeight="1" x14ac:dyDescent="0.25">
      <c r="A265" s="114" t="s">
        <v>646</v>
      </c>
      <c r="B265" s="5" t="s">
        <v>108</v>
      </c>
      <c r="C265" s="526" t="s">
        <v>12</v>
      </c>
      <c r="D265" s="283" t="s">
        <v>223</v>
      </c>
      <c r="E265" s="284" t="s">
        <v>10</v>
      </c>
      <c r="F265" s="285" t="s">
        <v>645</v>
      </c>
      <c r="G265" s="65"/>
      <c r="H265" s="347">
        <f>SUM(H266)</f>
        <v>0</v>
      </c>
    </row>
    <row r="266" spans="1:8" s="48" customFormat="1" ht="18" hidden="1" customHeight="1" x14ac:dyDescent="0.25">
      <c r="A266" s="82" t="s">
        <v>21</v>
      </c>
      <c r="B266" s="5" t="s">
        <v>108</v>
      </c>
      <c r="C266" s="526" t="s">
        <v>12</v>
      </c>
      <c r="D266" s="283" t="s">
        <v>223</v>
      </c>
      <c r="E266" s="284" t="s">
        <v>10</v>
      </c>
      <c r="F266" s="285" t="s">
        <v>645</v>
      </c>
      <c r="G266" s="65" t="s">
        <v>68</v>
      </c>
      <c r="H266" s="349">
        <f>SUM(прил9!I223)</f>
        <v>0</v>
      </c>
    </row>
    <row r="267" spans="1:8" s="48" customFormat="1" ht="33.75" hidden="1" customHeight="1" x14ac:dyDescent="0.25">
      <c r="A267" s="82" t="s">
        <v>765</v>
      </c>
      <c r="B267" s="5" t="s">
        <v>108</v>
      </c>
      <c r="C267" s="526" t="s">
        <v>12</v>
      </c>
      <c r="D267" s="283" t="s">
        <v>223</v>
      </c>
      <c r="E267" s="284" t="s">
        <v>10</v>
      </c>
      <c r="F267" s="285" t="s">
        <v>766</v>
      </c>
      <c r="G267" s="65"/>
      <c r="H267" s="347">
        <f>SUM(H268)</f>
        <v>0</v>
      </c>
    </row>
    <row r="268" spans="1:8" s="48" customFormat="1" ht="15.75" hidden="1" customHeight="1" x14ac:dyDescent="0.25">
      <c r="A268" s="82" t="s">
        <v>21</v>
      </c>
      <c r="B268" s="5" t="s">
        <v>108</v>
      </c>
      <c r="C268" s="526" t="s">
        <v>12</v>
      </c>
      <c r="D268" s="283" t="s">
        <v>223</v>
      </c>
      <c r="E268" s="284" t="s">
        <v>10</v>
      </c>
      <c r="F268" s="285" t="s">
        <v>766</v>
      </c>
      <c r="G268" s="65" t="s">
        <v>68</v>
      </c>
      <c r="H268" s="349">
        <f>SUM(прил9!I225)</f>
        <v>0</v>
      </c>
    </row>
    <row r="269" spans="1:8" s="48" customFormat="1" ht="33.75" hidden="1" customHeight="1" x14ac:dyDescent="0.25">
      <c r="A269" s="82" t="s">
        <v>796</v>
      </c>
      <c r="B269" s="5" t="s">
        <v>108</v>
      </c>
      <c r="C269" s="526" t="s">
        <v>12</v>
      </c>
      <c r="D269" s="283" t="s">
        <v>223</v>
      </c>
      <c r="E269" s="284" t="s">
        <v>10</v>
      </c>
      <c r="F269" s="285" t="s">
        <v>768</v>
      </c>
      <c r="G269" s="65"/>
      <c r="H269" s="347">
        <f>SUM(H270)</f>
        <v>0</v>
      </c>
    </row>
    <row r="270" spans="1:8" s="48" customFormat="1" ht="15.75" hidden="1" customHeight="1" x14ac:dyDescent="0.25">
      <c r="A270" s="82" t="s">
        <v>21</v>
      </c>
      <c r="B270" s="5" t="s">
        <v>108</v>
      </c>
      <c r="C270" s="526" t="s">
        <v>12</v>
      </c>
      <c r="D270" s="283" t="s">
        <v>223</v>
      </c>
      <c r="E270" s="284" t="s">
        <v>10</v>
      </c>
      <c r="F270" s="285" t="s">
        <v>768</v>
      </c>
      <c r="G270" s="65" t="s">
        <v>68</v>
      </c>
      <c r="H270" s="349">
        <f>SUM(прил9!I227)</f>
        <v>0</v>
      </c>
    </row>
    <row r="271" spans="1:8" s="48" customFormat="1" ht="49.5" customHeight="1" x14ac:dyDescent="0.25">
      <c r="A271" s="32" t="s">
        <v>195</v>
      </c>
      <c r="B271" s="34" t="s">
        <v>108</v>
      </c>
      <c r="C271" s="134" t="s">
        <v>12</v>
      </c>
      <c r="D271" s="268" t="s">
        <v>520</v>
      </c>
      <c r="E271" s="269" t="s">
        <v>466</v>
      </c>
      <c r="F271" s="270" t="s">
        <v>467</v>
      </c>
      <c r="G271" s="36"/>
      <c r="H271" s="346">
        <f>SUM(H272)</f>
        <v>588410</v>
      </c>
    </row>
    <row r="272" spans="1:8" s="48" customFormat="1" ht="78.75" customHeight="1" x14ac:dyDescent="0.25">
      <c r="A272" s="61" t="s">
        <v>253</v>
      </c>
      <c r="B272" s="5" t="s">
        <v>108</v>
      </c>
      <c r="C272" s="133" t="s">
        <v>12</v>
      </c>
      <c r="D272" s="283" t="s">
        <v>252</v>
      </c>
      <c r="E272" s="284" t="s">
        <v>466</v>
      </c>
      <c r="F272" s="285" t="s">
        <v>467</v>
      </c>
      <c r="G272" s="317"/>
      <c r="H272" s="347">
        <f>SUM(H273)</f>
        <v>588410</v>
      </c>
    </row>
    <row r="273" spans="1:8" s="48" customFormat="1" ht="48" customHeight="1" x14ac:dyDescent="0.25">
      <c r="A273" s="114" t="s">
        <v>521</v>
      </c>
      <c r="B273" s="5" t="s">
        <v>108</v>
      </c>
      <c r="C273" s="133" t="s">
        <v>12</v>
      </c>
      <c r="D273" s="283" t="s">
        <v>252</v>
      </c>
      <c r="E273" s="284" t="s">
        <v>10</v>
      </c>
      <c r="F273" s="285" t="s">
        <v>467</v>
      </c>
      <c r="G273" s="317"/>
      <c r="H273" s="347">
        <f>SUM(H274)</f>
        <v>588410</v>
      </c>
    </row>
    <row r="274" spans="1:8" s="48" customFormat="1" ht="32.25" customHeight="1" x14ac:dyDescent="0.25">
      <c r="A274" s="114" t="s">
        <v>599</v>
      </c>
      <c r="B274" s="5" t="s">
        <v>108</v>
      </c>
      <c r="C274" s="133" t="s">
        <v>12</v>
      </c>
      <c r="D274" s="283" t="s">
        <v>252</v>
      </c>
      <c r="E274" s="284" t="s">
        <v>10</v>
      </c>
      <c r="F274" s="285" t="s">
        <v>600</v>
      </c>
      <c r="G274" s="317"/>
      <c r="H274" s="347">
        <f>SUM(H275)</f>
        <v>588410</v>
      </c>
    </row>
    <row r="275" spans="1:8" s="48" customFormat="1" ht="15.75" customHeight="1" x14ac:dyDescent="0.25">
      <c r="A275" s="82" t="s">
        <v>21</v>
      </c>
      <c r="B275" s="5" t="s">
        <v>108</v>
      </c>
      <c r="C275" s="133" t="s">
        <v>12</v>
      </c>
      <c r="D275" s="283" t="s">
        <v>252</v>
      </c>
      <c r="E275" s="284" t="s">
        <v>10</v>
      </c>
      <c r="F275" s="285" t="s">
        <v>600</v>
      </c>
      <c r="G275" s="317" t="s">
        <v>68</v>
      </c>
      <c r="H275" s="349">
        <f>SUM(прил9!I232)</f>
        <v>588410</v>
      </c>
    </row>
    <row r="276" spans="1:8" s="48" customFormat="1" ht="33.75" customHeight="1" x14ac:dyDescent="0.25">
      <c r="A276" s="32" t="s">
        <v>186</v>
      </c>
      <c r="B276" s="34" t="s">
        <v>108</v>
      </c>
      <c r="C276" s="38" t="s">
        <v>12</v>
      </c>
      <c r="D276" s="268" t="s">
        <v>224</v>
      </c>
      <c r="E276" s="269" t="s">
        <v>466</v>
      </c>
      <c r="F276" s="270" t="s">
        <v>467</v>
      </c>
      <c r="G276" s="36"/>
      <c r="H276" s="346">
        <f>SUM(H277)</f>
        <v>12359444</v>
      </c>
    </row>
    <row r="277" spans="1:8" s="48" customFormat="1" ht="48.75" customHeight="1" x14ac:dyDescent="0.25">
      <c r="A277" s="61" t="s">
        <v>187</v>
      </c>
      <c r="B277" s="5" t="s">
        <v>108</v>
      </c>
      <c r="C277" s="526" t="s">
        <v>12</v>
      </c>
      <c r="D277" s="283" t="s">
        <v>225</v>
      </c>
      <c r="E277" s="284" t="s">
        <v>466</v>
      </c>
      <c r="F277" s="285" t="s">
        <v>467</v>
      </c>
      <c r="G277" s="65"/>
      <c r="H277" s="347">
        <f>SUM(H278)</f>
        <v>12359444</v>
      </c>
    </row>
    <row r="278" spans="1:8" s="48" customFormat="1" ht="48.75" customHeight="1" x14ac:dyDescent="0.25">
      <c r="A278" s="61" t="s">
        <v>527</v>
      </c>
      <c r="B278" s="5" t="s">
        <v>108</v>
      </c>
      <c r="C278" s="526" t="s">
        <v>12</v>
      </c>
      <c r="D278" s="283" t="s">
        <v>225</v>
      </c>
      <c r="E278" s="284" t="s">
        <v>12</v>
      </c>
      <c r="F278" s="285" t="s">
        <v>467</v>
      </c>
      <c r="G278" s="65"/>
      <c r="H278" s="347">
        <f>SUM(H283+H279+H281+H285)</f>
        <v>12359444</v>
      </c>
    </row>
    <row r="279" spans="1:8" s="48" customFormat="1" ht="32.25" customHeight="1" x14ac:dyDescent="0.25">
      <c r="A279" s="61" t="s">
        <v>760</v>
      </c>
      <c r="B279" s="5" t="s">
        <v>108</v>
      </c>
      <c r="C279" s="526" t="s">
        <v>12</v>
      </c>
      <c r="D279" s="283" t="s">
        <v>225</v>
      </c>
      <c r="E279" s="284" t="s">
        <v>12</v>
      </c>
      <c r="F279" s="285" t="s">
        <v>826</v>
      </c>
      <c r="G279" s="65"/>
      <c r="H279" s="347">
        <f>SUM(H280)</f>
        <v>6363436</v>
      </c>
    </row>
    <row r="280" spans="1:8" s="48" customFormat="1" ht="18" customHeight="1" x14ac:dyDescent="0.25">
      <c r="A280" s="3" t="s">
        <v>21</v>
      </c>
      <c r="B280" s="5" t="s">
        <v>108</v>
      </c>
      <c r="C280" s="526" t="s">
        <v>12</v>
      </c>
      <c r="D280" s="283" t="s">
        <v>225</v>
      </c>
      <c r="E280" s="284" t="s">
        <v>12</v>
      </c>
      <c r="F280" s="285" t="s">
        <v>826</v>
      </c>
      <c r="G280" s="65" t="s">
        <v>68</v>
      </c>
      <c r="H280" s="349">
        <f>SUM(прил9!I237)</f>
        <v>6363436</v>
      </c>
    </row>
    <row r="281" spans="1:8" s="48" customFormat="1" ht="18" customHeight="1" x14ac:dyDescent="0.25">
      <c r="A281" s="3" t="s">
        <v>761</v>
      </c>
      <c r="B281" s="5" t="s">
        <v>108</v>
      </c>
      <c r="C281" s="526" t="s">
        <v>12</v>
      </c>
      <c r="D281" s="283" t="s">
        <v>225</v>
      </c>
      <c r="E281" s="284" t="s">
        <v>12</v>
      </c>
      <c r="F281" s="285" t="s">
        <v>869</v>
      </c>
      <c r="G281" s="65"/>
      <c r="H281" s="347">
        <f>SUM(H282)</f>
        <v>5096606</v>
      </c>
    </row>
    <row r="282" spans="1:8" s="48" customFormat="1" ht="18" customHeight="1" x14ac:dyDescent="0.25">
      <c r="A282" s="3" t="s">
        <v>21</v>
      </c>
      <c r="B282" s="5" t="s">
        <v>108</v>
      </c>
      <c r="C282" s="526" t="s">
        <v>12</v>
      </c>
      <c r="D282" s="283" t="s">
        <v>225</v>
      </c>
      <c r="E282" s="284" t="s">
        <v>12</v>
      </c>
      <c r="F282" s="285" t="s">
        <v>869</v>
      </c>
      <c r="G282" s="65" t="s">
        <v>68</v>
      </c>
      <c r="H282" s="349">
        <f>SUM(прил9!I239)</f>
        <v>5096606</v>
      </c>
    </row>
    <row r="283" spans="1:8" s="48" customFormat="1" ht="18.75" customHeight="1" x14ac:dyDescent="0.25">
      <c r="A283" s="450" t="s">
        <v>848</v>
      </c>
      <c r="B283" s="5" t="s">
        <v>108</v>
      </c>
      <c r="C283" s="526" t="s">
        <v>12</v>
      </c>
      <c r="D283" s="283" t="s">
        <v>225</v>
      </c>
      <c r="E283" s="284" t="s">
        <v>12</v>
      </c>
      <c r="F283" s="481" t="s">
        <v>870</v>
      </c>
      <c r="G283" s="65"/>
      <c r="H283" s="347">
        <f>SUM(H284)</f>
        <v>899402</v>
      </c>
    </row>
    <row r="284" spans="1:8" s="48" customFormat="1" ht="17.25" customHeight="1" x14ac:dyDescent="0.25">
      <c r="A284" s="61" t="s">
        <v>21</v>
      </c>
      <c r="B284" s="5" t="s">
        <v>108</v>
      </c>
      <c r="C284" s="526" t="s">
        <v>12</v>
      </c>
      <c r="D284" s="283" t="s">
        <v>225</v>
      </c>
      <c r="E284" s="284" t="s">
        <v>12</v>
      </c>
      <c r="F284" s="481" t="s">
        <v>870</v>
      </c>
      <c r="G284" s="65" t="s">
        <v>68</v>
      </c>
      <c r="H284" s="349">
        <f>SUM(прил9!I241)</f>
        <v>899402</v>
      </c>
    </row>
    <row r="285" spans="1:8" s="48" customFormat="1" ht="47.25" hidden="1" customHeight="1" x14ac:dyDescent="0.25">
      <c r="A285" s="3" t="s">
        <v>666</v>
      </c>
      <c r="B285" s="5" t="s">
        <v>108</v>
      </c>
      <c r="C285" s="526" t="s">
        <v>12</v>
      </c>
      <c r="D285" s="283" t="s">
        <v>225</v>
      </c>
      <c r="E285" s="284" t="s">
        <v>12</v>
      </c>
      <c r="F285" s="285" t="s">
        <v>665</v>
      </c>
      <c r="G285" s="65"/>
      <c r="H285" s="347">
        <f>SUM(H286)</f>
        <v>0</v>
      </c>
    </row>
    <row r="286" spans="1:8" s="48" customFormat="1" ht="18" hidden="1" customHeight="1" x14ac:dyDescent="0.25">
      <c r="A286" s="3" t="s">
        <v>21</v>
      </c>
      <c r="B286" s="5" t="s">
        <v>108</v>
      </c>
      <c r="C286" s="526" t="s">
        <v>12</v>
      </c>
      <c r="D286" s="283" t="s">
        <v>225</v>
      </c>
      <c r="E286" s="284" t="s">
        <v>12</v>
      </c>
      <c r="F286" s="285" t="s">
        <v>665</v>
      </c>
      <c r="G286" s="65" t="s">
        <v>68</v>
      </c>
      <c r="H286" s="349">
        <f>SUM(прил9!I243)</f>
        <v>0</v>
      </c>
    </row>
    <row r="287" spans="1:8" s="48" customFormat="1" ht="18" hidden="1" customHeight="1" x14ac:dyDescent="0.25">
      <c r="A287" s="93" t="s">
        <v>769</v>
      </c>
      <c r="B287" s="25" t="s">
        <v>108</v>
      </c>
      <c r="C287" s="25" t="s">
        <v>15</v>
      </c>
      <c r="D287" s="259"/>
      <c r="E287" s="260"/>
      <c r="F287" s="261"/>
      <c r="G287" s="24"/>
      <c r="H287" s="345">
        <f>SUM(H288)</f>
        <v>0</v>
      </c>
    </row>
    <row r="288" spans="1:8" s="48" customFormat="1" ht="32.25" hidden="1" customHeight="1" x14ac:dyDescent="0.25">
      <c r="A288" s="32" t="s">
        <v>184</v>
      </c>
      <c r="B288" s="34" t="s">
        <v>108</v>
      </c>
      <c r="C288" s="38" t="s">
        <v>15</v>
      </c>
      <c r="D288" s="268" t="s">
        <v>525</v>
      </c>
      <c r="E288" s="269" t="s">
        <v>466</v>
      </c>
      <c r="F288" s="270" t="s">
        <v>467</v>
      </c>
      <c r="G288" s="36"/>
      <c r="H288" s="346">
        <f>SUM(H289)</f>
        <v>0</v>
      </c>
    </row>
    <row r="289" spans="1:8" s="48" customFormat="1" ht="48" hidden="1" customHeight="1" x14ac:dyDescent="0.25">
      <c r="A289" s="61" t="s">
        <v>185</v>
      </c>
      <c r="B289" s="5" t="s">
        <v>108</v>
      </c>
      <c r="C289" s="526" t="s">
        <v>15</v>
      </c>
      <c r="D289" s="283" t="s">
        <v>223</v>
      </c>
      <c r="E289" s="284" t="s">
        <v>466</v>
      </c>
      <c r="F289" s="285" t="s">
        <v>467</v>
      </c>
      <c r="G289" s="65"/>
      <c r="H289" s="347">
        <f>SUM(H290)</f>
        <v>0</v>
      </c>
    </row>
    <row r="290" spans="1:8" s="48" customFormat="1" ht="33" hidden="1" customHeight="1" x14ac:dyDescent="0.25">
      <c r="A290" s="114" t="s">
        <v>526</v>
      </c>
      <c r="B290" s="5" t="s">
        <v>108</v>
      </c>
      <c r="C290" s="526" t="s">
        <v>15</v>
      </c>
      <c r="D290" s="283" t="s">
        <v>223</v>
      </c>
      <c r="E290" s="284" t="s">
        <v>10</v>
      </c>
      <c r="F290" s="285" t="s">
        <v>467</v>
      </c>
      <c r="G290" s="65"/>
      <c r="H290" s="347">
        <f>SUM(H291)</f>
        <v>0</v>
      </c>
    </row>
    <row r="291" spans="1:8" s="48" customFormat="1" ht="19.5" hidden="1" customHeight="1" x14ac:dyDescent="0.25">
      <c r="A291" s="114" t="s">
        <v>632</v>
      </c>
      <c r="B291" s="5" t="s">
        <v>108</v>
      </c>
      <c r="C291" s="526" t="s">
        <v>15</v>
      </c>
      <c r="D291" s="283" t="s">
        <v>223</v>
      </c>
      <c r="E291" s="284" t="s">
        <v>10</v>
      </c>
      <c r="F291" s="285" t="s">
        <v>631</v>
      </c>
      <c r="G291" s="65"/>
      <c r="H291" s="347">
        <f>SUM(H292)</f>
        <v>0</v>
      </c>
    </row>
    <row r="292" spans="1:8" s="48" customFormat="1" ht="33" hidden="1" customHeight="1" x14ac:dyDescent="0.25">
      <c r="A292" s="82" t="s">
        <v>188</v>
      </c>
      <c r="B292" s="5" t="s">
        <v>108</v>
      </c>
      <c r="C292" s="526" t="s">
        <v>15</v>
      </c>
      <c r="D292" s="283" t="s">
        <v>223</v>
      </c>
      <c r="E292" s="284" t="s">
        <v>10</v>
      </c>
      <c r="F292" s="285" t="s">
        <v>631</v>
      </c>
      <c r="G292" s="65" t="s">
        <v>183</v>
      </c>
      <c r="H292" s="349">
        <f>SUM(прил9!I249)</f>
        <v>0</v>
      </c>
    </row>
    <row r="293" spans="1:8" ht="17.25" customHeight="1" x14ac:dyDescent="0.25">
      <c r="A293" s="80" t="s">
        <v>27</v>
      </c>
      <c r="B293" s="15" t="s">
        <v>29</v>
      </c>
      <c r="C293" s="44"/>
      <c r="D293" s="296"/>
      <c r="E293" s="297"/>
      <c r="F293" s="298"/>
      <c r="G293" s="14"/>
      <c r="H293" s="344">
        <f>SUM(H294+H319+H365+H385+H405)</f>
        <v>222470701</v>
      </c>
    </row>
    <row r="294" spans="1:8" ht="15.75" x14ac:dyDescent="0.25">
      <c r="A294" s="93" t="s">
        <v>28</v>
      </c>
      <c r="B294" s="25" t="s">
        <v>29</v>
      </c>
      <c r="C294" s="25" t="s">
        <v>10</v>
      </c>
      <c r="D294" s="259"/>
      <c r="E294" s="260"/>
      <c r="F294" s="261"/>
      <c r="G294" s="24"/>
      <c r="H294" s="345">
        <f>SUM(H295,H309,H314)</f>
        <v>25492299</v>
      </c>
    </row>
    <row r="295" spans="1:8" ht="35.25" customHeight="1" x14ac:dyDescent="0.25">
      <c r="A295" s="32" t="s">
        <v>153</v>
      </c>
      <c r="B295" s="34" t="s">
        <v>29</v>
      </c>
      <c r="C295" s="34" t="s">
        <v>10</v>
      </c>
      <c r="D295" s="262" t="s">
        <v>531</v>
      </c>
      <c r="E295" s="263" t="s">
        <v>466</v>
      </c>
      <c r="F295" s="264" t="s">
        <v>467</v>
      </c>
      <c r="G295" s="36"/>
      <c r="H295" s="346">
        <f>SUM(H296)</f>
        <v>25316373</v>
      </c>
    </row>
    <row r="296" spans="1:8" ht="49.5" customHeight="1" x14ac:dyDescent="0.25">
      <c r="A296" s="3" t="s">
        <v>154</v>
      </c>
      <c r="B296" s="5" t="s">
        <v>29</v>
      </c>
      <c r="C296" s="5" t="s">
        <v>10</v>
      </c>
      <c r="D296" s="265" t="s">
        <v>237</v>
      </c>
      <c r="E296" s="266" t="s">
        <v>466</v>
      </c>
      <c r="F296" s="267" t="s">
        <v>467</v>
      </c>
      <c r="G296" s="65"/>
      <c r="H296" s="347">
        <f>SUM(H297)</f>
        <v>25316373</v>
      </c>
    </row>
    <row r="297" spans="1:8" ht="17.25" customHeight="1" x14ac:dyDescent="0.25">
      <c r="A297" s="3" t="s">
        <v>532</v>
      </c>
      <c r="B297" s="5" t="s">
        <v>29</v>
      </c>
      <c r="C297" s="5" t="s">
        <v>10</v>
      </c>
      <c r="D297" s="265" t="s">
        <v>237</v>
      </c>
      <c r="E297" s="266" t="s">
        <v>10</v>
      </c>
      <c r="F297" s="267" t="s">
        <v>467</v>
      </c>
      <c r="G297" s="65"/>
      <c r="H297" s="347">
        <f>SUM(H298+H301+H307+H303)</f>
        <v>25316373</v>
      </c>
    </row>
    <row r="298" spans="1:8" ht="81" customHeight="1" x14ac:dyDescent="0.25">
      <c r="A298" s="3" t="s">
        <v>533</v>
      </c>
      <c r="B298" s="5" t="s">
        <v>29</v>
      </c>
      <c r="C298" s="5" t="s">
        <v>10</v>
      </c>
      <c r="D298" s="265" t="s">
        <v>237</v>
      </c>
      <c r="E298" s="266" t="s">
        <v>10</v>
      </c>
      <c r="F298" s="267" t="s">
        <v>534</v>
      </c>
      <c r="G298" s="2"/>
      <c r="H298" s="347">
        <f>SUM(H299:H300)</f>
        <v>12941186</v>
      </c>
    </row>
    <row r="299" spans="1:8" ht="47.25" x14ac:dyDescent="0.25">
      <c r="A299" s="91" t="s">
        <v>84</v>
      </c>
      <c r="B299" s="5" t="s">
        <v>29</v>
      </c>
      <c r="C299" s="5" t="s">
        <v>10</v>
      </c>
      <c r="D299" s="265" t="s">
        <v>237</v>
      </c>
      <c r="E299" s="266" t="s">
        <v>10</v>
      </c>
      <c r="F299" s="267" t="s">
        <v>534</v>
      </c>
      <c r="G299" s="317" t="s">
        <v>13</v>
      </c>
      <c r="H299" s="349">
        <f>SUM(прил9!I395)</f>
        <v>12725230</v>
      </c>
    </row>
    <row r="300" spans="1:8" ht="31.5" customHeight="1" x14ac:dyDescent="0.25">
      <c r="A300" s="96" t="s">
        <v>653</v>
      </c>
      <c r="B300" s="5" t="s">
        <v>29</v>
      </c>
      <c r="C300" s="5" t="s">
        <v>10</v>
      </c>
      <c r="D300" s="265" t="s">
        <v>237</v>
      </c>
      <c r="E300" s="266" t="s">
        <v>10</v>
      </c>
      <c r="F300" s="267" t="s">
        <v>534</v>
      </c>
      <c r="G300" s="317" t="s">
        <v>16</v>
      </c>
      <c r="H300" s="349">
        <f>SUM(прил9!I396)</f>
        <v>215956</v>
      </c>
    </row>
    <row r="301" spans="1:8" ht="63" customHeight="1" x14ac:dyDescent="0.25">
      <c r="A301" s="480" t="s">
        <v>881</v>
      </c>
      <c r="B301" s="5" t="s">
        <v>29</v>
      </c>
      <c r="C301" s="5" t="s">
        <v>10</v>
      </c>
      <c r="D301" s="265" t="s">
        <v>237</v>
      </c>
      <c r="E301" s="266" t="s">
        <v>10</v>
      </c>
      <c r="F301" s="267" t="s">
        <v>880</v>
      </c>
      <c r="G301" s="317"/>
      <c r="H301" s="347">
        <f>SUM(H302)</f>
        <v>154848</v>
      </c>
    </row>
    <row r="302" spans="1:8" ht="31.5" customHeight="1" x14ac:dyDescent="0.25">
      <c r="A302" s="120" t="s">
        <v>188</v>
      </c>
      <c r="B302" s="5" t="s">
        <v>29</v>
      </c>
      <c r="C302" s="5" t="s">
        <v>10</v>
      </c>
      <c r="D302" s="265" t="s">
        <v>237</v>
      </c>
      <c r="E302" s="266" t="s">
        <v>10</v>
      </c>
      <c r="F302" s="267" t="s">
        <v>880</v>
      </c>
      <c r="G302" s="317" t="s">
        <v>183</v>
      </c>
      <c r="H302" s="349">
        <f>SUM(прил9!I398)</f>
        <v>154848</v>
      </c>
    </row>
    <row r="303" spans="1:8" ht="33" customHeight="1" x14ac:dyDescent="0.25">
      <c r="A303" s="3" t="s">
        <v>94</v>
      </c>
      <c r="B303" s="5" t="s">
        <v>29</v>
      </c>
      <c r="C303" s="5" t="s">
        <v>10</v>
      </c>
      <c r="D303" s="265" t="s">
        <v>237</v>
      </c>
      <c r="E303" s="266" t="s">
        <v>10</v>
      </c>
      <c r="F303" s="267" t="s">
        <v>499</v>
      </c>
      <c r="G303" s="65"/>
      <c r="H303" s="347">
        <f>SUM(H304:H306)</f>
        <v>11323651</v>
      </c>
    </row>
    <row r="304" spans="1:8" ht="49.5" customHeight="1" x14ac:dyDescent="0.25">
      <c r="A304" s="91" t="s">
        <v>84</v>
      </c>
      <c r="B304" s="5" t="s">
        <v>29</v>
      </c>
      <c r="C304" s="5" t="s">
        <v>10</v>
      </c>
      <c r="D304" s="265" t="s">
        <v>237</v>
      </c>
      <c r="E304" s="266" t="s">
        <v>10</v>
      </c>
      <c r="F304" s="267" t="s">
        <v>499</v>
      </c>
      <c r="G304" s="65" t="s">
        <v>13</v>
      </c>
      <c r="H304" s="349">
        <f>SUM(прил9!I400)</f>
        <v>4598791</v>
      </c>
    </row>
    <row r="305" spans="1:8" ht="31.5" customHeight="1" x14ac:dyDescent="0.25">
      <c r="A305" s="96" t="s">
        <v>653</v>
      </c>
      <c r="B305" s="5" t="s">
        <v>29</v>
      </c>
      <c r="C305" s="5" t="s">
        <v>10</v>
      </c>
      <c r="D305" s="265" t="s">
        <v>237</v>
      </c>
      <c r="E305" s="266" t="s">
        <v>10</v>
      </c>
      <c r="F305" s="267" t="s">
        <v>499</v>
      </c>
      <c r="G305" s="65" t="s">
        <v>16</v>
      </c>
      <c r="H305" s="349">
        <f>SUM(прил9!I401)</f>
        <v>6662117</v>
      </c>
    </row>
    <row r="306" spans="1:8" ht="18" customHeight="1" x14ac:dyDescent="0.25">
      <c r="A306" s="3" t="s">
        <v>18</v>
      </c>
      <c r="B306" s="5" t="s">
        <v>29</v>
      </c>
      <c r="C306" s="5" t="s">
        <v>10</v>
      </c>
      <c r="D306" s="265" t="s">
        <v>237</v>
      </c>
      <c r="E306" s="266" t="s">
        <v>10</v>
      </c>
      <c r="F306" s="267" t="s">
        <v>499</v>
      </c>
      <c r="G306" s="65" t="s">
        <v>17</v>
      </c>
      <c r="H306" s="349">
        <f>SUM(прил9!I402)</f>
        <v>62743</v>
      </c>
    </row>
    <row r="307" spans="1:8" ht="31.5" customHeight="1" x14ac:dyDescent="0.25">
      <c r="A307" s="480" t="s">
        <v>883</v>
      </c>
      <c r="B307" s="5" t="s">
        <v>29</v>
      </c>
      <c r="C307" s="5" t="s">
        <v>10</v>
      </c>
      <c r="D307" s="265" t="s">
        <v>237</v>
      </c>
      <c r="E307" s="266" t="s">
        <v>10</v>
      </c>
      <c r="F307" s="267" t="s">
        <v>882</v>
      </c>
      <c r="G307" s="317"/>
      <c r="H307" s="347">
        <f>SUM(H308)</f>
        <v>896688</v>
      </c>
    </row>
    <row r="308" spans="1:8" ht="33.75" customHeight="1" x14ac:dyDescent="0.25">
      <c r="A308" s="120" t="s">
        <v>188</v>
      </c>
      <c r="B308" s="5" t="s">
        <v>29</v>
      </c>
      <c r="C308" s="5" t="s">
        <v>10</v>
      </c>
      <c r="D308" s="265" t="s">
        <v>237</v>
      </c>
      <c r="E308" s="266" t="s">
        <v>10</v>
      </c>
      <c r="F308" s="267" t="s">
        <v>882</v>
      </c>
      <c r="G308" s="317" t="s">
        <v>183</v>
      </c>
      <c r="H308" s="349">
        <f>SUM(прил9!I404)</f>
        <v>896688</v>
      </c>
    </row>
    <row r="309" spans="1:8" ht="51.75" hidden="1" customHeight="1" x14ac:dyDescent="0.25">
      <c r="A309" s="32" t="s">
        <v>144</v>
      </c>
      <c r="B309" s="34" t="s">
        <v>29</v>
      </c>
      <c r="C309" s="34" t="s">
        <v>10</v>
      </c>
      <c r="D309" s="262" t="s">
        <v>770</v>
      </c>
      <c r="E309" s="263" t="s">
        <v>466</v>
      </c>
      <c r="F309" s="264" t="s">
        <v>467</v>
      </c>
      <c r="G309" s="36"/>
      <c r="H309" s="346">
        <f>SUM(H310)</f>
        <v>0</v>
      </c>
    </row>
    <row r="310" spans="1:8" ht="81" hidden="1" customHeight="1" x14ac:dyDescent="0.25">
      <c r="A310" s="3" t="s">
        <v>258</v>
      </c>
      <c r="B310" s="5" t="s">
        <v>29</v>
      </c>
      <c r="C310" s="5" t="s">
        <v>10</v>
      </c>
      <c r="D310" s="265" t="s">
        <v>256</v>
      </c>
      <c r="E310" s="266" t="s">
        <v>466</v>
      </c>
      <c r="F310" s="267" t="s">
        <v>467</v>
      </c>
      <c r="G310" s="65"/>
      <c r="H310" s="347">
        <f>SUM(H311)</f>
        <v>0</v>
      </c>
    </row>
    <row r="311" spans="1:8" ht="33.75" hidden="1" customHeight="1" x14ac:dyDescent="0.25">
      <c r="A311" s="3" t="s">
        <v>512</v>
      </c>
      <c r="B311" s="5" t="s">
        <v>29</v>
      </c>
      <c r="C311" s="5" t="s">
        <v>10</v>
      </c>
      <c r="D311" s="265" t="s">
        <v>256</v>
      </c>
      <c r="E311" s="266" t="s">
        <v>10</v>
      </c>
      <c r="F311" s="267" t="s">
        <v>467</v>
      </c>
      <c r="G311" s="65"/>
      <c r="H311" s="347">
        <f>SUM(H312)</f>
        <v>0</v>
      </c>
    </row>
    <row r="312" spans="1:8" ht="32.25" hidden="1" customHeight="1" x14ac:dyDescent="0.25">
      <c r="A312" s="3" t="s">
        <v>257</v>
      </c>
      <c r="B312" s="5" t="s">
        <v>29</v>
      </c>
      <c r="C312" s="5" t="s">
        <v>10</v>
      </c>
      <c r="D312" s="265" t="s">
        <v>256</v>
      </c>
      <c r="E312" s="266" t="s">
        <v>10</v>
      </c>
      <c r="F312" s="267" t="s">
        <v>513</v>
      </c>
      <c r="G312" s="65"/>
      <c r="H312" s="347">
        <f>SUM(H313)</f>
        <v>0</v>
      </c>
    </row>
    <row r="313" spans="1:8" ht="32.25" hidden="1" customHeight="1" x14ac:dyDescent="0.25">
      <c r="A313" s="3" t="s">
        <v>653</v>
      </c>
      <c r="B313" s="5" t="s">
        <v>29</v>
      </c>
      <c r="C313" s="5" t="s">
        <v>10</v>
      </c>
      <c r="D313" s="265" t="s">
        <v>256</v>
      </c>
      <c r="E313" s="266" t="s">
        <v>10</v>
      </c>
      <c r="F313" s="267" t="s">
        <v>513</v>
      </c>
      <c r="G313" s="65" t="s">
        <v>16</v>
      </c>
      <c r="H313" s="349">
        <f>SUM(прил9!I409)</f>
        <v>0</v>
      </c>
    </row>
    <row r="314" spans="1:8" ht="64.5" customHeight="1" x14ac:dyDescent="0.25">
      <c r="A314" s="81" t="s">
        <v>140</v>
      </c>
      <c r="B314" s="33" t="s">
        <v>29</v>
      </c>
      <c r="C314" s="47" t="s">
        <v>10</v>
      </c>
      <c r="D314" s="274" t="s">
        <v>216</v>
      </c>
      <c r="E314" s="275" t="s">
        <v>466</v>
      </c>
      <c r="F314" s="276" t="s">
        <v>467</v>
      </c>
      <c r="G314" s="33"/>
      <c r="H314" s="346">
        <f>SUM(H315)</f>
        <v>175926</v>
      </c>
    </row>
    <row r="315" spans="1:8" ht="96" customHeight="1" x14ac:dyDescent="0.25">
      <c r="A315" s="82" t="s">
        <v>156</v>
      </c>
      <c r="B315" s="2" t="s">
        <v>29</v>
      </c>
      <c r="C315" s="8" t="s">
        <v>10</v>
      </c>
      <c r="D315" s="302" t="s">
        <v>218</v>
      </c>
      <c r="E315" s="303" t="s">
        <v>466</v>
      </c>
      <c r="F315" s="304" t="s">
        <v>467</v>
      </c>
      <c r="G315" s="2"/>
      <c r="H315" s="347">
        <f>SUM(H316)</f>
        <v>175926</v>
      </c>
    </row>
    <row r="316" spans="1:8" ht="49.5" customHeight="1" x14ac:dyDescent="0.25">
      <c r="A316" s="82" t="s">
        <v>486</v>
      </c>
      <c r="B316" s="2" t="s">
        <v>29</v>
      </c>
      <c r="C316" s="8" t="s">
        <v>10</v>
      </c>
      <c r="D316" s="302" t="s">
        <v>218</v>
      </c>
      <c r="E316" s="303" t="s">
        <v>10</v>
      </c>
      <c r="F316" s="304" t="s">
        <v>467</v>
      </c>
      <c r="G316" s="2"/>
      <c r="H316" s="347">
        <f>SUM(H317)</f>
        <v>175926</v>
      </c>
    </row>
    <row r="317" spans="1:8" ht="18" customHeight="1" x14ac:dyDescent="0.25">
      <c r="A317" s="3" t="s">
        <v>109</v>
      </c>
      <c r="B317" s="2" t="s">
        <v>29</v>
      </c>
      <c r="C317" s="8" t="s">
        <v>10</v>
      </c>
      <c r="D317" s="302" t="s">
        <v>218</v>
      </c>
      <c r="E317" s="303" t="s">
        <v>10</v>
      </c>
      <c r="F317" s="304" t="s">
        <v>487</v>
      </c>
      <c r="G317" s="2"/>
      <c r="H317" s="347">
        <f>SUM(H318)</f>
        <v>175926</v>
      </c>
    </row>
    <row r="318" spans="1:8" ht="30" customHeight="1" x14ac:dyDescent="0.25">
      <c r="A318" s="96" t="s">
        <v>653</v>
      </c>
      <c r="B318" s="2" t="s">
        <v>29</v>
      </c>
      <c r="C318" s="8" t="s">
        <v>10</v>
      </c>
      <c r="D318" s="302" t="s">
        <v>218</v>
      </c>
      <c r="E318" s="303" t="s">
        <v>10</v>
      </c>
      <c r="F318" s="304" t="s">
        <v>487</v>
      </c>
      <c r="G318" s="2" t="s">
        <v>16</v>
      </c>
      <c r="H318" s="348">
        <f>SUM(прил9!I414)</f>
        <v>175926</v>
      </c>
    </row>
    <row r="319" spans="1:8" ht="15.75" x14ac:dyDescent="0.25">
      <c r="A319" s="93" t="s">
        <v>30</v>
      </c>
      <c r="B319" s="25" t="s">
        <v>29</v>
      </c>
      <c r="C319" s="25" t="s">
        <v>12</v>
      </c>
      <c r="D319" s="259"/>
      <c r="E319" s="260"/>
      <c r="F319" s="261"/>
      <c r="G319" s="24"/>
      <c r="H319" s="345">
        <f>SUM(H320+H360)</f>
        <v>171874452</v>
      </c>
    </row>
    <row r="320" spans="1:8" ht="35.25" customHeight="1" x14ac:dyDescent="0.25">
      <c r="A320" s="32" t="s">
        <v>153</v>
      </c>
      <c r="B320" s="33" t="s">
        <v>29</v>
      </c>
      <c r="C320" s="33" t="s">
        <v>12</v>
      </c>
      <c r="D320" s="262" t="s">
        <v>531</v>
      </c>
      <c r="E320" s="263" t="s">
        <v>466</v>
      </c>
      <c r="F320" s="264" t="s">
        <v>467</v>
      </c>
      <c r="G320" s="33"/>
      <c r="H320" s="346">
        <f>SUM(H321)</f>
        <v>170518896</v>
      </c>
    </row>
    <row r="321" spans="1:8" ht="50.25" customHeight="1" x14ac:dyDescent="0.25">
      <c r="A321" s="3" t="s">
        <v>154</v>
      </c>
      <c r="B321" s="2" t="s">
        <v>29</v>
      </c>
      <c r="C321" s="2" t="s">
        <v>12</v>
      </c>
      <c r="D321" s="265" t="s">
        <v>237</v>
      </c>
      <c r="E321" s="266" t="s">
        <v>466</v>
      </c>
      <c r="F321" s="267" t="s">
        <v>467</v>
      </c>
      <c r="G321" s="2"/>
      <c r="H321" s="347">
        <f>SUM(H322)</f>
        <v>170518896</v>
      </c>
    </row>
    <row r="322" spans="1:8" ht="17.25" customHeight="1" x14ac:dyDescent="0.25">
      <c r="A322" s="321" t="s">
        <v>543</v>
      </c>
      <c r="B322" s="2" t="s">
        <v>29</v>
      </c>
      <c r="C322" s="2" t="s">
        <v>12</v>
      </c>
      <c r="D322" s="265" t="s">
        <v>237</v>
      </c>
      <c r="E322" s="266" t="s">
        <v>12</v>
      </c>
      <c r="F322" s="267" t="s">
        <v>467</v>
      </c>
      <c r="G322" s="2"/>
      <c r="H322" s="347">
        <f>SUM(H323+H326+H328+H331+H335+H339+H337+H341+H356+H344+H333+H346+H350+H352+H358+H354)</f>
        <v>170518896</v>
      </c>
    </row>
    <row r="323" spans="1:8" ht="82.5" customHeight="1" x14ac:dyDescent="0.25">
      <c r="A323" s="57" t="s">
        <v>157</v>
      </c>
      <c r="B323" s="2" t="s">
        <v>29</v>
      </c>
      <c r="C323" s="2" t="s">
        <v>12</v>
      </c>
      <c r="D323" s="265" t="s">
        <v>237</v>
      </c>
      <c r="E323" s="266" t="s">
        <v>12</v>
      </c>
      <c r="F323" s="267" t="s">
        <v>535</v>
      </c>
      <c r="G323" s="2"/>
      <c r="H323" s="347">
        <f>SUM(H324:H325)</f>
        <v>140233878</v>
      </c>
    </row>
    <row r="324" spans="1:8" ht="48" customHeight="1" x14ac:dyDescent="0.25">
      <c r="A324" s="91" t="s">
        <v>84</v>
      </c>
      <c r="B324" s="2" t="s">
        <v>29</v>
      </c>
      <c r="C324" s="2" t="s">
        <v>12</v>
      </c>
      <c r="D324" s="265" t="s">
        <v>237</v>
      </c>
      <c r="E324" s="266" t="s">
        <v>12</v>
      </c>
      <c r="F324" s="267" t="s">
        <v>535</v>
      </c>
      <c r="G324" s="2" t="s">
        <v>13</v>
      </c>
      <c r="H324" s="349">
        <f>SUM(прил9!I420)</f>
        <v>134542928</v>
      </c>
    </row>
    <row r="325" spans="1:8" ht="32.25" customHeight="1" x14ac:dyDescent="0.25">
      <c r="A325" s="96" t="s">
        <v>653</v>
      </c>
      <c r="B325" s="2" t="s">
        <v>29</v>
      </c>
      <c r="C325" s="2" t="s">
        <v>12</v>
      </c>
      <c r="D325" s="265" t="s">
        <v>237</v>
      </c>
      <c r="E325" s="266" t="s">
        <v>12</v>
      </c>
      <c r="F325" s="267" t="s">
        <v>535</v>
      </c>
      <c r="G325" s="2" t="s">
        <v>16</v>
      </c>
      <c r="H325" s="349">
        <f>SUM(прил9!I421)</f>
        <v>5690950</v>
      </c>
    </row>
    <row r="326" spans="1:8" ht="17.25" hidden="1" customHeight="1" x14ac:dyDescent="0.25">
      <c r="A326" s="480" t="s">
        <v>680</v>
      </c>
      <c r="B326" s="2" t="s">
        <v>29</v>
      </c>
      <c r="C326" s="2" t="s">
        <v>12</v>
      </c>
      <c r="D326" s="265" t="s">
        <v>237</v>
      </c>
      <c r="E326" s="266" t="s">
        <v>12</v>
      </c>
      <c r="F326" s="267" t="s">
        <v>679</v>
      </c>
      <c r="G326" s="2"/>
      <c r="H326" s="347">
        <f>SUM(H327)</f>
        <v>0</v>
      </c>
    </row>
    <row r="327" spans="1:8" ht="33" hidden="1" customHeight="1" x14ac:dyDescent="0.25">
      <c r="A327" s="120" t="s">
        <v>653</v>
      </c>
      <c r="B327" s="2" t="s">
        <v>29</v>
      </c>
      <c r="C327" s="2" t="s">
        <v>12</v>
      </c>
      <c r="D327" s="265" t="s">
        <v>237</v>
      </c>
      <c r="E327" s="266" t="s">
        <v>12</v>
      </c>
      <c r="F327" s="267" t="s">
        <v>679</v>
      </c>
      <c r="G327" s="2" t="s">
        <v>16</v>
      </c>
      <c r="H327" s="349">
        <f>SUM(прил9!I423)</f>
        <v>0</v>
      </c>
    </row>
    <row r="328" spans="1:8" ht="34.5" customHeight="1" x14ac:dyDescent="0.25">
      <c r="A328" s="480" t="s">
        <v>673</v>
      </c>
      <c r="B328" s="2" t="s">
        <v>29</v>
      </c>
      <c r="C328" s="2" t="s">
        <v>12</v>
      </c>
      <c r="D328" s="265" t="s">
        <v>237</v>
      </c>
      <c r="E328" s="266" t="s">
        <v>12</v>
      </c>
      <c r="F328" s="267" t="s">
        <v>672</v>
      </c>
      <c r="G328" s="2"/>
      <c r="H328" s="347">
        <f>SUM(H329:H330)</f>
        <v>93794</v>
      </c>
    </row>
    <row r="329" spans="1:8" ht="50.25" customHeight="1" x14ac:dyDescent="0.25">
      <c r="A329" s="109" t="s">
        <v>84</v>
      </c>
      <c r="B329" s="2" t="s">
        <v>29</v>
      </c>
      <c r="C329" s="2" t="s">
        <v>12</v>
      </c>
      <c r="D329" s="265" t="s">
        <v>237</v>
      </c>
      <c r="E329" s="266" t="s">
        <v>12</v>
      </c>
      <c r="F329" s="267" t="s">
        <v>672</v>
      </c>
      <c r="G329" s="2" t="s">
        <v>13</v>
      </c>
      <c r="H329" s="349">
        <f>SUM(прил9!I425)</f>
        <v>65478</v>
      </c>
    </row>
    <row r="330" spans="1:8" ht="19.5" customHeight="1" x14ac:dyDescent="0.25">
      <c r="A330" s="67" t="s">
        <v>40</v>
      </c>
      <c r="B330" s="2" t="s">
        <v>29</v>
      </c>
      <c r="C330" s="2" t="s">
        <v>12</v>
      </c>
      <c r="D330" s="265" t="s">
        <v>237</v>
      </c>
      <c r="E330" s="266" t="s">
        <v>12</v>
      </c>
      <c r="F330" s="267" t="s">
        <v>672</v>
      </c>
      <c r="G330" s="2" t="s">
        <v>39</v>
      </c>
      <c r="H330" s="349">
        <f>SUM(прил9!I426)</f>
        <v>28316</v>
      </c>
    </row>
    <row r="331" spans="1:8" ht="63.75" customHeight="1" x14ac:dyDescent="0.25">
      <c r="A331" s="480" t="s">
        <v>858</v>
      </c>
      <c r="B331" s="2" t="s">
        <v>29</v>
      </c>
      <c r="C331" s="2" t="s">
        <v>12</v>
      </c>
      <c r="D331" s="265" t="s">
        <v>237</v>
      </c>
      <c r="E331" s="266" t="s">
        <v>12</v>
      </c>
      <c r="F331" s="267" t="s">
        <v>671</v>
      </c>
      <c r="G331" s="2"/>
      <c r="H331" s="347">
        <f>SUM(H332)</f>
        <v>164708</v>
      </c>
    </row>
    <row r="332" spans="1:8" ht="33" customHeight="1" x14ac:dyDescent="0.25">
      <c r="A332" s="120" t="s">
        <v>653</v>
      </c>
      <c r="B332" s="2" t="s">
        <v>29</v>
      </c>
      <c r="C332" s="2" t="s">
        <v>12</v>
      </c>
      <c r="D332" s="265" t="s">
        <v>237</v>
      </c>
      <c r="E332" s="266" t="s">
        <v>12</v>
      </c>
      <c r="F332" s="267" t="s">
        <v>671</v>
      </c>
      <c r="G332" s="2" t="s">
        <v>16</v>
      </c>
      <c r="H332" s="349">
        <f>SUM(прил9!I428)</f>
        <v>164708</v>
      </c>
    </row>
    <row r="333" spans="1:8" ht="17.25" customHeight="1" x14ac:dyDescent="0.25">
      <c r="A333" s="98" t="s">
        <v>442</v>
      </c>
      <c r="B333" s="5" t="s">
        <v>29</v>
      </c>
      <c r="C333" s="5" t="s">
        <v>12</v>
      </c>
      <c r="D333" s="265" t="s">
        <v>237</v>
      </c>
      <c r="E333" s="266" t="s">
        <v>12</v>
      </c>
      <c r="F333" s="267" t="s">
        <v>536</v>
      </c>
      <c r="G333" s="2"/>
      <c r="H333" s="347">
        <f>SUM(H334)</f>
        <v>929760</v>
      </c>
    </row>
    <row r="334" spans="1:8" ht="48" customHeight="1" x14ac:dyDescent="0.25">
      <c r="A334" s="91" t="s">
        <v>84</v>
      </c>
      <c r="B334" s="5" t="s">
        <v>29</v>
      </c>
      <c r="C334" s="5" t="s">
        <v>12</v>
      </c>
      <c r="D334" s="265" t="s">
        <v>237</v>
      </c>
      <c r="E334" s="266" t="s">
        <v>12</v>
      </c>
      <c r="F334" s="267" t="s">
        <v>536</v>
      </c>
      <c r="G334" s="2" t="s">
        <v>13</v>
      </c>
      <c r="H334" s="349">
        <f>SUM(прил9!I430)</f>
        <v>929760</v>
      </c>
    </row>
    <row r="335" spans="1:8" ht="48" customHeight="1" x14ac:dyDescent="0.25">
      <c r="A335" s="109" t="s">
        <v>771</v>
      </c>
      <c r="B335" s="5" t="s">
        <v>29</v>
      </c>
      <c r="C335" s="5" t="s">
        <v>12</v>
      </c>
      <c r="D335" s="265" t="s">
        <v>237</v>
      </c>
      <c r="E335" s="266" t="s">
        <v>12</v>
      </c>
      <c r="F335" s="267" t="s">
        <v>772</v>
      </c>
      <c r="G335" s="2"/>
      <c r="H335" s="347">
        <f>SUM(H336)</f>
        <v>2000000</v>
      </c>
    </row>
    <row r="336" spans="1:8" ht="32.25" customHeight="1" x14ac:dyDescent="0.25">
      <c r="A336" s="120" t="s">
        <v>653</v>
      </c>
      <c r="B336" s="5" t="s">
        <v>29</v>
      </c>
      <c r="C336" s="5" t="s">
        <v>12</v>
      </c>
      <c r="D336" s="265" t="s">
        <v>237</v>
      </c>
      <c r="E336" s="266" t="s">
        <v>12</v>
      </c>
      <c r="F336" s="267" t="s">
        <v>772</v>
      </c>
      <c r="G336" s="2" t="s">
        <v>16</v>
      </c>
      <c r="H336" s="349">
        <f>SUM(прил9!I432)</f>
        <v>2000000</v>
      </c>
    </row>
    <row r="337" spans="1:8" ht="32.25" hidden="1" customHeight="1" x14ac:dyDescent="0.25">
      <c r="A337" s="109" t="s">
        <v>773</v>
      </c>
      <c r="B337" s="5" t="s">
        <v>29</v>
      </c>
      <c r="C337" s="5" t="s">
        <v>12</v>
      </c>
      <c r="D337" s="265" t="s">
        <v>237</v>
      </c>
      <c r="E337" s="266" t="s">
        <v>12</v>
      </c>
      <c r="F337" s="267" t="s">
        <v>774</v>
      </c>
      <c r="G337" s="2"/>
      <c r="H337" s="347">
        <f>SUM(H338)</f>
        <v>0</v>
      </c>
    </row>
    <row r="338" spans="1:8" ht="32.25" hidden="1" customHeight="1" x14ac:dyDescent="0.25">
      <c r="A338" s="120" t="s">
        <v>653</v>
      </c>
      <c r="B338" s="5" t="s">
        <v>29</v>
      </c>
      <c r="C338" s="5" t="s">
        <v>12</v>
      </c>
      <c r="D338" s="265" t="s">
        <v>237</v>
      </c>
      <c r="E338" s="266" t="s">
        <v>12</v>
      </c>
      <c r="F338" s="267" t="s">
        <v>774</v>
      </c>
      <c r="G338" s="2" t="s">
        <v>16</v>
      </c>
      <c r="H338" s="349">
        <f>SUM(прил9!I434)</f>
        <v>0</v>
      </c>
    </row>
    <row r="339" spans="1:8" ht="32.25" hidden="1" customHeight="1" x14ac:dyDescent="0.25">
      <c r="A339" s="480" t="s">
        <v>650</v>
      </c>
      <c r="B339" s="2" t="s">
        <v>29</v>
      </c>
      <c r="C339" s="2" t="s">
        <v>12</v>
      </c>
      <c r="D339" s="265" t="s">
        <v>237</v>
      </c>
      <c r="E339" s="266" t="s">
        <v>12</v>
      </c>
      <c r="F339" s="267" t="s">
        <v>649</v>
      </c>
      <c r="G339" s="2"/>
      <c r="H339" s="347">
        <f>SUM(H340)</f>
        <v>0</v>
      </c>
    </row>
    <row r="340" spans="1:8" ht="31.5" hidden="1" customHeight="1" x14ac:dyDescent="0.25">
      <c r="A340" s="96" t="s">
        <v>653</v>
      </c>
      <c r="B340" s="2" t="s">
        <v>29</v>
      </c>
      <c r="C340" s="2" t="s">
        <v>12</v>
      </c>
      <c r="D340" s="265" t="s">
        <v>237</v>
      </c>
      <c r="E340" s="266" t="s">
        <v>12</v>
      </c>
      <c r="F340" s="267" t="s">
        <v>649</v>
      </c>
      <c r="G340" s="2" t="s">
        <v>16</v>
      </c>
      <c r="H340" s="349">
        <f>SUM(прил9!I436)</f>
        <v>0</v>
      </c>
    </row>
    <row r="341" spans="1:8" ht="32.25" customHeight="1" x14ac:dyDescent="0.25">
      <c r="A341" s="322" t="s">
        <v>537</v>
      </c>
      <c r="B341" s="2" t="s">
        <v>29</v>
      </c>
      <c r="C341" s="2" t="s">
        <v>12</v>
      </c>
      <c r="D341" s="265" t="s">
        <v>237</v>
      </c>
      <c r="E341" s="266" t="s">
        <v>12</v>
      </c>
      <c r="F341" s="267" t="s">
        <v>538</v>
      </c>
      <c r="G341" s="2"/>
      <c r="H341" s="347">
        <f>SUM(H342:H343)</f>
        <v>567181</v>
      </c>
    </row>
    <row r="342" spans="1:8" ht="49.5" customHeight="1" x14ac:dyDescent="0.25">
      <c r="A342" s="91" t="s">
        <v>84</v>
      </c>
      <c r="B342" s="2" t="s">
        <v>29</v>
      </c>
      <c r="C342" s="2" t="s">
        <v>12</v>
      </c>
      <c r="D342" s="265" t="s">
        <v>237</v>
      </c>
      <c r="E342" s="266" t="s">
        <v>12</v>
      </c>
      <c r="F342" s="267" t="s">
        <v>538</v>
      </c>
      <c r="G342" s="2" t="s">
        <v>13</v>
      </c>
      <c r="H342" s="349">
        <f>SUM(прил9!I438)</f>
        <v>501081</v>
      </c>
    </row>
    <row r="343" spans="1:8" ht="16.5" customHeight="1" x14ac:dyDescent="0.25">
      <c r="A343" s="67" t="s">
        <v>40</v>
      </c>
      <c r="B343" s="2" t="s">
        <v>29</v>
      </c>
      <c r="C343" s="2" t="s">
        <v>12</v>
      </c>
      <c r="D343" s="265" t="s">
        <v>237</v>
      </c>
      <c r="E343" s="266" t="s">
        <v>12</v>
      </c>
      <c r="F343" s="267" t="s">
        <v>538</v>
      </c>
      <c r="G343" s="317" t="s">
        <v>39</v>
      </c>
      <c r="H343" s="349">
        <f>SUM(прил9!I439)</f>
        <v>66100</v>
      </c>
    </row>
    <row r="344" spans="1:8" ht="48.75" customHeight="1" x14ac:dyDescent="0.25">
      <c r="A344" s="323" t="s">
        <v>828</v>
      </c>
      <c r="B344" s="49" t="s">
        <v>29</v>
      </c>
      <c r="C344" s="49" t="s">
        <v>12</v>
      </c>
      <c r="D344" s="305" t="s">
        <v>237</v>
      </c>
      <c r="E344" s="306" t="s">
        <v>12</v>
      </c>
      <c r="F344" s="307" t="s">
        <v>539</v>
      </c>
      <c r="G344" s="49"/>
      <c r="H344" s="347">
        <f>SUM(H345)</f>
        <v>1475000</v>
      </c>
    </row>
    <row r="345" spans="1:8" ht="30.75" customHeight="1" x14ac:dyDescent="0.25">
      <c r="A345" s="248" t="s">
        <v>653</v>
      </c>
      <c r="B345" s="65" t="s">
        <v>29</v>
      </c>
      <c r="C345" s="49" t="s">
        <v>12</v>
      </c>
      <c r="D345" s="305" t="s">
        <v>237</v>
      </c>
      <c r="E345" s="306" t="s">
        <v>12</v>
      </c>
      <c r="F345" s="307" t="s">
        <v>539</v>
      </c>
      <c r="G345" s="49" t="s">
        <v>16</v>
      </c>
      <c r="H345" s="349">
        <f>SUM(прил9!I441)</f>
        <v>1475000</v>
      </c>
    </row>
    <row r="346" spans="1:8" ht="33" customHeight="1" x14ac:dyDescent="0.25">
      <c r="A346" s="3" t="s">
        <v>94</v>
      </c>
      <c r="B346" s="5" t="s">
        <v>29</v>
      </c>
      <c r="C346" s="5" t="s">
        <v>12</v>
      </c>
      <c r="D346" s="265" t="s">
        <v>237</v>
      </c>
      <c r="E346" s="266" t="s">
        <v>12</v>
      </c>
      <c r="F346" s="267" t="s">
        <v>499</v>
      </c>
      <c r="G346" s="2"/>
      <c r="H346" s="347">
        <f>SUM(H347:H349)</f>
        <v>23862545</v>
      </c>
    </row>
    <row r="347" spans="1:8" ht="49.5" customHeight="1" x14ac:dyDescent="0.25">
      <c r="A347" s="91" t="s">
        <v>84</v>
      </c>
      <c r="B347" s="5" t="s">
        <v>29</v>
      </c>
      <c r="C347" s="5" t="s">
        <v>12</v>
      </c>
      <c r="D347" s="265" t="s">
        <v>237</v>
      </c>
      <c r="E347" s="266" t="s">
        <v>12</v>
      </c>
      <c r="F347" s="267" t="s">
        <v>499</v>
      </c>
      <c r="G347" s="2" t="s">
        <v>13</v>
      </c>
      <c r="H347" s="348">
        <f>SUM(прил9!I443)</f>
        <v>1643680</v>
      </c>
    </row>
    <row r="348" spans="1:8" ht="31.5" customHeight="1" x14ac:dyDescent="0.25">
      <c r="A348" s="96" t="s">
        <v>653</v>
      </c>
      <c r="B348" s="5" t="s">
        <v>29</v>
      </c>
      <c r="C348" s="5" t="s">
        <v>12</v>
      </c>
      <c r="D348" s="265" t="s">
        <v>237</v>
      </c>
      <c r="E348" s="266" t="s">
        <v>12</v>
      </c>
      <c r="F348" s="267" t="s">
        <v>499</v>
      </c>
      <c r="G348" s="2" t="s">
        <v>16</v>
      </c>
      <c r="H348" s="348">
        <f>SUM(прил9!I444)</f>
        <v>19281242</v>
      </c>
    </row>
    <row r="349" spans="1:8" ht="16.5" customHeight="1" x14ac:dyDescent="0.25">
      <c r="A349" s="3" t="s">
        <v>18</v>
      </c>
      <c r="B349" s="49" t="s">
        <v>29</v>
      </c>
      <c r="C349" s="49" t="s">
        <v>12</v>
      </c>
      <c r="D349" s="305" t="s">
        <v>237</v>
      </c>
      <c r="E349" s="306" t="s">
        <v>12</v>
      </c>
      <c r="F349" s="307" t="s">
        <v>499</v>
      </c>
      <c r="G349" s="49" t="s">
        <v>17</v>
      </c>
      <c r="H349" s="348">
        <f>SUM(прил9!I445)</f>
        <v>2937623</v>
      </c>
    </row>
    <row r="350" spans="1:8" ht="17.25" customHeight="1" x14ac:dyDescent="0.25">
      <c r="A350" s="3" t="s">
        <v>110</v>
      </c>
      <c r="B350" s="49" t="s">
        <v>29</v>
      </c>
      <c r="C350" s="49" t="s">
        <v>12</v>
      </c>
      <c r="D350" s="305" t="s">
        <v>237</v>
      </c>
      <c r="E350" s="306" t="s">
        <v>12</v>
      </c>
      <c r="F350" s="307" t="s">
        <v>489</v>
      </c>
      <c r="G350" s="49"/>
      <c r="H350" s="347">
        <f>SUM(H351)</f>
        <v>115000</v>
      </c>
    </row>
    <row r="351" spans="1:8" ht="30.75" customHeight="1" x14ac:dyDescent="0.25">
      <c r="A351" s="96" t="s">
        <v>653</v>
      </c>
      <c r="B351" s="49" t="s">
        <v>29</v>
      </c>
      <c r="C351" s="49" t="s">
        <v>12</v>
      </c>
      <c r="D351" s="305" t="s">
        <v>237</v>
      </c>
      <c r="E351" s="306" t="s">
        <v>12</v>
      </c>
      <c r="F351" s="307" t="s">
        <v>489</v>
      </c>
      <c r="G351" s="49" t="s">
        <v>16</v>
      </c>
      <c r="H351" s="348">
        <f>SUM(прил9!I447)</f>
        <v>115000</v>
      </c>
    </row>
    <row r="352" spans="1:8" ht="30.75" customHeight="1" x14ac:dyDescent="0.25">
      <c r="A352" s="541" t="s">
        <v>850</v>
      </c>
      <c r="B352" s="49" t="s">
        <v>29</v>
      </c>
      <c r="C352" s="49" t="s">
        <v>12</v>
      </c>
      <c r="D352" s="305" t="s">
        <v>237</v>
      </c>
      <c r="E352" s="306" t="s">
        <v>12</v>
      </c>
      <c r="F352" s="307" t="s">
        <v>849</v>
      </c>
      <c r="G352" s="49"/>
      <c r="H352" s="347">
        <f>SUM(H353)</f>
        <v>402594</v>
      </c>
    </row>
    <row r="353" spans="1:8" ht="47.25" customHeight="1" x14ac:dyDescent="0.25">
      <c r="A353" s="109" t="s">
        <v>84</v>
      </c>
      <c r="B353" s="49" t="s">
        <v>29</v>
      </c>
      <c r="C353" s="49" t="s">
        <v>12</v>
      </c>
      <c r="D353" s="305" t="s">
        <v>237</v>
      </c>
      <c r="E353" s="306" t="s">
        <v>12</v>
      </c>
      <c r="F353" s="307" t="s">
        <v>849</v>
      </c>
      <c r="G353" s="49" t="s">
        <v>13</v>
      </c>
      <c r="H353" s="348">
        <f>SUM(прил9!I449)</f>
        <v>402594</v>
      </c>
    </row>
    <row r="354" spans="1:8" ht="34.5" customHeight="1" x14ac:dyDescent="0.25">
      <c r="A354" s="109" t="s">
        <v>648</v>
      </c>
      <c r="B354" s="2" t="s">
        <v>29</v>
      </c>
      <c r="C354" s="2" t="s">
        <v>12</v>
      </c>
      <c r="D354" s="265" t="s">
        <v>237</v>
      </c>
      <c r="E354" s="266" t="s">
        <v>12</v>
      </c>
      <c r="F354" s="307" t="s">
        <v>647</v>
      </c>
      <c r="G354" s="2"/>
      <c r="H354" s="347">
        <f>SUM(H355)</f>
        <v>300000</v>
      </c>
    </row>
    <row r="355" spans="1:8" ht="33.75" customHeight="1" x14ac:dyDescent="0.25">
      <c r="A355" s="120" t="s">
        <v>653</v>
      </c>
      <c r="B355" s="49" t="s">
        <v>29</v>
      </c>
      <c r="C355" s="49" t="s">
        <v>12</v>
      </c>
      <c r="D355" s="305" t="s">
        <v>237</v>
      </c>
      <c r="E355" s="306" t="s">
        <v>12</v>
      </c>
      <c r="F355" s="307" t="s">
        <v>647</v>
      </c>
      <c r="G355" s="49" t="s">
        <v>16</v>
      </c>
      <c r="H355" s="349">
        <f>SUM(прил9!I451)</f>
        <v>300000</v>
      </c>
    </row>
    <row r="356" spans="1:8" ht="16.5" customHeight="1" x14ac:dyDescent="0.25">
      <c r="A356" s="67" t="s">
        <v>652</v>
      </c>
      <c r="B356" s="2" t="s">
        <v>29</v>
      </c>
      <c r="C356" s="2" t="s">
        <v>12</v>
      </c>
      <c r="D356" s="265" t="s">
        <v>237</v>
      </c>
      <c r="E356" s="266" t="s">
        <v>12</v>
      </c>
      <c r="F356" s="307" t="s">
        <v>651</v>
      </c>
      <c r="G356" s="2"/>
      <c r="H356" s="347">
        <f>SUM(H357)</f>
        <v>114864</v>
      </c>
    </row>
    <row r="357" spans="1:8" ht="30" customHeight="1" x14ac:dyDescent="0.25">
      <c r="A357" s="248" t="s">
        <v>653</v>
      </c>
      <c r="B357" s="65" t="s">
        <v>29</v>
      </c>
      <c r="C357" s="49" t="s">
        <v>12</v>
      </c>
      <c r="D357" s="305" t="s">
        <v>237</v>
      </c>
      <c r="E357" s="306" t="s">
        <v>12</v>
      </c>
      <c r="F357" s="307" t="s">
        <v>651</v>
      </c>
      <c r="G357" s="49" t="s">
        <v>16</v>
      </c>
      <c r="H357" s="349">
        <f>SUM(прил9!I453)</f>
        <v>114864</v>
      </c>
    </row>
    <row r="358" spans="1:8" ht="30" customHeight="1" x14ac:dyDescent="0.25">
      <c r="A358" s="553" t="s">
        <v>879</v>
      </c>
      <c r="B358" s="2" t="s">
        <v>29</v>
      </c>
      <c r="C358" s="2" t="s">
        <v>12</v>
      </c>
      <c r="D358" s="265" t="s">
        <v>237</v>
      </c>
      <c r="E358" s="266" t="s">
        <v>12</v>
      </c>
      <c r="F358" s="307" t="s">
        <v>878</v>
      </c>
      <c r="G358" s="2"/>
      <c r="H358" s="347">
        <f>SUM(H359)</f>
        <v>259572</v>
      </c>
    </row>
    <row r="359" spans="1:8" ht="30" customHeight="1" x14ac:dyDescent="0.25">
      <c r="A359" s="358" t="s">
        <v>653</v>
      </c>
      <c r="B359" s="49" t="s">
        <v>29</v>
      </c>
      <c r="C359" s="49" t="s">
        <v>12</v>
      </c>
      <c r="D359" s="305" t="s">
        <v>237</v>
      </c>
      <c r="E359" s="306" t="s">
        <v>12</v>
      </c>
      <c r="F359" s="307" t="s">
        <v>878</v>
      </c>
      <c r="G359" s="49" t="s">
        <v>16</v>
      </c>
      <c r="H359" s="349">
        <f>SUM(прил9!I455)</f>
        <v>259572</v>
      </c>
    </row>
    <row r="360" spans="1:8" s="42" customFormat="1" ht="48.75" customHeight="1" x14ac:dyDescent="0.25">
      <c r="A360" s="81" t="s">
        <v>140</v>
      </c>
      <c r="B360" s="33" t="s">
        <v>29</v>
      </c>
      <c r="C360" s="47" t="s">
        <v>12</v>
      </c>
      <c r="D360" s="274" t="s">
        <v>216</v>
      </c>
      <c r="E360" s="275" t="s">
        <v>466</v>
      </c>
      <c r="F360" s="276" t="s">
        <v>467</v>
      </c>
      <c r="G360" s="33"/>
      <c r="H360" s="346">
        <f>SUM(H361)</f>
        <v>1355556</v>
      </c>
    </row>
    <row r="361" spans="1:8" s="42" customFormat="1" ht="81.75" customHeight="1" x14ac:dyDescent="0.25">
      <c r="A361" s="82" t="s">
        <v>156</v>
      </c>
      <c r="B361" s="2" t="s">
        <v>29</v>
      </c>
      <c r="C361" s="40" t="s">
        <v>12</v>
      </c>
      <c r="D361" s="308" t="s">
        <v>218</v>
      </c>
      <c r="E361" s="309" t="s">
        <v>466</v>
      </c>
      <c r="F361" s="310" t="s">
        <v>467</v>
      </c>
      <c r="G361" s="2"/>
      <c r="H361" s="347">
        <f>SUM(H362)</f>
        <v>1355556</v>
      </c>
    </row>
    <row r="362" spans="1:8" s="42" customFormat="1" ht="48.75" customHeight="1" x14ac:dyDescent="0.25">
      <c r="A362" s="82" t="s">
        <v>486</v>
      </c>
      <c r="B362" s="2" t="s">
        <v>29</v>
      </c>
      <c r="C362" s="40" t="s">
        <v>12</v>
      </c>
      <c r="D362" s="308" t="s">
        <v>218</v>
      </c>
      <c r="E362" s="309" t="s">
        <v>10</v>
      </c>
      <c r="F362" s="310" t="s">
        <v>467</v>
      </c>
      <c r="G362" s="2"/>
      <c r="H362" s="347">
        <f>SUM(H363)</f>
        <v>1355556</v>
      </c>
    </row>
    <row r="363" spans="1:8" s="42" customFormat="1" ht="15.75" customHeight="1" x14ac:dyDescent="0.25">
      <c r="A363" s="3" t="s">
        <v>109</v>
      </c>
      <c r="B363" s="2" t="s">
        <v>29</v>
      </c>
      <c r="C363" s="40" t="s">
        <v>12</v>
      </c>
      <c r="D363" s="308" t="s">
        <v>218</v>
      </c>
      <c r="E363" s="309" t="s">
        <v>10</v>
      </c>
      <c r="F363" s="310" t="s">
        <v>487</v>
      </c>
      <c r="G363" s="2"/>
      <c r="H363" s="347">
        <f>SUM(H364)</f>
        <v>1355556</v>
      </c>
    </row>
    <row r="364" spans="1:8" s="42" customFormat="1" ht="31.5" customHeight="1" x14ac:dyDescent="0.25">
      <c r="A364" s="96" t="s">
        <v>653</v>
      </c>
      <c r="B364" s="2" t="s">
        <v>29</v>
      </c>
      <c r="C364" s="40" t="s">
        <v>12</v>
      </c>
      <c r="D364" s="308" t="s">
        <v>218</v>
      </c>
      <c r="E364" s="309" t="s">
        <v>10</v>
      </c>
      <c r="F364" s="310" t="s">
        <v>487</v>
      </c>
      <c r="G364" s="2" t="s">
        <v>16</v>
      </c>
      <c r="H364" s="348">
        <f>SUM(прил9!I477)</f>
        <v>1355556</v>
      </c>
    </row>
    <row r="365" spans="1:8" s="42" customFormat="1" ht="18" customHeight="1" x14ac:dyDescent="0.25">
      <c r="A365" s="494" t="s">
        <v>725</v>
      </c>
      <c r="B365" s="25" t="s">
        <v>29</v>
      </c>
      <c r="C365" s="495" t="s">
        <v>15</v>
      </c>
      <c r="D365" s="496"/>
      <c r="E365" s="497"/>
      <c r="F365" s="498"/>
      <c r="G365" s="25"/>
      <c r="H365" s="345">
        <f>SUM(H366+H373+H380)</f>
        <v>14842552</v>
      </c>
    </row>
    <row r="366" spans="1:8" s="42" customFormat="1" ht="33" customHeight="1" x14ac:dyDescent="0.25">
      <c r="A366" s="107" t="s">
        <v>162</v>
      </c>
      <c r="B366" s="33" t="s">
        <v>29</v>
      </c>
      <c r="C366" s="33" t="s">
        <v>15</v>
      </c>
      <c r="D366" s="262" t="s">
        <v>243</v>
      </c>
      <c r="E366" s="263" t="s">
        <v>466</v>
      </c>
      <c r="F366" s="264" t="s">
        <v>467</v>
      </c>
      <c r="G366" s="33"/>
      <c r="H366" s="346">
        <f>SUM(H367)</f>
        <v>6374694</v>
      </c>
    </row>
    <row r="367" spans="1:8" s="42" customFormat="1" ht="47.25" customHeight="1" x14ac:dyDescent="0.25">
      <c r="A367" s="67" t="s">
        <v>163</v>
      </c>
      <c r="B367" s="49" t="s">
        <v>29</v>
      </c>
      <c r="C367" s="49" t="s">
        <v>15</v>
      </c>
      <c r="D367" s="305" t="s">
        <v>244</v>
      </c>
      <c r="E367" s="306" t="s">
        <v>466</v>
      </c>
      <c r="F367" s="307" t="s">
        <v>467</v>
      </c>
      <c r="G367" s="49"/>
      <c r="H367" s="347">
        <f>SUM(H368)</f>
        <v>6374694</v>
      </c>
    </row>
    <row r="368" spans="1:8" s="42" customFormat="1" ht="47.25" customHeight="1" x14ac:dyDescent="0.25">
      <c r="A368" s="67" t="s">
        <v>546</v>
      </c>
      <c r="B368" s="49" t="s">
        <v>29</v>
      </c>
      <c r="C368" s="49" t="s">
        <v>15</v>
      </c>
      <c r="D368" s="305" t="s">
        <v>244</v>
      </c>
      <c r="E368" s="306" t="s">
        <v>10</v>
      </c>
      <c r="F368" s="307" t="s">
        <v>467</v>
      </c>
      <c r="G368" s="49"/>
      <c r="H368" s="347">
        <f>SUM(H369)</f>
        <v>6374694</v>
      </c>
    </row>
    <row r="369" spans="1:8" s="42" customFormat="1" ht="31.5" customHeight="1" x14ac:dyDescent="0.25">
      <c r="A369" s="67" t="s">
        <v>94</v>
      </c>
      <c r="B369" s="49" t="s">
        <v>29</v>
      </c>
      <c r="C369" s="49" t="s">
        <v>15</v>
      </c>
      <c r="D369" s="305" t="s">
        <v>244</v>
      </c>
      <c r="E369" s="306" t="s">
        <v>10</v>
      </c>
      <c r="F369" s="307" t="s">
        <v>499</v>
      </c>
      <c r="G369" s="49"/>
      <c r="H369" s="347">
        <f>SUM(H370:H372)</f>
        <v>6374694</v>
      </c>
    </row>
    <row r="370" spans="1:8" s="42" customFormat="1" ht="48" customHeight="1" x14ac:dyDescent="0.25">
      <c r="A370" s="109" t="s">
        <v>84</v>
      </c>
      <c r="B370" s="49" t="s">
        <v>29</v>
      </c>
      <c r="C370" s="49" t="s">
        <v>15</v>
      </c>
      <c r="D370" s="305" t="s">
        <v>244</v>
      </c>
      <c r="E370" s="306" t="s">
        <v>10</v>
      </c>
      <c r="F370" s="307" t="s">
        <v>499</v>
      </c>
      <c r="G370" s="49" t="s">
        <v>13</v>
      </c>
      <c r="H370" s="349">
        <f>SUM(прил9!I586)</f>
        <v>5842333</v>
      </c>
    </row>
    <row r="371" spans="1:8" s="42" customFormat="1" ht="30.75" customHeight="1" x14ac:dyDescent="0.25">
      <c r="A371" s="120" t="s">
        <v>653</v>
      </c>
      <c r="B371" s="49" t="s">
        <v>29</v>
      </c>
      <c r="C371" s="49" t="s">
        <v>15</v>
      </c>
      <c r="D371" s="308" t="s">
        <v>244</v>
      </c>
      <c r="E371" s="309" t="s">
        <v>10</v>
      </c>
      <c r="F371" s="310" t="s">
        <v>499</v>
      </c>
      <c r="G371" s="2" t="s">
        <v>16</v>
      </c>
      <c r="H371" s="348">
        <f>SUM(прил9!I587)</f>
        <v>525801</v>
      </c>
    </row>
    <row r="372" spans="1:8" s="42" customFormat="1" ht="15.75" customHeight="1" x14ac:dyDescent="0.25">
      <c r="A372" s="67" t="s">
        <v>18</v>
      </c>
      <c r="B372" s="49" t="s">
        <v>29</v>
      </c>
      <c r="C372" s="49" t="s">
        <v>15</v>
      </c>
      <c r="D372" s="308" t="s">
        <v>244</v>
      </c>
      <c r="E372" s="309" t="s">
        <v>10</v>
      </c>
      <c r="F372" s="310" t="s">
        <v>499</v>
      </c>
      <c r="G372" s="2" t="s">
        <v>17</v>
      </c>
      <c r="H372" s="348">
        <f>SUM(прил9!I588)</f>
        <v>6560</v>
      </c>
    </row>
    <row r="373" spans="1:8" s="42" customFormat="1" ht="31.5" customHeight="1" x14ac:dyDescent="0.25">
      <c r="A373" s="32" t="s">
        <v>153</v>
      </c>
      <c r="B373" s="33" t="s">
        <v>29</v>
      </c>
      <c r="C373" s="33" t="s">
        <v>15</v>
      </c>
      <c r="D373" s="262" t="s">
        <v>531</v>
      </c>
      <c r="E373" s="263" t="s">
        <v>466</v>
      </c>
      <c r="F373" s="264" t="s">
        <v>467</v>
      </c>
      <c r="G373" s="33"/>
      <c r="H373" s="346">
        <f>SUM(H374)</f>
        <v>8353758</v>
      </c>
    </row>
    <row r="374" spans="1:8" s="42" customFormat="1" ht="48" customHeight="1" x14ac:dyDescent="0.25">
      <c r="A374" s="3" t="s">
        <v>158</v>
      </c>
      <c r="B374" s="49" t="s">
        <v>29</v>
      </c>
      <c r="C374" s="49" t="s">
        <v>15</v>
      </c>
      <c r="D374" s="305" t="s">
        <v>238</v>
      </c>
      <c r="E374" s="306" t="s">
        <v>466</v>
      </c>
      <c r="F374" s="307" t="s">
        <v>467</v>
      </c>
      <c r="G374" s="49"/>
      <c r="H374" s="347">
        <f>SUM(H375)</f>
        <v>8353758</v>
      </c>
    </row>
    <row r="375" spans="1:8" s="42" customFormat="1" ht="33" customHeight="1" x14ac:dyDescent="0.25">
      <c r="A375" s="3" t="s">
        <v>547</v>
      </c>
      <c r="B375" s="49" t="s">
        <v>29</v>
      </c>
      <c r="C375" s="49" t="s">
        <v>15</v>
      </c>
      <c r="D375" s="305" t="s">
        <v>238</v>
      </c>
      <c r="E375" s="306" t="s">
        <v>10</v>
      </c>
      <c r="F375" s="307" t="s">
        <v>467</v>
      </c>
      <c r="G375" s="49"/>
      <c r="H375" s="347">
        <f>SUM(H376)</f>
        <v>8353758</v>
      </c>
    </row>
    <row r="376" spans="1:8" s="42" customFormat="1" ht="32.25" customHeight="1" x14ac:dyDescent="0.25">
      <c r="A376" s="3" t="s">
        <v>94</v>
      </c>
      <c r="B376" s="49" t="s">
        <v>29</v>
      </c>
      <c r="C376" s="49" t="s">
        <v>15</v>
      </c>
      <c r="D376" s="305" t="s">
        <v>238</v>
      </c>
      <c r="E376" s="306" t="s">
        <v>10</v>
      </c>
      <c r="F376" s="307" t="s">
        <v>499</v>
      </c>
      <c r="G376" s="49"/>
      <c r="H376" s="347">
        <f>SUM(H377:H379)</f>
        <v>8353758</v>
      </c>
    </row>
    <row r="377" spans="1:8" s="42" customFormat="1" ht="49.5" customHeight="1" x14ac:dyDescent="0.25">
      <c r="A377" s="91" t="s">
        <v>84</v>
      </c>
      <c r="B377" s="49" t="s">
        <v>29</v>
      </c>
      <c r="C377" s="49" t="s">
        <v>15</v>
      </c>
      <c r="D377" s="305" t="s">
        <v>238</v>
      </c>
      <c r="E377" s="306" t="s">
        <v>10</v>
      </c>
      <c r="F377" s="307" t="s">
        <v>499</v>
      </c>
      <c r="G377" s="49" t="s">
        <v>13</v>
      </c>
      <c r="H377" s="349">
        <f>SUM(прил9!I483)</f>
        <v>5506400</v>
      </c>
    </row>
    <row r="378" spans="1:8" s="42" customFormat="1" ht="33" customHeight="1" x14ac:dyDescent="0.25">
      <c r="A378" s="96" t="s">
        <v>653</v>
      </c>
      <c r="B378" s="49" t="s">
        <v>29</v>
      </c>
      <c r="C378" s="49" t="s">
        <v>15</v>
      </c>
      <c r="D378" s="308" t="s">
        <v>238</v>
      </c>
      <c r="E378" s="309" t="s">
        <v>10</v>
      </c>
      <c r="F378" s="310" t="s">
        <v>499</v>
      </c>
      <c r="G378" s="2" t="s">
        <v>16</v>
      </c>
      <c r="H378" s="348">
        <f>SUM(прил9!I484)</f>
        <v>1537843</v>
      </c>
    </row>
    <row r="379" spans="1:8" s="42" customFormat="1" ht="15.75" customHeight="1" x14ac:dyDescent="0.25">
      <c r="A379" s="3" t="s">
        <v>18</v>
      </c>
      <c r="B379" s="49" t="s">
        <v>29</v>
      </c>
      <c r="C379" s="49" t="s">
        <v>15</v>
      </c>
      <c r="D379" s="308" t="s">
        <v>238</v>
      </c>
      <c r="E379" s="309" t="s">
        <v>10</v>
      </c>
      <c r="F379" s="310" t="s">
        <v>499</v>
      </c>
      <c r="G379" s="2" t="s">
        <v>17</v>
      </c>
      <c r="H379" s="348">
        <f>SUM(прил9!I485)</f>
        <v>1309515</v>
      </c>
    </row>
    <row r="380" spans="1:8" s="42" customFormat="1" ht="64.5" customHeight="1" x14ac:dyDescent="0.25">
      <c r="A380" s="110" t="s">
        <v>140</v>
      </c>
      <c r="B380" s="33" t="s">
        <v>29</v>
      </c>
      <c r="C380" s="47" t="s">
        <v>15</v>
      </c>
      <c r="D380" s="274" t="s">
        <v>216</v>
      </c>
      <c r="E380" s="275" t="s">
        <v>466</v>
      </c>
      <c r="F380" s="276" t="s">
        <v>467</v>
      </c>
      <c r="G380" s="33"/>
      <c r="H380" s="346">
        <f>SUM(H381)</f>
        <v>114100</v>
      </c>
    </row>
    <row r="381" spans="1:8" s="42" customFormat="1" ht="94.5" customHeight="1" x14ac:dyDescent="0.25">
      <c r="A381" s="111" t="s">
        <v>156</v>
      </c>
      <c r="B381" s="2" t="s">
        <v>29</v>
      </c>
      <c r="C381" s="40" t="s">
        <v>15</v>
      </c>
      <c r="D381" s="308" t="s">
        <v>218</v>
      </c>
      <c r="E381" s="309" t="s">
        <v>466</v>
      </c>
      <c r="F381" s="310" t="s">
        <v>467</v>
      </c>
      <c r="G381" s="2"/>
      <c r="H381" s="347">
        <f>SUM(H382)</f>
        <v>114100</v>
      </c>
    </row>
    <row r="382" spans="1:8" s="42" customFormat="1" ht="46.5" customHeight="1" x14ac:dyDescent="0.25">
      <c r="A382" s="111" t="s">
        <v>486</v>
      </c>
      <c r="B382" s="2" t="s">
        <v>29</v>
      </c>
      <c r="C382" s="40" t="s">
        <v>15</v>
      </c>
      <c r="D382" s="308" t="s">
        <v>218</v>
      </c>
      <c r="E382" s="309" t="s">
        <v>10</v>
      </c>
      <c r="F382" s="310" t="s">
        <v>467</v>
      </c>
      <c r="G382" s="2"/>
      <c r="H382" s="347">
        <f>SUM(H383)</f>
        <v>114100</v>
      </c>
    </row>
    <row r="383" spans="1:8" s="42" customFormat="1" ht="18.75" customHeight="1" x14ac:dyDescent="0.25">
      <c r="A383" s="67" t="s">
        <v>109</v>
      </c>
      <c r="B383" s="2" t="s">
        <v>29</v>
      </c>
      <c r="C383" s="40" t="s">
        <v>15</v>
      </c>
      <c r="D383" s="308" t="s">
        <v>218</v>
      </c>
      <c r="E383" s="309" t="s">
        <v>10</v>
      </c>
      <c r="F383" s="310" t="s">
        <v>487</v>
      </c>
      <c r="G383" s="2"/>
      <c r="H383" s="347">
        <f>SUM(H384)</f>
        <v>114100</v>
      </c>
    </row>
    <row r="384" spans="1:8" s="42" customFormat="1" ht="34.5" customHeight="1" x14ac:dyDescent="0.25">
      <c r="A384" s="120" t="s">
        <v>653</v>
      </c>
      <c r="B384" s="2" t="s">
        <v>29</v>
      </c>
      <c r="C384" s="40" t="s">
        <v>15</v>
      </c>
      <c r="D384" s="308" t="s">
        <v>218</v>
      </c>
      <c r="E384" s="309" t="s">
        <v>10</v>
      </c>
      <c r="F384" s="310" t="s">
        <v>487</v>
      </c>
      <c r="G384" s="2" t="s">
        <v>16</v>
      </c>
      <c r="H384" s="348">
        <f>SUM(прил9!I490)</f>
        <v>114100</v>
      </c>
    </row>
    <row r="385" spans="1:8" ht="15.75" x14ac:dyDescent="0.25">
      <c r="A385" s="93" t="s">
        <v>775</v>
      </c>
      <c r="B385" s="25" t="s">
        <v>29</v>
      </c>
      <c r="C385" s="25" t="s">
        <v>29</v>
      </c>
      <c r="D385" s="259"/>
      <c r="E385" s="260"/>
      <c r="F385" s="261"/>
      <c r="G385" s="24"/>
      <c r="H385" s="345">
        <f>SUM(H386,H400)</f>
        <v>1357238</v>
      </c>
    </row>
    <row r="386" spans="1:8" ht="63" x14ac:dyDescent="0.25">
      <c r="A386" s="81" t="s">
        <v>164</v>
      </c>
      <c r="B386" s="33" t="s">
        <v>29</v>
      </c>
      <c r="C386" s="33" t="s">
        <v>29</v>
      </c>
      <c r="D386" s="262" t="s">
        <v>548</v>
      </c>
      <c r="E386" s="263" t="s">
        <v>466</v>
      </c>
      <c r="F386" s="264" t="s">
        <v>467</v>
      </c>
      <c r="G386" s="33"/>
      <c r="H386" s="346">
        <f>SUM(H387,H391)</f>
        <v>1328011</v>
      </c>
    </row>
    <row r="387" spans="1:8" ht="81.75" customHeight="1" x14ac:dyDescent="0.25">
      <c r="A387" s="61" t="s">
        <v>165</v>
      </c>
      <c r="B387" s="49" t="s">
        <v>29</v>
      </c>
      <c r="C387" s="49" t="s">
        <v>29</v>
      </c>
      <c r="D387" s="305" t="s">
        <v>245</v>
      </c>
      <c r="E387" s="306" t="s">
        <v>466</v>
      </c>
      <c r="F387" s="307" t="s">
        <v>467</v>
      </c>
      <c r="G387" s="49"/>
      <c r="H387" s="347">
        <f>SUM(H388)</f>
        <v>148000</v>
      </c>
    </row>
    <row r="388" spans="1:8" ht="33" customHeight="1" x14ac:dyDescent="0.25">
      <c r="A388" s="61" t="s">
        <v>549</v>
      </c>
      <c r="B388" s="49" t="s">
        <v>29</v>
      </c>
      <c r="C388" s="49" t="s">
        <v>29</v>
      </c>
      <c r="D388" s="305" t="s">
        <v>245</v>
      </c>
      <c r="E388" s="306" t="s">
        <v>10</v>
      </c>
      <c r="F388" s="307" t="s">
        <v>467</v>
      </c>
      <c r="G388" s="49"/>
      <c r="H388" s="347">
        <f>SUM(H389)</f>
        <v>148000</v>
      </c>
    </row>
    <row r="389" spans="1:8" ht="15.75" x14ac:dyDescent="0.25">
      <c r="A389" s="3" t="s">
        <v>95</v>
      </c>
      <c r="B389" s="49" t="s">
        <v>29</v>
      </c>
      <c r="C389" s="49" t="s">
        <v>29</v>
      </c>
      <c r="D389" s="305" t="s">
        <v>245</v>
      </c>
      <c r="E389" s="306" t="s">
        <v>10</v>
      </c>
      <c r="F389" s="307" t="s">
        <v>550</v>
      </c>
      <c r="G389" s="49"/>
      <c r="H389" s="347">
        <f>SUM(H390)</f>
        <v>148000</v>
      </c>
    </row>
    <row r="390" spans="1:8" ht="31.5" x14ac:dyDescent="0.25">
      <c r="A390" s="96" t="s">
        <v>653</v>
      </c>
      <c r="B390" s="49" t="s">
        <v>29</v>
      </c>
      <c r="C390" s="49" t="s">
        <v>29</v>
      </c>
      <c r="D390" s="305" t="s">
        <v>245</v>
      </c>
      <c r="E390" s="306" t="s">
        <v>10</v>
      </c>
      <c r="F390" s="307" t="s">
        <v>550</v>
      </c>
      <c r="G390" s="49" t="s">
        <v>16</v>
      </c>
      <c r="H390" s="349">
        <f>SUM(прил9!I594)</f>
        <v>148000</v>
      </c>
    </row>
    <row r="391" spans="1:8" ht="64.5" customHeight="1" x14ac:dyDescent="0.25">
      <c r="A391" s="82" t="s">
        <v>166</v>
      </c>
      <c r="B391" s="49" t="s">
        <v>29</v>
      </c>
      <c r="C391" s="49" t="s">
        <v>29</v>
      </c>
      <c r="D391" s="305" t="s">
        <v>241</v>
      </c>
      <c r="E391" s="306" t="s">
        <v>466</v>
      </c>
      <c r="F391" s="307" t="s">
        <v>467</v>
      </c>
      <c r="G391" s="49"/>
      <c r="H391" s="347">
        <f>SUM(H392)</f>
        <v>1180011</v>
      </c>
    </row>
    <row r="392" spans="1:8" ht="32.25" customHeight="1" x14ac:dyDescent="0.25">
      <c r="A392" s="82" t="s">
        <v>551</v>
      </c>
      <c r="B392" s="49" t="s">
        <v>29</v>
      </c>
      <c r="C392" s="49" t="s">
        <v>29</v>
      </c>
      <c r="D392" s="305" t="s">
        <v>241</v>
      </c>
      <c r="E392" s="306" t="s">
        <v>10</v>
      </c>
      <c r="F392" s="307" t="s">
        <v>467</v>
      </c>
      <c r="G392" s="49"/>
      <c r="H392" s="347">
        <f>SUM(H393+H395+H398)</f>
        <v>1180011</v>
      </c>
    </row>
    <row r="393" spans="1:8" ht="18" customHeight="1" x14ac:dyDescent="0.25">
      <c r="A393" s="82" t="s">
        <v>677</v>
      </c>
      <c r="B393" s="2" t="s">
        <v>29</v>
      </c>
      <c r="C393" s="2" t="s">
        <v>29</v>
      </c>
      <c r="D393" s="305" t="s">
        <v>241</v>
      </c>
      <c r="E393" s="266" t="s">
        <v>10</v>
      </c>
      <c r="F393" s="307" t="s">
        <v>676</v>
      </c>
      <c r="G393" s="49"/>
      <c r="H393" s="347">
        <f>SUM(H394)</f>
        <v>339011</v>
      </c>
    </row>
    <row r="394" spans="1:8" ht="16.5" customHeight="1" x14ac:dyDescent="0.25">
      <c r="A394" s="82" t="s">
        <v>40</v>
      </c>
      <c r="B394" s="2" t="s">
        <v>29</v>
      </c>
      <c r="C394" s="2" t="s">
        <v>29</v>
      </c>
      <c r="D394" s="305" t="s">
        <v>241</v>
      </c>
      <c r="E394" s="266" t="s">
        <v>10</v>
      </c>
      <c r="F394" s="307" t="s">
        <v>676</v>
      </c>
      <c r="G394" s="49" t="s">
        <v>39</v>
      </c>
      <c r="H394" s="349">
        <f>SUM(прил9!I598+прил9!I496)</f>
        <v>339011</v>
      </c>
    </row>
    <row r="395" spans="1:8" ht="18.75" customHeight="1" x14ac:dyDescent="0.25">
      <c r="A395" s="91" t="s">
        <v>552</v>
      </c>
      <c r="B395" s="2" t="s">
        <v>29</v>
      </c>
      <c r="C395" s="2" t="s">
        <v>29</v>
      </c>
      <c r="D395" s="305" t="s">
        <v>241</v>
      </c>
      <c r="E395" s="266" t="s">
        <v>10</v>
      </c>
      <c r="F395" s="267" t="s">
        <v>553</v>
      </c>
      <c r="G395" s="2"/>
      <c r="H395" s="347">
        <f>SUM(H396:H397)</f>
        <v>617100</v>
      </c>
    </row>
    <row r="396" spans="1:8" ht="31.5" x14ac:dyDescent="0.25">
      <c r="A396" s="96" t="s">
        <v>653</v>
      </c>
      <c r="B396" s="2" t="s">
        <v>29</v>
      </c>
      <c r="C396" s="2" t="s">
        <v>29</v>
      </c>
      <c r="D396" s="305" t="s">
        <v>241</v>
      </c>
      <c r="E396" s="266" t="s">
        <v>10</v>
      </c>
      <c r="F396" s="267" t="s">
        <v>553</v>
      </c>
      <c r="G396" s="2" t="s">
        <v>16</v>
      </c>
      <c r="H396" s="349">
        <f>SUM(прил9!I498)</f>
        <v>408800</v>
      </c>
    </row>
    <row r="397" spans="1:8" ht="15.75" x14ac:dyDescent="0.25">
      <c r="A397" s="67" t="s">
        <v>40</v>
      </c>
      <c r="B397" s="2" t="s">
        <v>29</v>
      </c>
      <c r="C397" s="2" t="s">
        <v>29</v>
      </c>
      <c r="D397" s="305" t="s">
        <v>241</v>
      </c>
      <c r="E397" s="266" t="s">
        <v>10</v>
      </c>
      <c r="F397" s="267" t="s">
        <v>553</v>
      </c>
      <c r="G397" s="2" t="s">
        <v>39</v>
      </c>
      <c r="H397" s="349">
        <f>SUM(прил9!I600)</f>
        <v>208300</v>
      </c>
    </row>
    <row r="398" spans="1:8" ht="15.75" x14ac:dyDescent="0.25">
      <c r="A398" s="97" t="s">
        <v>675</v>
      </c>
      <c r="B398" s="2" t="s">
        <v>29</v>
      </c>
      <c r="C398" s="2" t="s">
        <v>29</v>
      </c>
      <c r="D398" s="305" t="s">
        <v>241</v>
      </c>
      <c r="E398" s="266" t="s">
        <v>10</v>
      </c>
      <c r="F398" s="267" t="s">
        <v>674</v>
      </c>
      <c r="G398" s="2"/>
      <c r="H398" s="347">
        <f>SUM(H399)</f>
        <v>223900</v>
      </c>
    </row>
    <row r="399" spans="1:8" ht="31.5" x14ac:dyDescent="0.25">
      <c r="A399" s="120" t="s">
        <v>653</v>
      </c>
      <c r="B399" s="2" t="s">
        <v>29</v>
      </c>
      <c r="C399" s="2" t="s">
        <v>29</v>
      </c>
      <c r="D399" s="305" t="s">
        <v>241</v>
      </c>
      <c r="E399" s="266" t="s">
        <v>10</v>
      </c>
      <c r="F399" s="267" t="s">
        <v>674</v>
      </c>
      <c r="G399" s="2" t="s">
        <v>16</v>
      </c>
      <c r="H399" s="349">
        <f>SUM(прил9!I602+прил9!I500)</f>
        <v>223900</v>
      </c>
    </row>
    <row r="400" spans="1:8" s="70" customFormat="1" ht="33.75" customHeight="1" x14ac:dyDescent="0.25">
      <c r="A400" s="81" t="s">
        <v>124</v>
      </c>
      <c r="B400" s="33" t="s">
        <v>29</v>
      </c>
      <c r="C400" s="33" t="s">
        <v>29</v>
      </c>
      <c r="D400" s="262" t="s">
        <v>481</v>
      </c>
      <c r="E400" s="263" t="s">
        <v>466</v>
      </c>
      <c r="F400" s="264" t="s">
        <v>467</v>
      </c>
      <c r="G400" s="33"/>
      <c r="H400" s="346">
        <f>SUM(H401)</f>
        <v>29227</v>
      </c>
    </row>
    <row r="401" spans="1:8" s="70" customFormat="1" ht="47.25" customHeight="1" x14ac:dyDescent="0.25">
      <c r="A401" s="82" t="s">
        <v>160</v>
      </c>
      <c r="B401" s="40" t="s">
        <v>29</v>
      </c>
      <c r="C401" s="49" t="s">
        <v>29</v>
      </c>
      <c r="D401" s="305" t="s">
        <v>240</v>
      </c>
      <c r="E401" s="306" t="s">
        <v>466</v>
      </c>
      <c r="F401" s="307" t="s">
        <v>467</v>
      </c>
      <c r="G401" s="77"/>
      <c r="H401" s="350">
        <f>SUM(H402)</f>
        <v>29227</v>
      </c>
    </row>
    <row r="402" spans="1:8" s="70" customFormat="1" ht="32.25" customHeight="1" x14ac:dyDescent="0.25">
      <c r="A402" s="82" t="s">
        <v>544</v>
      </c>
      <c r="B402" s="40" t="s">
        <v>29</v>
      </c>
      <c r="C402" s="49" t="s">
        <v>29</v>
      </c>
      <c r="D402" s="305" t="s">
        <v>240</v>
      </c>
      <c r="E402" s="306" t="s">
        <v>10</v>
      </c>
      <c r="F402" s="307" t="s">
        <v>467</v>
      </c>
      <c r="G402" s="77"/>
      <c r="H402" s="350">
        <f>SUM(H403)</f>
        <v>29227</v>
      </c>
    </row>
    <row r="403" spans="1:8" s="42" customFormat="1" ht="32.25" customHeight="1" x14ac:dyDescent="0.25">
      <c r="A403" s="75" t="s">
        <v>161</v>
      </c>
      <c r="B403" s="40" t="s">
        <v>29</v>
      </c>
      <c r="C403" s="49" t="s">
        <v>29</v>
      </c>
      <c r="D403" s="305" t="s">
        <v>240</v>
      </c>
      <c r="E403" s="306" t="s">
        <v>10</v>
      </c>
      <c r="F403" s="307" t="s">
        <v>545</v>
      </c>
      <c r="G403" s="77"/>
      <c r="H403" s="350">
        <f>SUM(H404)</f>
        <v>29227</v>
      </c>
    </row>
    <row r="404" spans="1:8" s="42" customFormat="1" ht="30.75" customHeight="1" x14ac:dyDescent="0.25">
      <c r="A404" s="99" t="s">
        <v>653</v>
      </c>
      <c r="B404" s="49" t="s">
        <v>29</v>
      </c>
      <c r="C404" s="49" t="s">
        <v>29</v>
      </c>
      <c r="D404" s="305" t="s">
        <v>240</v>
      </c>
      <c r="E404" s="306" t="s">
        <v>10</v>
      </c>
      <c r="F404" s="307" t="s">
        <v>545</v>
      </c>
      <c r="G404" s="77" t="s">
        <v>16</v>
      </c>
      <c r="H404" s="351">
        <f>SUM(прил9!I607)</f>
        <v>29227</v>
      </c>
    </row>
    <row r="405" spans="1:8" ht="15.75" x14ac:dyDescent="0.25">
      <c r="A405" s="93" t="s">
        <v>31</v>
      </c>
      <c r="B405" s="25" t="s">
        <v>29</v>
      </c>
      <c r="C405" s="25" t="s">
        <v>32</v>
      </c>
      <c r="D405" s="259"/>
      <c r="E405" s="260"/>
      <c r="F405" s="261"/>
      <c r="G405" s="24"/>
      <c r="H405" s="345">
        <f>SUM(H411,H406,H428,H433)</f>
        <v>8904160</v>
      </c>
    </row>
    <row r="406" spans="1:8" s="70" customFormat="1" ht="32.25" customHeight="1" x14ac:dyDescent="0.25">
      <c r="A406" s="81" t="s">
        <v>122</v>
      </c>
      <c r="B406" s="33" t="s">
        <v>29</v>
      </c>
      <c r="C406" s="33" t="s">
        <v>32</v>
      </c>
      <c r="D406" s="262" t="s">
        <v>197</v>
      </c>
      <c r="E406" s="263" t="s">
        <v>466</v>
      </c>
      <c r="F406" s="264" t="s">
        <v>467</v>
      </c>
      <c r="G406" s="33"/>
      <c r="H406" s="346">
        <f>SUM(H407)</f>
        <v>3000</v>
      </c>
    </row>
    <row r="407" spans="1:8" s="42" customFormat="1" ht="63.75" customHeight="1" x14ac:dyDescent="0.25">
      <c r="A407" s="75" t="s">
        <v>123</v>
      </c>
      <c r="B407" s="76" t="s">
        <v>29</v>
      </c>
      <c r="C407" s="40" t="s">
        <v>32</v>
      </c>
      <c r="D407" s="308" t="s">
        <v>230</v>
      </c>
      <c r="E407" s="309" t="s">
        <v>466</v>
      </c>
      <c r="F407" s="310" t="s">
        <v>467</v>
      </c>
      <c r="G407" s="77"/>
      <c r="H407" s="350">
        <f>SUM(H408)</f>
        <v>3000</v>
      </c>
    </row>
    <row r="408" spans="1:8" s="42" customFormat="1" ht="33" customHeight="1" x14ac:dyDescent="0.25">
      <c r="A408" s="324" t="s">
        <v>474</v>
      </c>
      <c r="B408" s="76" t="s">
        <v>29</v>
      </c>
      <c r="C408" s="40" t="s">
        <v>32</v>
      </c>
      <c r="D408" s="308" t="s">
        <v>230</v>
      </c>
      <c r="E408" s="309" t="s">
        <v>10</v>
      </c>
      <c r="F408" s="310" t="s">
        <v>467</v>
      </c>
      <c r="G408" s="77"/>
      <c r="H408" s="350">
        <f>SUM(H409)</f>
        <v>3000</v>
      </c>
    </row>
    <row r="409" spans="1:8" s="42" customFormat="1" ht="33.75" customHeight="1" x14ac:dyDescent="0.25">
      <c r="A409" s="86" t="s">
        <v>112</v>
      </c>
      <c r="B409" s="76" t="s">
        <v>29</v>
      </c>
      <c r="C409" s="40" t="s">
        <v>32</v>
      </c>
      <c r="D409" s="308" t="s">
        <v>230</v>
      </c>
      <c r="E409" s="309" t="s">
        <v>10</v>
      </c>
      <c r="F409" s="310" t="s">
        <v>476</v>
      </c>
      <c r="G409" s="2"/>
      <c r="H409" s="347">
        <f>SUM(H410)</f>
        <v>3000</v>
      </c>
    </row>
    <row r="410" spans="1:8" s="42" customFormat="1" ht="32.25" customHeight="1" x14ac:dyDescent="0.25">
      <c r="A410" s="99" t="s">
        <v>653</v>
      </c>
      <c r="B410" s="76" t="s">
        <v>29</v>
      </c>
      <c r="C410" s="40" t="s">
        <v>32</v>
      </c>
      <c r="D410" s="308" t="s">
        <v>230</v>
      </c>
      <c r="E410" s="309" t="s">
        <v>10</v>
      </c>
      <c r="F410" s="310" t="s">
        <v>476</v>
      </c>
      <c r="G410" s="77" t="s">
        <v>16</v>
      </c>
      <c r="H410" s="351">
        <f>SUM(прил9!I506)</f>
        <v>3000</v>
      </c>
    </row>
    <row r="411" spans="1:8" ht="36" customHeight="1" x14ac:dyDescent="0.25">
      <c r="A411" s="32" t="s">
        <v>153</v>
      </c>
      <c r="B411" s="33" t="s">
        <v>29</v>
      </c>
      <c r="C411" s="33" t="s">
        <v>32</v>
      </c>
      <c r="D411" s="262" t="s">
        <v>531</v>
      </c>
      <c r="E411" s="263" t="s">
        <v>466</v>
      </c>
      <c r="F411" s="264" t="s">
        <v>467</v>
      </c>
      <c r="G411" s="33"/>
      <c r="H411" s="346">
        <f>SUM(H412+H416)</f>
        <v>8864022</v>
      </c>
    </row>
    <row r="412" spans="1:8" ht="64.5" customHeight="1" x14ac:dyDescent="0.25">
      <c r="A412" s="82" t="s">
        <v>159</v>
      </c>
      <c r="B412" s="49" t="s">
        <v>29</v>
      </c>
      <c r="C412" s="40" t="s">
        <v>32</v>
      </c>
      <c r="D412" s="305" t="s">
        <v>239</v>
      </c>
      <c r="E412" s="306" t="s">
        <v>466</v>
      </c>
      <c r="F412" s="307" t="s">
        <v>467</v>
      </c>
      <c r="G412" s="49"/>
      <c r="H412" s="347">
        <f>SUM(H413)</f>
        <v>12000</v>
      </c>
    </row>
    <row r="413" spans="1:8" ht="33" customHeight="1" x14ac:dyDescent="0.25">
      <c r="A413" s="319" t="s">
        <v>540</v>
      </c>
      <c r="B413" s="49" t="s">
        <v>29</v>
      </c>
      <c r="C413" s="40" t="s">
        <v>32</v>
      </c>
      <c r="D413" s="305" t="s">
        <v>239</v>
      </c>
      <c r="E413" s="306" t="s">
        <v>10</v>
      </c>
      <c r="F413" s="307" t="s">
        <v>467</v>
      </c>
      <c r="G413" s="49"/>
      <c r="H413" s="347">
        <f>SUM(H414)</f>
        <v>12000</v>
      </c>
    </row>
    <row r="414" spans="1:8" ht="17.25" customHeight="1" x14ac:dyDescent="0.25">
      <c r="A414" s="86" t="s">
        <v>541</v>
      </c>
      <c r="B414" s="49" t="s">
        <v>29</v>
      </c>
      <c r="C414" s="40" t="s">
        <v>32</v>
      </c>
      <c r="D414" s="305" t="s">
        <v>239</v>
      </c>
      <c r="E414" s="306" t="s">
        <v>10</v>
      </c>
      <c r="F414" s="307" t="s">
        <v>542</v>
      </c>
      <c r="G414" s="49"/>
      <c r="H414" s="347">
        <f>SUM(H415)</f>
        <v>12000</v>
      </c>
    </row>
    <row r="415" spans="1:8" ht="31.5" customHeight="1" x14ac:dyDescent="0.25">
      <c r="A415" s="96" t="s">
        <v>653</v>
      </c>
      <c r="B415" s="2" t="s">
        <v>29</v>
      </c>
      <c r="C415" s="40" t="s">
        <v>32</v>
      </c>
      <c r="D415" s="265" t="s">
        <v>239</v>
      </c>
      <c r="E415" s="266" t="s">
        <v>10</v>
      </c>
      <c r="F415" s="267" t="s">
        <v>542</v>
      </c>
      <c r="G415" s="2" t="s">
        <v>16</v>
      </c>
      <c r="H415" s="349">
        <f>SUM(прил9!I511)</f>
        <v>12000</v>
      </c>
    </row>
    <row r="416" spans="1:8" ht="49.5" customHeight="1" x14ac:dyDescent="0.25">
      <c r="A416" s="3" t="s">
        <v>167</v>
      </c>
      <c r="B416" s="2" t="s">
        <v>29</v>
      </c>
      <c r="C416" s="2" t="s">
        <v>32</v>
      </c>
      <c r="D416" s="265" t="s">
        <v>242</v>
      </c>
      <c r="E416" s="266" t="s">
        <v>466</v>
      </c>
      <c r="F416" s="267" t="s">
        <v>467</v>
      </c>
      <c r="G416" s="2"/>
      <c r="H416" s="347">
        <f>SUM(H417+H424)</f>
        <v>8852022</v>
      </c>
    </row>
    <row r="417" spans="1:8" ht="34.5" customHeight="1" x14ac:dyDescent="0.25">
      <c r="A417" s="3" t="s">
        <v>554</v>
      </c>
      <c r="B417" s="2" t="s">
        <v>29</v>
      </c>
      <c r="C417" s="2" t="s">
        <v>32</v>
      </c>
      <c r="D417" s="265" t="s">
        <v>242</v>
      </c>
      <c r="E417" s="266" t="s">
        <v>10</v>
      </c>
      <c r="F417" s="267" t="s">
        <v>467</v>
      </c>
      <c r="G417" s="2"/>
      <c r="H417" s="347">
        <f>SUM(H418+H420)</f>
        <v>7433421</v>
      </c>
    </row>
    <row r="418" spans="1:8" ht="33" customHeight="1" x14ac:dyDescent="0.25">
      <c r="A418" s="3" t="s">
        <v>168</v>
      </c>
      <c r="B418" s="2" t="s">
        <v>29</v>
      </c>
      <c r="C418" s="2" t="s">
        <v>32</v>
      </c>
      <c r="D418" s="265" t="s">
        <v>242</v>
      </c>
      <c r="E418" s="266" t="s">
        <v>10</v>
      </c>
      <c r="F418" s="267" t="s">
        <v>555</v>
      </c>
      <c r="G418" s="2"/>
      <c r="H418" s="347">
        <f>SUM(H419)</f>
        <v>79740</v>
      </c>
    </row>
    <row r="419" spans="1:8" ht="47.25" x14ac:dyDescent="0.25">
      <c r="A419" s="91" t="s">
        <v>84</v>
      </c>
      <c r="B419" s="2" t="s">
        <v>29</v>
      </c>
      <c r="C419" s="2" t="s">
        <v>32</v>
      </c>
      <c r="D419" s="265" t="s">
        <v>242</v>
      </c>
      <c r="E419" s="266" t="s">
        <v>10</v>
      </c>
      <c r="F419" s="267" t="s">
        <v>555</v>
      </c>
      <c r="G419" s="2" t="s">
        <v>13</v>
      </c>
      <c r="H419" s="349">
        <f>SUM(прил9!I515)</f>
        <v>79740</v>
      </c>
    </row>
    <row r="420" spans="1:8" ht="31.5" x14ac:dyDescent="0.25">
      <c r="A420" s="3" t="s">
        <v>94</v>
      </c>
      <c r="B420" s="49" t="s">
        <v>29</v>
      </c>
      <c r="C420" s="49" t="s">
        <v>32</v>
      </c>
      <c r="D420" s="305" t="s">
        <v>242</v>
      </c>
      <c r="E420" s="306" t="s">
        <v>10</v>
      </c>
      <c r="F420" s="307" t="s">
        <v>499</v>
      </c>
      <c r="G420" s="49"/>
      <c r="H420" s="347">
        <f>SUM(H421:H423)</f>
        <v>7353681</v>
      </c>
    </row>
    <row r="421" spans="1:8" ht="48" customHeight="1" x14ac:dyDescent="0.25">
      <c r="A421" s="91" t="s">
        <v>84</v>
      </c>
      <c r="B421" s="2" t="s">
        <v>29</v>
      </c>
      <c r="C421" s="2" t="s">
        <v>32</v>
      </c>
      <c r="D421" s="265" t="s">
        <v>242</v>
      </c>
      <c r="E421" s="266" t="s">
        <v>10</v>
      </c>
      <c r="F421" s="267" t="s">
        <v>499</v>
      </c>
      <c r="G421" s="2" t="s">
        <v>13</v>
      </c>
      <c r="H421" s="349">
        <f>SUM(прил9!I517)</f>
        <v>6670628</v>
      </c>
    </row>
    <row r="422" spans="1:8" ht="31.5" x14ac:dyDescent="0.25">
      <c r="A422" s="96" t="s">
        <v>653</v>
      </c>
      <c r="B422" s="2" t="s">
        <v>29</v>
      </c>
      <c r="C422" s="2" t="s">
        <v>32</v>
      </c>
      <c r="D422" s="265" t="s">
        <v>242</v>
      </c>
      <c r="E422" s="266" t="s">
        <v>10</v>
      </c>
      <c r="F422" s="267" t="s">
        <v>499</v>
      </c>
      <c r="G422" s="2" t="s">
        <v>16</v>
      </c>
      <c r="H422" s="349">
        <f>SUM(прил9!I518)</f>
        <v>682524</v>
      </c>
    </row>
    <row r="423" spans="1:8" ht="15.75" x14ac:dyDescent="0.25">
      <c r="A423" s="3" t="s">
        <v>18</v>
      </c>
      <c r="B423" s="2" t="s">
        <v>29</v>
      </c>
      <c r="C423" s="2" t="s">
        <v>32</v>
      </c>
      <c r="D423" s="265" t="s">
        <v>242</v>
      </c>
      <c r="E423" s="266" t="s">
        <v>10</v>
      </c>
      <c r="F423" s="267" t="s">
        <v>499</v>
      </c>
      <c r="G423" s="2" t="s">
        <v>17</v>
      </c>
      <c r="H423" s="349">
        <f>SUM(прил9!I519)</f>
        <v>529</v>
      </c>
    </row>
    <row r="424" spans="1:8" ht="63" x14ac:dyDescent="0.25">
      <c r="A424" s="3" t="s">
        <v>556</v>
      </c>
      <c r="B424" s="2" t="s">
        <v>29</v>
      </c>
      <c r="C424" s="2" t="s">
        <v>32</v>
      </c>
      <c r="D424" s="265" t="s">
        <v>242</v>
      </c>
      <c r="E424" s="266" t="s">
        <v>12</v>
      </c>
      <c r="F424" s="267" t="s">
        <v>467</v>
      </c>
      <c r="G424" s="2"/>
      <c r="H424" s="347">
        <f>SUM(H425)</f>
        <v>1418601</v>
      </c>
    </row>
    <row r="425" spans="1:8" ht="31.5" customHeight="1" x14ac:dyDescent="0.25">
      <c r="A425" s="3" t="s">
        <v>83</v>
      </c>
      <c r="B425" s="2" t="s">
        <v>29</v>
      </c>
      <c r="C425" s="2" t="s">
        <v>32</v>
      </c>
      <c r="D425" s="265" t="s">
        <v>242</v>
      </c>
      <c r="E425" s="266" t="s">
        <v>12</v>
      </c>
      <c r="F425" s="267" t="s">
        <v>471</v>
      </c>
      <c r="G425" s="2"/>
      <c r="H425" s="347">
        <f>SUM(H426:H427)</f>
        <v>1418601</v>
      </c>
    </row>
    <row r="426" spans="1:8" ht="47.25" x14ac:dyDescent="0.25">
      <c r="A426" s="91" t="s">
        <v>84</v>
      </c>
      <c r="B426" s="2" t="s">
        <v>29</v>
      </c>
      <c r="C426" s="2" t="s">
        <v>32</v>
      </c>
      <c r="D426" s="265" t="s">
        <v>242</v>
      </c>
      <c r="E426" s="266" t="s">
        <v>12</v>
      </c>
      <c r="F426" s="267" t="s">
        <v>471</v>
      </c>
      <c r="G426" s="2" t="s">
        <v>13</v>
      </c>
      <c r="H426" s="348">
        <f>SUM(прил9!I522)</f>
        <v>1403801</v>
      </c>
    </row>
    <row r="427" spans="1:8" ht="31.5" x14ac:dyDescent="0.25">
      <c r="A427" s="96" t="s">
        <v>653</v>
      </c>
      <c r="B427" s="2" t="s">
        <v>29</v>
      </c>
      <c r="C427" s="2" t="s">
        <v>32</v>
      </c>
      <c r="D427" s="265" t="s">
        <v>242</v>
      </c>
      <c r="E427" s="266" t="s">
        <v>12</v>
      </c>
      <c r="F427" s="267" t="s">
        <v>471</v>
      </c>
      <c r="G427" s="2" t="s">
        <v>16</v>
      </c>
      <c r="H427" s="348">
        <f>SUM(прил9!I523)</f>
        <v>14800</v>
      </c>
    </row>
    <row r="428" spans="1:8" ht="31.5" hidden="1" x14ac:dyDescent="0.25">
      <c r="A428" s="81" t="s">
        <v>124</v>
      </c>
      <c r="B428" s="33" t="s">
        <v>29</v>
      </c>
      <c r="C428" s="33" t="s">
        <v>32</v>
      </c>
      <c r="D428" s="262" t="s">
        <v>481</v>
      </c>
      <c r="E428" s="263" t="s">
        <v>466</v>
      </c>
      <c r="F428" s="264" t="s">
        <v>467</v>
      </c>
      <c r="G428" s="33"/>
      <c r="H428" s="346">
        <f>SUM(H429)</f>
        <v>0</v>
      </c>
    </row>
    <row r="429" spans="1:8" ht="63" hidden="1" x14ac:dyDescent="0.25">
      <c r="A429" s="82" t="s">
        <v>160</v>
      </c>
      <c r="B429" s="40" t="s">
        <v>29</v>
      </c>
      <c r="C429" s="49" t="s">
        <v>32</v>
      </c>
      <c r="D429" s="305" t="s">
        <v>240</v>
      </c>
      <c r="E429" s="306" t="s">
        <v>466</v>
      </c>
      <c r="F429" s="307" t="s">
        <v>467</v>
      </c>
      <c r="G429" s="77"/>
      <c r="H429" s="350">
        <f>SUM(H430)</f>
        <v>0</v>
      </c>
    </row>
    <row r="430" spans="1:8" ht="31.5" hidden="1" x14ac:dyDescent="0.25">
      <c r="A430" s="82" t="s">
        <v>544</v>
      </c>
      <c r="B430" s="40" t="s">
        <v>29</v>
      </c>
      <c r="C430" s="49" t="s">
        <v>32</v>
      </c>
      <c r="D430" s="305" t="s">
        <v>240</v>
      </c>
      <c r="E430" s="306" t="s">
        <v>10</v>
      </c>
      <c r="F430" s="307" t="s">
        <v>467</v>
      </c>
      <c r="G430" s="77"/>
      <c r="H430" s="350">
        <f>SUM(H431)</f>
        <v>0</v>
      </c>
    </row>
    <row r="431" spans="1:8" ht="31.5" hidden="1" x14ac:dyDescent="0.25">
      <c r="A431" s="75" t="s">
        <v>161</v>
      </c>
      <c r="B431" s="40" t="s">
        <v>29</v>
      </c>
      <c r="C431" s="49" t="s">
        <v>32</v>
      </c>
      <c r="D431" s="305" t="s">
        <v>240</v>
      </c>
      <c r="E431" s="306" t="s">
        <v>10</v>
      </c>
      <c r="F431" s="307" t="s">
        <v>545</v>
      </c>
      <c r="G431" s="77"/>
      <c r="H431" s="350">
        <f>SUM(H432)</f>
        <v>0</v>
      </c>
    </row>
    <row r="432" spans="1:8" ht="31.5" hidden="1" x14ac:dyDescent="0.25">
      <c r="A432" s="99" t="s">
        <v>653</v>
      </c>
      <c r="B432" s="49" t="s">
        <v>29</v>
      </c>
      <c r="C432" s="49" t="s">
        <v>32</v>
      </c>
      <c r="D432" s="305" t="s">
        <v>240</v>
      </c>
      <c r="E432" s="306" t="s">
        <v>10</v>
      </c>
      <c r="F432" s="307" t="s">
        <v>545</v>
      </c>
      <c r="G432" s="77" t="s">
        <v>16</v>
      </c>
      <c r="H432" s="351"/>
    </row>
    <row r="433" spans="1:8" s="42" customFormat="1" ht="65.25" customHeight="1" x14ac:dyDescent="0.25">
      <c r="A433" s="81" t="s">
        <v>140</v>
      </c>
      <c r="B433" s="33" t="s">
        <v>29</v>
      </c>
      <c r="C433" s="47" t="s">
        <v>32</v>
      </c>
      <c r="D433" s="274" t="s">
        <v>216</v>
      </c>
      <c r="E433" s="275" t="s">
        <v>466</v>
      </c>
      <c r="F433" s="276" t="s">
        <v>467</v>
      </c>
      <c r="G433" s="33"/>
      <c r="H433" s="346">
        <f>SUM(H434)</f>
        <v>37138</v>
      </c>
    </row>
    <row r="434" spans="1:8" s="42" customFormat="1" ht="98.25" customHeight="1" x14ac:dyDescent="0.25">
      <c r="A434" s="82" t="s">
        <v>156</v>
      </c>
      <c r="B434" s="2" t="s">
        <v>29</v>
      </c>
      <c r="C434" s="40" t="s">
        <v>32</v>
      </c>
      <c r="D434" s="308" t="s">
        <v>218</v>
      </c>
      <c r="E434" s="309" t="s">
        <v>466</v>
      </c>
      <c r="F434" s="310" t="s">
        <v>467</v>
      </c>
      <c r="G434" s="2"/>
      <c r="H434" s="347">
        <f>SUM(H435)</f>
        <v>37138</v>
      </c>
    </row>
    <row r="435" spans="1:8" s="42" customFormat="1" ht="49.5" customHeight="1" x14ac:dyDescent="0.25">
      <c r="A435" s="82" t="s">
        <v>486</v>
      </c>
      <c r="B435" s="2" t="s">
        <v>29</v>
      </c>
      <c r="C435" s="40" t="s">
        <v>32</v>
      </c>
      <c r="D435" s="308" t="s">
        <v>218</v>
      </c>
      <c r="E435" s="309" t="s">
        <v>10</v>
      </c>
      <c r="F435" s="310" t="s">
        <v>467</v>
      </c>
      <c r="G435" s="2"/>
      <c r="H435" s="347">
        <f>SUM(H436)</f>
        <v>37138</v>
      </c>
    </row>
    <row r="436" spans="1:8" s="42" customFormat="1" ht="15.75" customHeight="1" x14ac:dyDescent="0.25">
      <c r="A436" s="3" t="s">
        <v>109</v>
      </c>
      <c r="B436" s="2" t="s">
        <v>29</v>
      </c>
      <c r="C436" s="40" t="s">
        <v>32</v>
      </c>
      <c r="D436" s="308" t="s">
        <v>218</v>
      </c>
      <c r="E436" s="309" t="s">
        <v>10</v>
      </c>
      <c r="F436" s="310" t="s">
        <v>487</v>
      </c>
      <c r="G436" s="2"/>
      <c r="H436" s="347">
        <f>SUM(H437)</f>
        <v>37138</v>
      </c>
    </row>
    <row r="437" spans="1:8" s="42" customFormat="1" ht="31.5" customHeight="1" x14ac:dyDescent="0.25">
      <c r="A437" s="96" t="s">
        <v>653</v>
      </c>
      <c r="B437" s="2" t="s">
        <v>29</v>
      </c>
      <c r="C437" s="40" t="s">
        <v>32</v>
      </c>
      <c r="D437" s="308" t="s">
        <v>218</v>
      </c>
      <c r="E437" s="309" t="s">
        <v>10</v>
      </c>
      <c r="F437" s="310" t="s">
        <v>487</v>
      </c>
      <c r="G437" s="2" t="s">
        <v>16</v>
      </c>
      <c r="H437" s="348">
        <f>SUM(прил9!I533)</f>
        <v>37138</v>
      </c>
    </row>
    <row r="438" spans="1:8" ht="15.75" x14ac:dyDescent="0.25">
      <c r="A438" s="80" t="s">
        <v>33</v>
      </c>
      <c r="B438" s="15" t="s">
        <v>35</v>
      </c>
      <c r="C438" s="15"/>
      <c r="D438" s="256"/>
      <c r="E438" s="257"/>
      <c r="F438" s="258"/>
      <c r="G438" s="14"/>
      <c r="H438" s="344">
        <f>SUM(H439,H471)</f>
        <v>25773628</v>
      </c>
    </row>
    <row r="439" spans="1:8" ht="15.75" x14ac:dyDescent="0.25">
      <c r="A439" s="93" t="s">
        <v>34</v>
      </c>
      <c r="B439" s="25" t="s">
        <v>35</v>
      </c>
      <c r="C439" s="25" t="s">
        <v>10</v>
      </c>
      <c r="D439" s="259"/>
      <c r="E439" s="260"/>
      <c r="F439" s="261"/>
      <c r="G439" s="24"/>
      <c r="H439" s="345">
        <f>SUM(H440,H464,H459)</f>
        <v>20027906</v>
      </c>
    </row>
    <row r="440" spans="1:8" ht="33.75" customHeight="1" x14ac:dyDescent="0.25">
      <c r="A440" s="32" t="s">
        <v>162</v>
      </c>
      <c r="B440" s="33" t="s">
        <v>35</v>
      </c>
      <c r="C440" s="33" t="s">
        <v>10</v>
      </c>
      <c r="D440" s="262" t="s">
        <v>243</v>
      </c>
      <c r="E440" s="263" t="s">
        <v>466</v>
      </c>
      <c r="F440" s="264" t="s">
        <v>467</v>
      </c>
      <c r="G440" s="36"/>
      <c r="H440" s="346">
        <f>SUM(H441,H453)</f>
        <v>19759506</v>
      </c>
    </row>
    <row r="441" spans="1:8" ht="35.25" customHeight="1" x14ac:dyDescent="0.25">
      <c r="A441" s="91" t="s">
        <v>169</v>
      </c>
      <c r="B441" s="2" t="s">
        <v>35</v>
      </c>
      <c r="C441" s="2" t="s">
        <v>10</v>
      </c>
      <c r="D441" s="265" t="s">
        <v>246</v>
      </c>
      <c r="E441" s="266" t="s">
        <v>466</v>
      </c>
      <c r="F441" s="267" t="s">
        <v>467</v>
      </c>
      <c r="G441" s="2"/>
      <c r="H441" s="347">
        <f>SUM(H442)</f>
        <v>10237381</v>
      </c>
    </row>
    <row r="442" spans="1:8" ht="18" customHeight="1" x14ac:dyDescent="0.25">
      <c r="A442" s="91" t="s">
        <v>557</v>
      </c>
      <c r="B442" s="2" t="s">
        <v>35</v>
      </c>
      <c r="C442" s="2" t="s">
        <v>10</v>
      </c>
      <c r="D442" s="265" t="s">
        <v>246</v>
      </c>
      <c r="E442" s="266" t="s">
        <v>10</v>
      </c>
      <c r="F442" s="267" t="s">
        <v>467</v>
      </c>
      <c r="G442" s="2"/>
      <c r="H442" s="347">
        <f>SUM(H445+H449+H451+H443)</f>
        <v>10237381</v>
      </c>
    </row>
    <row r="443" spans="1:8" ht="33.75" customHeight="1" x14ac:dyDescent="0.25">
      <c r="A443" s="91" t="s">
        <v>852</v>
      </c>
      <c r="B443" s="2" t="s">
        <v>35</v>
      </c>
      <c r="C443" s="2" t="s">
        <v>10</v>
      </c>
      <c r="D443" s="265" t="s">
        <v>246</v>
      </c>
      <c r="E443" s="266" t="s">
        <v>10</v>
      </c>
      <c r="F443" s="267" t="s">
        <v>851</v>
      </c>
      <c r="G443" s="2"/>
      <c r="H443" s="347">
        <f>SUM(H444)</f>
        <v>308360</v>
      </c>
    </row>
    <row r="444" spans="1:8" ht="32.25" customHeight="1" x14ac:dyDescent="0.25">
      <c r="A444" s="96" t="s">
        <v>653</v>
      </c>
      <c r="B444" s="2" t="s">
        <v>35</v>
      </c>
      <c r="C444" s="2" t="s">
        <v>10</v>
      </c>
      <c r="D444" s="265" t="s">
        <v>246</v>
      </c>
      <c r="E444" s="266" t="s">
        <v>10</v>
      </c>
      <c r="F444" s="267" t="s">
        <v>851</v>
      </c>
      <c r="G444" s="2" t="s">
        <v>16</v>
      </c>
      <c r="H444" s="349">
        <f>SUM(прил9!I614)</f>
        <v>308360</v>
      </c>
    </row>
    <row r="445" spans="1:8" ht="32.25" customHeight="1" x14ac:dyDescent="0.25">
      <c r="A445" s="3" t="s">
        <v>94</v>
      </c>
      <c r="B445" s="2" t="s">
        <v>35</v>
      </c>
      <c r="C445" s="2" t="s">
        <v>10</v>
      </c>
      <c r="D445" s="265" t="s">
        <v>246</v>
      </c>
      <c r="E445" s="266" t="s">
        <v>10</v>
      </c>
      <c r="F445" s="267" t="s">
        <v>499</v>
      </c>
      <c r="G445" s="2"/>
      <c r="H445" s="347">
        <f>SUM(H446:H448)</f>
        <v>9323379</v>
      </c>
    </row>
    <row r="446" spans="1:8" ht="47.25" x14ac:dyDescent="0.25">
      <c r="A446" s="91" t="s">
        <v>84</v>
      </c>
      <c r="B446" s="2" t="s">
        <v>35</v>
      </c>
      <c r="C446" s="2" t="s">
        <v>10</v>
      </c>
      <c r="D446" s="265" t="s">
        <v>246</v>
      </c>
      <c r="E446" s="266" t="s">
        <v>10</v>
      </c>
      <c r="F446" s="267" t="s">
        <v>499</v>
      </c>
      <c r="G446" s="2" t="s">
        <v>13</v>
      </c>
      <c r="H446" s="349">
        <f>SUM(прил9!I616)</f>
        <v>8435701</v>
      </c>
    </row>
    <row r="447" spans="1:8" ht="31.5" x14ac:dyDescent="0.25">
      <c r="A447" s="96" t="s">
        <v>653</v>
      </c>
      <c r="B447" s="2" t="s">
        <v>35</v>
      </c>
      <c r="C447" s="2" t="s">
        <v>10</v>
      </c>
      <c r="D447" s="265" t="s">
        <v>246</v>
      </c>
      <c r="E447" s="266" t="s">
        <v>10</v>
      </c>
      <c r="F447" s="267" t="s">
        <v>499</v>
      </c>
      <c r="G447" s="2" t="s">
        <v>16</v>
      </c>
      <c r="H447" s="349">
        <f>SUM(прил9!I617)</f>
        <v>866658</v>
      </c>
    </row>
    <row r="448" spans="1:8" ht="15.75" x14ac:dyDescent="0.25">
      <c r="A448" s="3" t="s">
        <v>18</v>
      </c>
      <c r="B448" s="2" t="s">
        <v>35</v>
      </c>
      <c r="C448" s="2" t="s">
        <v>10</v>
      </c>
      <c r="D448" s="265" t="s">
        <v>246</v>
      </c>
      <c r="E448" s="266" t="s">
        <v>10</v>
      </c>
      <c r="F448" s="267" t="s">
        <v>499</v>
      </c>
      <c r="G448" s="2" t="s">
        <v>17</v>
      </c>
      <c r="H448" s="349">
        <f>SUM(прил9!I618)</f>
        <v>21020</v>
      </c>
    </row>
    <row r="449" spans="1:8" ht="18" customHeight="1" x14ac:dyDescent="0.25">
      <c r="A449" s="67" t="s">
        <v>110</v>
      </c>
      <c r="B449" s="2" t="s">
        <v>35</v>
      </c>
      <c r="C449" s="2" t="s">
        <v>10</v>
      </c>
      <c r="D449" s="265" t="s">
        <v>246</v>
      </c>
      <c r="E449" s="266" t="s">
        <v>10</v>
      </c>
      <c r="F449" s="267" t="s">
        <v>489</v>
      </c>
      <c r="G449" s="2"/>
      <c r="H449" s="347">
        <f>SUM(H450)</f>
        <v>109257</v>
      </c>
    </row>
    <row r="450" spans="1:8" ht="31.5" x14ac:dyDescent="0.25">
      <c r="A450" s="120" t="s">
        <v>653</v>
      </c>
      <c r="B450" s="2" t="s">
        <v>35</v>
      </c>
      <c r="C450" s="2" t="s">
        <v>10</v>
      </c>
      <c r="D450" s="265" t="s">
        <v>246</v>
      </c>
      <c r="E450" s="266" t="s">
        <v>10</v>
      </c>
      <c r="F450" s="267" t="s">
        <v>489</v>
      </c>
      <c r="G450" s="2" t="s">
        <v>16</v>
      </c>
      <c r="H450" s="349">
        <f>SUM(прил9!I620)</f>
        <v>109257</v>
      </c>
    </row>
    <row r="451" spans="1:8" ht="15.75" x14ac:dyDescent="0.25">
      <c r="A451" s="67" t="s">
        <v>862</v>
      </c>
      <c r="B451" s="2" t="s">
        <v>35</v>
      </c>
      <c r="C451" s="2" t="s">
        <v>10</v>
      </c>
      <c r="D451" s="265" t="s">
        <v>246</v>
      </c>
      <c r="E451" s="266" t="s">
        <v>10</v>
      </c>
      <c r="F451" s="267" t="s">
        <v>861</v>
      </c>
      <c r="G451" s="2"/>
      <c r="H451" s="347">
        <f>SUM(H452)</f>
        <v>496385</v>
      </c>
    </row>
    <row r="452" spans="1:8" ht="31.5" x14ac:dyDescent="0.25">
      <c r="A452" s="3" t="s">
        <v>653</v>
      </c>
      <c r="B452" s="2" t="s">
        <v>35</v>
      </c>
      <c r="C452" s="2" t="s">
        <v>10</v>
      </c>
      <c r="D452" s="265" t="s">
        <v>246</v>
      </c>
      <c r="E452" s="266" t="s">
        <v>10</v>
      </c>
      <c r="F452" s="267" t="s">
        <v>861</v>
      </c>
      <c r="G452" s="2" t="s">
        <v>16</v>
      </c>
      <c r="H452" s="349">
        <f>SUM(прил9!I622)</f>
        <v>496385</v>
      </c>
    </row>
    <row r="453" spans="1:8" ht="34.5" customHeight="1" x14ac:dyDescent="0.25">
      <c r="A453" s="3" t="s">
        <v>170</v>
      </c>
      <c r="B453" s="2" t="s">
        <v>35</v>
      </c>
      <c r="C453" s="2" t="s">
        <v>10</v>
      </c>
      <c r="D453" s="265" t="s">
        <v>558</v>
      </c>
      <c r="E453" s="266" t="s">
        <v>466</v>
      </c>
      <c r="F453" s="267" t="s">
        <v>467</v>
      </c>
      <c r="G453" s="2"/>
      <c r="H453" s="347">
        <f>SUM(H454)</f>
        <v>9522125</v>
      </c>
    </row>
    <row r="454" spans="1:8" ht="18" customHeight="1" x14ac:dyDescent="0.25">
      <c r="A454" s="3" t="s">
        <v>559</v>
      </c>
      <c r="B454" s="2" t="s">
        <v>35</v>
      </c>
      <c r="C454" s="2" t="s">
        <v>10</v>
      </c>
      <c r="D454" s="265" t="s">
        <v>247</v>
      </c>
      <c r="E454" s="266" t="s">
        <v>10</v>
      </c>
      <c r="F454" s="267" t="s">
        <v>467</v>
      </c>
      <c r="G454" s="2"/>
      <c r="H454" s="347">
        <f>SUM(H455)</f>
        <v>9522125</v>
      </c>
    </row>
    <row r="455" spans="1:8" ht="32.25" customHeight="1" x14ac:dyDescent="0.25">
      <c r="A455" s="3" t="s">
        <v>94</v>
      </c>
      <c r="B455" s="2" t="s">
        <v>35</v>
      </c>
      <c r="C455" s="2" t="s">
        <v>10</v>
      </c>
      <c r="D455" s="265" t="s">
        <v>247</v>
      </c>
      <c r="E455" s="266" t="s">
        <v>10</v>
      </c>
      <c r="F455" s="267" t="s">
        <v>499</v>
      </c>
      <c r="G455" s="2"/>
      <c r="H455" s="347">
        <f>SUM(H456:H458)</f>
        <v>9522125</v>
      </c>
    </row>
    <row r="456" spans="1:8" ht="48.75" customHeight="1" x14ac:dyDescent="0.25">
      <c r="A456" s="91" t="s">
        <v>84</v>
      </c>
      <c r="B456" s="2" t="s">
        <v>35</v>
      </c>
      <c r="C456" s="2" t="s">
        <v>10</v>
      </c>
      <c r="D456" s="265" t="s">
        <v>247</v>
      </c>
      <c r="E456" s="266" t="s">
        <v>10</v>
      </c>
      <c r="F456" s="267" t="s">
        <v>499</v>
      </c>
      <c r="G456" s="2" t="s">
        <v>13</v>
      </c>
      <c r="H456" s="349">
        <f>SUM(прил9!I626)</f>
        <v>8953991</v>
      </c>
    </row>
    <row r="457" spans="1:8" ht="31.5" customHeight="1" x14ac:dyDescent="0.25">
      <c r="A457" s="96" t="s">
        <v>653</v>
      </c>
      <c r="B457" s="2" t="s">
        <v>35</v>
      </c>
      <c r="C457" s="2" t="s">
        <v>10</v>
      </c>
      <c r="D457" s="265" t="s">
        <v>247</v>
      </c>
      <c r="E457" s="266" t="s">
        <v>10</v>
      </c>
      <c r="F457" s="267" t="s">
        <v>499</v>
      </c>
      <c r="G457" s="2" t="s">
        <v>16</v>
      </c>
      <c r="H457" s="349">
        <f>SUM(прил9!I627)</f>
        <v>563330</v>
      </c>
    </row>
    <row r="458" spans="1:8" ht="17.25" customHeight="1" x14ac:dyDescent="0.25">
      <c r="A458" s="3" t="s">
        <v>18</v>
      </c>
      <c r="B458" s="2" t="s">
        <v>35</v>
      </c>
      <c r="C458" s="2" t="s">
        <v>10</v>
      </c>
      <c r="D458" s="265" t="s">
        <v>247</v>
      </c>
      <c r="E458" s="266" t="s">
        <v>10</v>
      </c>
      <c r="F458" s="267" t="s">
        <v>499</v>
      </c>
      <c r="G458" s="2" t="s">
        <v>17</v>
      </c>
      <c r="H458" s="349">
        <f>SUM(прил9!I628)</f>
        <v>4804</v>
      </c>
    </row>
    <row r="459" spans="1:8" s="42" customFormat="1" ht="64.5" customHeight="1" x14ac:dyDescent="0.25">
      <c r="A459" s="110" t="s">
        <v>140</v>
      </c>
      <c r="B459" s="33" t="s">
        <v>35</v>
      </c>
      <c r="C459" s="47" t="s">
        <v>10</v>
      </c>
      <c r="D459" s="274" t="s">
        <v>216</v>
      </c>
      <c r="E459" s="275" t="s">
        <v>466</v>
      </c>
      <c r="F459" s="276" t="s">
        <v>467</v>
      </c>
      <c r="G459" s="33"/>
      <c r="H459" s="346">
        <f>SUM(H460)</f>
        <v>148400</v>
      </c>
    </row>
    <row r="460" spans="1:8" s="42" customFormat="1" ht="94.5" customHeight="1" x14ac:dyDescent="0.25">
      <c r="A460" s="111" t="s">
        <v>156</v>
      </c>
      <c r="B460" s="2" t="s">
        <v>35</v>
      </c>
      <c r="C460" s="40" t="s">
        <v>10</v>
      </c>
      <c r="D460" s="308" t="s">
        <v>218</v>
      </c>
      <c r="E460" s="309" t="s">
        <v>466</v>
      </c>
      <c r="F460" s="310" t="s">
        <v>467</v>
      </c>
      <c r="G460" s="2"/>
      <c r="H460" s="347">
        <f>SUM(H461)</f>
        <v>148400</v>
      </c>
    </row>
    <row r="461" spans="1:8" s="42" customFormat="1" ht="46.5" customHeight="1" x14ac:dyDescent="0.25">
      <c r="A461" s="111" t="s">
        <v>486</v>
      </c>
      <c r="B461" s="2" t="s">
        <v>35</v>
      </c>
      <c r="C461" s="40" t="s">
        <v>10</v>
      </c>
      <c r="D461" s="308" t="s">
        <v>218</v>
      </c>
      <c r="E461" s="309" t="s">
        <v>10</v>
      </c>
      <c r="F461" s="310" t="s">
        <v>467</v>
      </c>
      <c r="G461" s="2"/>
      <c r="H461" s="347">
        <f>SUM(H462)</f>
        <v>148400</v>
      </c>
    </row>
    <row r="462" spans="1:8" s="42" customFormat="1" ht="18.75" customHeight="1" x14ac:dyDescent="0.25">
      <c r="A462" s="67" t="s">
        <v>109</v>
      </c>
      <c r="B462" s="2" t="s">
        <v>35</v>
      </c>
      <c r="C462" s="40" t="s">
        <v>10</v>
      </c>
      <c r="D462" s="308" t="s">
        <v>218</v>
      </c>
      <c r="E462" s="309" t="s">
        <v>10</v>
      </c>
      <c r="F462" s="310" t="s">
        <v>487</v>
      </c>
      <c r="G462" s="2"/>
      <c r="H462" s="347">
        <f>SUM(H463)</f>
        <v>148400</v>
      </c>
    </row>
    <row r="463" spans="1:8" s="42" customFormat="1" ht="34.5" customHeight="1" x14ac:dyDescent="0.25">
      <c r="A463" s="120" t="s">
        <v>653</v>
      </c>
      <c r="B463" s="2" t="s">
        <v>35</v>
      </c>
      <c r="C463" s="40" t="s">
        <v>10</v>
      </c>
      <c r="D463" s="308" t="s">
        <v>218</v>
      </c>
      <c r="E463" s="309" t="s">
        <v>10</v>
      </c>
      <c r="F463" s="310" t="s">
        <v>487</v>
      </c>
      <c r="G463" s="2" t="s">
        <v>16</v>
      </c>
      <c r="H463" s="348">
        <f>SUM(прил9!I633)</f>
        <v>148400</v>
      </c>
    </row>
    <row r="464" spans="1:8" s="70" customFormat="1" ht="33.75" customHeight="1" x14ac:dyDescent="0.25">
      <c r="A464" s="32" t="s">
        <v>147</v>
      </c>
      <c r="B464" s="33" t="s">
        <v>35</v>
      </c>
      <c r="C464" s="33" t="s">
        <v>10</v>
      </c>
      <c r="D464" s="262" t="s">
        <v>221</v>
      </c>
      <c r="E464" s="263" t="s">
        <v>466</v>
      </c>
      <c r="F464" s="264" t="s">
        <v>467</v>
      </c>
      <c r="G464" s="36"/>
      <c r="H464" s="346">
        <f>SUM(H465)</f>
        <v>120000</v>
      </c>
    </row>
    <row r="465" spans="1:8" s="70" customFormat="1" ht="64.5" customHeight="1" x14ac:dyDescent="0.25">
      <c r="A465" s="91" t="s">
        <v>171</v>
      </c>
      <c r="B465" s="2" t="s">
        <v>35</v>
      </c>
      <c r="C465" s="2" t="s">
        <v>10</v>
      </c>
      <c r="D465" s="265" t="s">
        <v>248</v>
      </c>
      <c r="E465" s="266" t="s">
        <v>466</v>
      </c>
      <c r="F465" s="267" t="s">
        <v>467</v>
      </c>
      <c r="G465" s="2"/>
      <c r="H465" s="347">
        <f>SUM(H466)</f>
        <v>120000</v>
      </c>
    </row>
    <row r="466" spans="1:8" s="70" customFormat="1" ht="33.75" customHeight="1" x14ac:dyDescent="0.25">
      <c r="A466" s="91" t="s">
        <v>560</v>
      </c>
      <c r="B466" s="2" t="s">
        <v>35</v>
      </c>
      <c r="C466" s="2" t="s">
        <v>10</v>
      </c>
      <c r="D466" s="265" t="s">
        <v>248</v>
      </c>
      <c r="E466" s="266" t="s">
        <v>12</v>
      </c>
      <c r="F466" s="267" t="s">
        <v>467</v>
      </c>
      <c r="G466" s="2"/>
      <c r="H466" s="347">
        <f>SUM(H467+H469)</f>
        <v>120000</v>
      </c>
    </row>
    <row r="467" spans="1:8" s="70" customFormat="1" ht="17.25" customHeight="1" x14ac:dyDescent="0.25">
      <c r="A467" s="67" t="s">
        <v>110</v>
      </c>
      <c r="B467" s="2" t="s">
        <v>35</v>
      </c>
      <c r="C467" s="2" t="s">
        <v>10</v>
      </c>
      <c r="D467" s="265" t="s">
        <v>248</v>
      </c>
      <c r="E467" s="266" t="s">
        <v>12</v>
      </c>
      <c r="F467" s="267" t="s">
        <v>489</v>
      </c>
      <c r="G467" s="2"/>
      <c r="H467" s="347">
        <f>SUM(H468)</f>
        <v>95000</v>
      </c>
    </row>
    <row r="468" spans="1:8" s="70" customFormat="1" ht="33.75" customHeight="1" x14ac:dyDescent="0.25">
      <c r="A468" s="120" t="s">
        <v>653</v>
      </c>
      <c r="B468" s="2" t="s">
        <v>35</v>
      </c>
      <c r="C468" s="2" t="s">
        <v>10</v>
      </c>
      <c r="D468" s="265" t="s">
        <v>248</v>
      </c>
      <c r="E468" s="266" t="s">
        <v>12</v>
      </c>
      <c r="F468" s="267" t="s">
        <v>489</v>
      </c>
      <c r="G468" s="2" t="s">
        <v>16</v>
      </c>
      <c r="H468" s="349">
        <f>SUM(прил9!I638)</f>
        <v>95000</v>
      </c>
    </row>
    <row r="469" spans="1:8" s="70" customFormat="1" ht="33" customHeight="1" x14ac:dyDescent="0.25">
      <c r="A469" s="3" t="s">
        <v>562</v>
      </c>
      <c r="B469" s="2" t="s">
        <v>35</v>
      </c>
      <c r="C469" s="2" t="s">
        <v>10</v>
      </c>
      <c r="D469" s="265" t="s">
        <v>248</v>
      </c>
      <c r="E469" s="266" t="s">
        <v>12</v>
      </c>
      <c r="F469" s="267" t="s">
        <v>561</v>
      </c>
      <c r="G469" s="2"/>
      <c r="H469" s="347">
        <f>SUM(H470)</f>
        <v>25000</v>
      </c>
    </row>
    <row r="470" spans="1:8" s="70" customFormat="1" ht="30.75" customHeight="1" x14ac:dyDescent="0.25">
      <c r="A470" s="96" t="s">
        <v>653</v>
      </c>
      <c r="B470" s="2" t="s">
        <v>35</v>
      </c>
      <c r="C470" s="2" t="s">
        <v>10</v>
      </c>
      <c r="D470" s="265" t="s">
        <v>248</v>
      </c>
      <c r="E470" s="266" t="s">
        <v>12</v>
      </c>
      <c r="F470" s="267" t="s">
        <v>561</v>
      </c>
      <c r="G470" s="2" t="s">
        <v>16</v>
      </c>
      <c r="H470" s="349">
        <f>SUM(прил9!I640)</f>
        <v>25000</v>
      </c>
    </row>
    <row r="471" spans="1:8" ht="15.75" x14ac:dyDescent="0.25">
      <c r="A471" s="93" t="s">
        <v>36</v>
      </c>
      <c r="B471" s="25" t="s">
        <v>35</v>
      </c>
      <c r="C471" s="25" t="s">
        <v>20</v>
      </c>
      <c r="D471" s="259"/>
      <c r="E471" s="260"/>
      <c r="F471" s="261"/>
      <c r="G471" s="24"/>
      <c r="H471" s="345">
        <f>SUM(H472,H491)</f>
        <v>5745722</v>
      </c>
    </row>
    <row r="472" spans="1:8" ht="35.25" customHeight="1" x14ac:dyDescent="0.25">
      <c r="A472" s="32" t="s">
        <v>162</v>
      </c>
      <c r="B472" s="33" t="s">
        <v>35</v>
      </c>
      <c r="C472" s="33" t="s">
        <v>20</v>
      </c>
      <c r="D472" s="262" t="s">
        <v>243</v>
      </c>
      <c r="E472" s="263" t="s">
        <v>466</v>
      </c>
      <c r="F472" s="264" t="s">
        <v>467</v>
      </c>
      <c r="G472" s="33"/>
      <c r="H472" s="346">
        <f>SUM(H479+H473)</f>
        <v>5731422</v>
      </c>
    </row>
    <row r="473" spans="1:8" s="48" customFormat="1" ht="35.25" customHeight="1" x14ac:dyDescent="0.25">
      <c r="A473" s="67" t="s">
        <v>170</v>
      </c>
      <c r="B473" s="2" t="s">
        <v>35</v>
      </c>
      <c r="C473" s="2" t="s">
        <v>20</v>
      </c>
      <c r="D473" s="265" t="s">
        <v>558</v>
      </c>
      <c r="E473" s="266" t="s">
        <v>466</v>
      </c>
      <c r="F473" s="267" t="s">
        <v>467</v>
      </c>
      <c r="G473" s="2"/>
      <c r="H473" s="347">
        <f>SUM(H474)</f>
        <v>55000</v>
      </c>
    </row>
    <row r="474" spans="1:8" s="48" customFormat="1" ht="19.5" customHeight="1" x14ac:dyDescent="0.25">
      <c r="A474" s="114" t="s">
        <v>723</v>
      </c>
      <c r="B474" s="2" t="s">
        <v>35</v>
      </c>
      <c r="C474" s="2" t="s">
        <v>20</v>
      </c>
      <c r="D474" s="265" t="s">
        <v>247</v>
      </c>
      <c r="E474" s="266" t="s">
        <v>12</v>
      </c>
      <c r="F474" s="267" t="s">
        <v>467</v>
      </c>
      <c r="G474" s="2"/>
      <c r="H474" s="347">
        <f>SUM(H475+H477)</f>
        <v>55000</v>
      </c>
    </row>
    <row r="475" spans="1:8" s="48" customFormat="1" ht="35.25" customHeight="1" x14ac:dyDescent="0.25">
      <c r="A475" s="114" t="s">
        <v>722</v>
      </c>
      <c r="B475" s="2" t="s">
        <v>35</v>
      </c>
      <c r="C475" s="2" t="s">
        <v>20</v>
      </c>
      <c r="D475" s="265" t="s">
        <v>247</v>
      </c>
      <c r="E475" s="266" t="s">
        <v>12</v>
      </c>
      <c r="F475" s="267" t="s">
        <v>721</v>
      </c>
      <c r="G475" s="2"/>
      <c r="H475" s="347">
        <f>SUM(H476)</f>
        <v>55000</v>
      </c>
    </row>
    <row r="476" spans="1:8" s="48" customFormat="1" ht="18" customHeight="1" x14ac:dyDescent="0.25">
      <c r="A476" s="114" t="s">
        <v>21</v>
      </c>
      <c r="B476" s="2" t="s">
        <v>35</v>
      </c>
      <c r="C476" s="2" t="s">
        <v>20</v>
      </c>
      <c r="D476" s="265" t="s">
        <v>247</v>
      </c>
      <c r="E476" s="266" t="s">
        <v>12</v>
      </c>
      <c r="F476" s="267" t="s">
        <v>721</v>
      </c>
      <c r="G476" s="2" t="s">
        <v>68</v>
      </c>
      <c r="H476" s="349">
        <f>SUM(прил9!I646)</f>
        <v>55000</v>
      </c>
    </row>
    <row r="477" spans="1:8" s="48" customFormat="1" ht="35.25" hidden="1" customHeight="1" x14ac:dyDescent="0.25">
      <c r="A477" s="114" t="s">
        <v>529</v>
      </c>
      <c r="B477" s="2" t="s">
        <v>35</v>
      </c>
      <c r="C477" s="2" t="s">
        <v>20</v>
      </c>
      <c r="D477" s="265" t="s">
        <v>247</v>
      </c>
      <c r="E477" s="266" t="s">
        <v>12</v>
      </c>
      <c r="F477" s="267" t="s">
        <v>528</v>
      </c>
      <c r="G477" s="2"/>
      <c r="H477" s="347">
        <f>SUM(H478)</f>
        <v>0</v>
      </c>
    </row>
    <row r="478" spans="1:8" s="48" customFormat="1" ht="18.75" hidden="1" customHeight="1" x14ac:dyDescent="0.25">
      <c r="A478" s="114" t="s">
        <v>21</v>
      </c>
      <c r="B478" s="2" t="s">
        <v>35</v>
      </c>
      <c r="C478" s="2" t="s">
        <v>20</v>
      </c>
      <c r="D478" s="265" t="s">
        <v>247</v>
      </c>
      <c r="E478" s="266" t="s">
        <v>12</v>
      </c>
      <c r="F478" s="267" t="s">
        <v>528</v>
      </c>
      <c r="G478" s="2" t="s">
        <v>68</v>
      </c>
      <c r="H478" s="349"/>
    </row>
    <row r="479" spans="1:8" ht="48" customHeight="1" x14ac:dyDescent="0.25">
      <c r="A479" s="3" t="s">
        <v>172</v>
      </c>
      <c r="B479" s="2" t="s">
        <v>35</v>
      </c>
      <c r="C479" s="2" t="s">
        <v>20</v>
      </c>
      <c r="D479" s="265" t="s">
        <v>249</v>
      </c>
      <c r="E479" s="266" t="s">
        <v>466</v>
      </c>
      <c r="F479" s="267" t="s">
        <v>467</v>
      </c>
      <c r="G479" s="2"/>
      <c r="H479" s="347">
        <f>SUM(H480+H484)</f>
        <v>5676422</v>
      </c>
    </row>
    <row r="480" spans="1:8" ht="66.75" customHeight="1" x14ac:dyDescent="0.25">
      <c r="A480" s="3" t="s">
        <v>566</v>
      </c>
      <c r="B480" s="2" t="s">
        <v>35</v>
      </c>
      <c r="C480" s="2" t="s">
        <v>20</v>
      </c>
      <c r="D480" s="265" t="s">
        <v>249</v>
      </c>
      <c r="E480" s="266" t="s">
        <v>10</v>
      </c>
      <c r="F480" s="267" t="s">
        <v>467</v>
      </c>
      <c r="G480" s="2"/>
      <c r="H480" s="347">
        <f>SUM(H481)</f>
        <v>1108251</v>
      </c>
    </row>
    <row r="481" spans="1:8" ht="31.5" x14ac:dyDescent="0.25">
      <c r="A481" s="3" t="s">
        <v>83</v>
      </c>
      <c r="B481" s="49" t="s">
        <v>35</v>
      </c>
      <c r="C481" s="49" t="s">
        <v>20</v>
      </c>
      <c r="D481" s="305" t="s">
        <v>249</v>
      </c>
      <c r="E481" s="306" t="s">
        <v>567</v>
      </c>
      <c r="F481" s="307" t="s">
        <v>471</v>
      </c>
      <c r="G481" s="49"/>
      <c r="H481" s="347">
        <f>SUM(H482:H483)</f>
        <v>1108251</v>
      </c>
    </row>
    <row r="482" spans="1:8" ht="48.75" customHeight="1" x14ac:dyDescent="0.25">
      <c r="A482" s="91" t="s">
        <v>84</v>
      </c>
      <c r="B482" s="2" t="s">
        <v>35</v>
      </c>
      <c r="C482" s="2" t="s">
        <v>20</v>
      </c>
      <c r="D482" s="265" t="s">
        <v>249</v>
      </c>
      <c r="E482" s="266" t="s">
        <v>567</v>
      </c>
      <c r="F482" s="267" t="s">
        <v>471</v>
      </c>
      <c r="G482" s="2" t="s">
        <v>13</v>
      </c>
      <c r="H482" s="349">
        <f>SUM(прил9!I652)</f>
        <v>1108001</v>
      </c>
    </row>
    <row r="483" spans="1:8" ht="19.5" customHeight="1" x14ac:dyDescent="0.25">
      <c r="A483" s="96" t="s">
        <v>653</v>
      </c>
      <c r="B483" s="2" t="s">
        <v>35</v>
      </c>
      <c r="C483" s="2" t="s">
        <v>20</v>
      </c>
      <c r="D483" s="265" t="s">
        <v>249</v>
      </c>
      <c r="E483" s="266" t="s">
        <v>567</v>
      </c>
      <c r="F483" s="267" t="s">
        <v>471</v>
      </c>
      <c r="G483" s="2" t="s">
        <v>17</v>
      </c>
      <c r="H483" s="349">
        <f>SUM(прил9!I653)</f>
        <v>250</v>
      </c>
    </row>
    <row r="484" spans="1:8" ht="48" customHeight="1" x14ac:dyDescent="0.25">
      <c r="A484" s="3" t="s">
        <v>563</v>
      </c>
      <c r="B484" s="2" t="s">
        <v>35</v>
      </c>
      <c r="C484" s="2" t="s">
        <v>20</v>
      </c>
      <c r="D484" s="265" t="s">
        <v>249</v>
      </c>
      <c r="E484" s="266" t="s">
        <v>12</v>
      </c>
      <c r="F484" s="267" t="s">
        <v>467</v>
      </c>
      <c r="G484" s="2"/>
      <c r="H484" s="347">
        <f>SUM(H485+H487)</f>
        <v>4568171</v>
      </c>
    </row>
    <row r="485" spans="1:8" ht="47.25" x14ac:dyDescent="0.25">
      <c r="A485" s="3" t="s">
        <v>96</v>
      </c>
      <c r="B485" s="2" t="s">
        <v>35</v>
      </c>
      <c r="C485" s="2" t="s">
        <v>20</v>
      </c>
      <c r="D485" s="265" t="s">
        <v>249</v>
      </c>
      <c r="E485" s="266" t="s">
        <v>564</v>
      </c>
      <c r="F485" s="267" t="s">
        <v>565</v>
      </c>
      <c r="G485" s="2"/>
      <c r="H485" s="347">
        <f>SUM(H486)</f>
        <v>49708</v>
      </c>
    </row>
    <row r="486" spans="1:8" ht="47.25" x14ac:dyDescent="0.25">
      <c r="A486" s="91" t="s">
        <v>84</v>
      </c>
      <c r="B486" s="2" t="s">
        <v>35</v>
      </c>
      <c r="C486" s="2" t="s">
        <v>20</v>
      </c>
      <c r="D486" s="265" t="s">
        <v>249</v>
      </c>
      <c r="E486" s="266" t="s">
        <v>564</v>
      </c>
      <c r="F486" s="267" t="s">
        <v>565</v>
      </c>
      <c r="G486" s="2" t="s">
        <v>13</v>
      </c>
      <c r="H486" s="349">
        <f>SUM(прил9!I656)</f>
        <v>49708</v>
      </c>
    </row>
    <row r="487" spans="1:8" ht="31.5" x14ac:dyDescent="0.25">
      <c r="A487" s="3" t="s">
        <v>94</v>
      </c>
      <c r="B487" s="2" t="s">
        <v>35</v>
      </c>
      <c r="C487" s="2" t="s">
        <v>20</v>
      </c>
      <c r="D487" s="265" t="s">
        <v>249</v>
      </c>
      <c r="E487" s="266" t="s">
        <v>564</v>
      </c>
      <c r="F487" s="267" t="s">
        <v>499</v>
      </c>
      <c r="G487" s="2"/>
      <c r="H487" s="347">
        <f>SUM(H488:H490)</f>
        <v>4518463</v>
      </c>
    </row>
    <row r="488" spans="1:8" ht="47.25" x14ac:dyDescent="0.25">
      <c r="A488" s="91" t="s">
        <v>84</v>
      </c>
      <c r="B488" s="2" t="s">
        <v>35</v>
      </c>
      <c r="C488" s="2" t="s">
        <v>20</v>
      </c>
      <c r="D488" s="265" t="s">
        <v>249</v>
      </c>
      <c r="E488" s="266" t="s">
        <v>564</v>
      </c>
      <c r="F488" s="267" t="s">
        <v>499</v>
      </c>
      <c r="G488" s="2" t="s">
        <v>13</v>
      </c>
      <c r="H488" s="349">
        <f>SUM(прил9!I658)</f>
        <v>4339313</v>
      </c>
    </row>
    <row r="489" spans="1:8" ht="32.25" customHeight="1" x14ac:dyDescent="0.25">
      <c r="A489" s="96" t="s">
        <v>653</v>
      </c>
      <c r="B489" s="2" t="s">
        <v>35</v>
      </c>
      <c r="C489" s="2" t="s">
        <v>20</v>
      </c>
      <c r="D489" s="265" t="s">
        <v>249</v>
      </c>
      <c r="E489" s="266" t="s">
        <v>564</v>
      </c>
      <c r="F489" s="267" t="s">
        <v>499</v>
      </c>
      <c r="G489" s="2" t="s">
        <v>16</v>
      </c>
      <c r="H489" s="349">
        <f>SUM(прил9!I659)</f>
        <v>178900</v>
      </c>
    </row>
    <row r="490" spans="1:8" ht="16.5" customHeight="1" x14ac:dyDescent="0.25">
      <c r="A490" s="3" t="s">
        <v>18</v>
      </c>
      <c r="B490" s="2" t="s">
        <v>35</v>
      </c>
      <c r="C490" s="2" t="s">
        <v>20</v>
      </c>
      <c r="D490" s="265" t="s">
        <v>249</v>
      </c>
      <c r="E490" s="266" t="s">
        <v>564</v>
      </c>
      <c r="F490" s="267" t="s">
        <v>499</v>
      </c>
      <c r="G490" s="2" t="s">
        <v>17</v>
      </c>
      <c r="H490" s="349">
        <f>SUM(прил9!I660)</f>
        <v>250</v>
      </c>
    </row>
    <row r="491" spans="1:8" ht="31.5" customHeight="1" x14ac:dyDescent="0.25">
      <c r="A491" s="110" t="s">
        <v>115</v>
      </c>
      <c r="B491" s="33" t="s">
        <v>35</v>
      </c>
      <c r="C491" s="33" t="s">
        <v>20</v>
      </c>
      <c r="D491" s="262" t="s">
        <v>469</v>
      </c>
      <c r="E491" s="263" t="s">
        <v>466</v>
      </c>
      <c r="F491" s="264" t="s">
        <v>467</v>
      </c>
      <c r="G491" s="33"/>
      <c r="H491" s="346">
        <f>SUM(H492)</f>
        <v>14300</v>
      </c>
    </row>
    <row r="492" spans="1:8" ht="48.75" customHeight="1" x14ac:dyDescent="0.25">
      <c r="A492" s="111" t="s">
        <v>128</v>
      </c>
      <c r="B492" s="2" t="s">
        <v>35</v>
      </c>
      <c r="C492" s="2" t="s">
        <v>20</v>
      </c>
      <c r="D492" s="265" t="s">
        <v>200</v>
      </c>
      <c r="E492" s="266" t="s">
        <v>466</v>
      </c>
      <c r="F492" s="267" t="s">
        <v>467</v>
      </c>
      <c r="G492" s="49"/>
      <c r="H492" s="347">
        <f>SUM(H493)</f>
        <v>14300</v>
      </c>
    </row>
    <row r="493" spans="1:8" ht="48.75" customHeight="1" x14ac:dyDescent="0.25">
      <c r="A493" s="111" t="s">
        <v>473</v>
      </c>
      <c r="B493" s="2" t="s">
        <v>35</v>
      </c>
      <c r="C493" s="2" t="s">
        <v>20</v>
      </c>
      <c r="D493" s="265" t="s">
        <v>200</v>
      </c>
      <c r="E493" s="266" t="s">
        <v>10</v>
      </c>
      <c r="F493" s="267" t="s">
        <v>467</v>
      </c>
      <c r="G493" s="49"/>
      <c r="H493" s="347">
        <f>SUM(H494)</f>
        <v>14300</v>
      </c>
    </row>
    <row r="494" spans="1:8" ht="15.75" customHeight="1" x14ac:dyDescent="0.25">
      <c r="A494" s="111" t="s">
        <v>117</v>
      </c>
      <c r="B494" s="2" t="s">
        <v>35</v>
      </c>
      <c r="C494" s="2" t="s">
        <v>20</v>
      </c>
      <c r="D494" s="265" t="s">
        <v>200</v>
      </c>
      <c r="E494" s="266" t="s">
        <v>10</v>
      </c>
      <c r="F494" s="267" t="s">
        <v>472</v>
      </c>
      <c r="G494" s="49"/>
      <c r="H494" s="347">
        <f>SUM(H495)</f>
        <v>14300</v>
      </c>
    </row>
    <row r="495" spans="1:8" ht="32.25" customHeight="1" x14ac:dyDescent="0.25">
      <c r="A495" s="120" t="s">
        <v>653</v>
      </c>
      <c r="B495" s="2" t="s">
        <v>35</v>
      </c>
      <c r="C495" s="2" t="s">
        <v>20</v>
      </c>
      <c r="D495" s="265" t="s">
        <v>200</v>
      </c>
      <c r="E495" s="266" t="s">
        <v>10</v>
      </c>
      <c r="F495" s="267" t="s">
        <v>472</v>
      </c>
      <c r="G495" s="2" t="s">
        <v>16</v>
      </c>
      <c r="H495" s="349">
        <f>SUM(прил9!I665)</f>
        <v>14300</v>
      </c>
    </row>
    <row r="496" spans="1:8" ht="17.25" customHeight="1" x14ac:dyDescent="0.25">
      <c r="A496" s="500" t="s">
        <v>726</v>
      </c>
      <c r="B496" s="149" t="s">
        <v>32</v>
      </c>
      <c r="C496" s="44"/>
      <c r="D496" s="296"/>
      <c r="E496" s="297"/>
      <c r="F496" s="298"/>
      <c r="G496" s="15"/>
      <c r="H496" s="344">
        <f>SUM(H497)</f>
        <v>24807</v>
      </c>
    </row>
    <row r="497" spans="1:8" ht="16.5" customHeight="1" x14ac:dyDescent="0.25">
      <c r="A497" s="494" t="s">
        <v>727</v>
      </c>
      <c r="B497" s="62" t="s">
        <v>32</v>
      </c>
      <c r="C497" s="25" t="s">
        <v>29</v>
      </c>
      <c r="D497" s="259"/>
      <c r="E497" s="260"/>
      <c r="F497" s="261"/>
      <c r="G497" s="25"/>
      <c r="H497" s="345">
        <f>SUM(H498)</f>
        <v>24807</v>
      </c>
    </row>
    <row r="498" spans="1:8" ht="16.5" customHeight="1" x14ac:dyDescent="0.25">
      <c r="A498" s="81" t="s">
        <v>193</v>
      </c>
      <c r="B498" s="33" t="s">
        <v>32</v>
      </c>
      <c r="C498" s="35" t="s">
        <v>29</v>
      </c>
      <c r="D498" s="268" t="s">
        <v>212</v>
      </c>
      <c r="E498" s="269" t="s">
        <v>466</v>
      </c>
      <c r="F498" s="270" t="s">
        <v>467</v>
      </c>
      <c r="G498" s="33"/>
      <c r="H498" s="346">
        <f>SUM(H499)</f>
        <v>24807</v>
      </c>
    </row>
    <row r="499" spans="1:8" ht="16.5" customHeight="1" x14ac:dyDescent="0.25">
      <c r="A499" s="91" t="s">
        <v>192</v>
      </c>
      <c r="B499" s="2" t="s">
        <v>32</v>
      </c>
      <c r="C499" s="525" t="s">
        <v>29</v>
      </c>
      <c r="D499" s="283" t="s">
        <v>213</v>
      </c>
      <c r="E499" s="284" t="s">
        <v>466</v>
      </c>
      <c r="F499" s="285" t="s">
        <v>467</v>
      </c>
      <c r="G499" s="2"/>
      <c r="H499" s="347">
        <f>SUM(H500)</f>
        <v>24807</v>
      </c>
    </row>
    <row r="500" spans="1:8" ht="18" customHeight="1" x14ac:dyDescent="0.25">
      <c r="A500" s="91" t="s">
        <v>827</v>
      </c>
      <c r="B500" s="2" t="s">
        <v>32</v>
      </c>
      <c r="C500" s="525" t="s">
        <v>29</v>
      </c>
      <c r="D500" s="283" t="s">
        <v>213</v>
      </c>
      <c r="E500" s="284" t="s">
        <v>466</v>
      </c>
      <c r="F500" s="481">
        <v>12700</v>
      </c>
      <c r="G500" s="2"/>
      <c r="H500" s="347">
        <f>SUM(H501)</f>
        <v>24807</v>
      </c>
    </row>
    <row r="501" spans="1:8" ht="31.5" customHeight="1" x14ac:dyDescent="0.25">
      <c r="A501" s="91" t="s">
        <v>653</v>
      </c>
      <c r="B501" s="2" t="s">
        <v>32</v>
      </c>
      <c r="C501" s="525" t="s">
        <v>29</v>
      </c>
      <c r="D501" s="283" t="s">
        <v>213</v>
      </c>
      <c r="E501" s="284" t="s">
        <v>466</v>
      </c>
      <c r="F501" s="481">
        <v>12700</v>
      </c>
      <c r="G501" s="2" t="s">
        <v>16</v>
      </c>
      <c r="H501" s="349">
        <f>SUM(прил9!I255)</f>
        <v>24807</v>
      </c>
    </row>
    <row r="502" spans="1:8" ht="15.75" x14ac:dyDescent="0.25">
      <c r="A502" s="80" t="s">
        <v>37</v>
      </c>
      <c r="B502" s="44">
        <v>10</v>
      </c>
      <c r="C502" s="44"/>
      <c r="D502" s="296"/>
      <c r="E502" s="297"/>
      <c r="F502" s="298"/>
      <c r="G502" s="14"/>
      <c r="H502" s="344">
        <f>SUM(H503,H509,H577,H593)</f>
        <v>26050629</v>
      </c>
    </row>
    <row r="503" spans="1:8" ht="15.75" x14ac:dyDescent="0.25">
      <c r="A503" s="93" t="s">
        <v>38</v>
      </c>
      <c r="B503" s="45">
        <v>10</v>
      </c>
      <c r="C503" s="25" t="s">
        <v>10</v>
      </c>
      <c r="D503" s="259"/>
      <c r="E503" s="260"/>
      <c r="F503" s="261"/>
      <c r="G503" s="24"/>
      <c r="H503" s="345">
        <f>SUM(H504)</f>
        <v>896972</v>
      </c>
    </row>
    <row r="504" spans="1:8" ht="32.25" customHeight="1" x14ac:dyDescent="0.25">
      <c r="A504" s="81" t="s">
        <v>122</v>
      </c>
      <c r="B504" s="35">
        <v>10</v>
      </c>
      <c r="C504" s="33" t="s">
        <v>10</v>
      </c>
      <c r="D504" s="262" t="s">
        <v>197</v>
      </c>
      <c r="E504" s="263" t="s">
        <v>466</v>
      </c>
      <c r="F504" s="264" t="s">
        <v>467</v>
      </c>
      <c r="G504" s="33"/>
      <c r="H504" s="346">
        <f>SUM(H505)</f>
        <v>896972</v>
      </c>
    </row>
    <row r="505" spans="1:8" ht="48.75" customHeight="1" x14ac:dyDescent="0.25">
      <c r="A505" s="3" t="s">
        <v>173</v>
      </c>
      <c r="B505" s="525">
        <v>10</v>
      </c>
      <c r="C505" s="2" t="s">
        <v>10</v>
      </c>
      <c r="D505" s="265" t="s">
        <v>199</v>
      </c>
      <c r="E505" s="266" t="s">
        <v>466</v>
      </c>
      <c r="F505" s="267" t="s">
        <v>467</v>
      </c>
      <c r="G505" s="2"/>
      <c r="H505" s="347">
        <f>SUM(H506)</f>
        <v>896972</v>
      </c>
    </row>
    <row r="506" spans="1:8" ht="33.75" customHeight="1" x14ac:dyDescent="0.25">
      <c r="A506" s="3" t="s">
        <v>568</v>
      </c>
      <c r="B506" s="525">
        <v>10</v>
      </c>
      <c r="C506" s="2" t="s">
        <v>10</v>
      </c>
      <c r="D506" s="265" t="s">
        <v>199</v>
      </c>
      <c r="E506" s="266" t="s">
        <v>10</v>
      </c>
      <c r="F506" s="267" t="s">
        <v>467</v>
      </c>
      <c r="G506" s="2"/>
      <c r="H506" s="347">
        <f>SUM(H507)</f>
        <v>896972</v>
      </c>
    </row>
    <row r="507" spans="1:8" ht="18.75" customHeight="1" x14ac:dyDescent="0.25">
      <c r="A507" s="3" t="s">
        <v>174</v>
      </c>
      <c r="B507" s="525">
        <v>10</v>
      </c>
      <c r="C507" s="2" t="s">
        <v>10</v>
      </c>
      <c r="D507" s="265" t="s">
        <v>199</v>
      </c>
      <c r="E507" s="266" t="s">
        <v>10</v>
      </c>
      <c r="F507" s="267" t="s">
        <v>822</v>
      </c>
      <c r="G507" s="2"/>
      <c r="H507" s="347">
        <f>SUM(H508)</f>
        <v>896972</v>
      </c>
    </row>
    <row r="508" spans="1:8" ht="17.25" customHeight="1" x14ac:dyDescent="0.25">
      <c r="A508" s="3" t="s">
        <v>40</v>
      </c>
      <c r="B508" s="525">
        <v>10</v>
      </c>
      <c r="C508" s="2" t="s">
        <v>10</v>
      </c>
      <c r="D508" s="265" t="s">
        <v>199</v>
      </c>
      <c r="E508" s="266" t="s">
        <v>10</v>
      </c>
      <c r="F508" s="267" t="s">
        <v>822</v>
      </c>
      <c r="G508" s="2" t="s">
        <v>39</v>
      </c>
      <c r="H508" s="348">
        <f>SUM(прил9!I309)</f>
        <v>896972</v>
      </c>
    </row>
    <row r="509" spans="1:8" ht="15.75" x14ac:dyDescent="0.25">
      <c r="A509" s="93" t="s">
        <v>41</v>
      </c>
      <c r="B509" s="45">
        <v>10</v>
      </c>
      <c r="C509" s="25" t="s">
        <v>15</v>
      </c>
      <c r="D509" s="259"/>
      <c r="E509" s="260"/>
      <c r="F509" s="261"/>
      <c r="G509" s="24"/>
      <c r="H509" s="345">
        <f>SUM(H510,H526,H541,H570)</f>
        <v>15876972</v>
      </c>
    </row>
    <row r="510" spans="1:8" ht="31.5" x14ac:dyDescent="0.25">
      <c r="A510" s="32" t="s">
        <v>162</v>
      </c>
      <c r="B510" s="33" t="s">
        <v>57</v>
      </c>
      <c r="C510" s="33" t="s">
        <v>15</v>
      </c>
      <c r="D510" s="262" t="s">
        <v>243</v>
      </c>
      <c r="E510" s="263" t="s">
        <v>466</v>
      </c>
      <c r="F510" s="264" t="s">
        <v>467</v>
      </c>
      <c r="G510" s="33"/>
      <c r="H510" s="346">
        <f>SUM(H511,H516,H521)</f>
        <v>1405772</v>
      </c>
    </row>
    <row r="511" spans="1:8" ht="33.75" customHeight="1" x14ac:dyDescent="0.25">
      <c r="A511" s="91" t="s">
        <v>169</v>
      </c>
      <c r="B511" s="60">
        <v>10</v>
      </c>
      <c r="C511" s="49" t="s">
        <v>15</v>
      </c>
      <c r="D511" s="305" t="s">
        <v>246</v>
      </c>
      <c r="E511" s="306" t="s">
        <v>466</v>
      </c>
      <c r="F511" s="307" t="s">
        <v>467</v>
      </c>
      <c r="G511" s="49"/>
      <c r="H511" s="347">
        <f>SUM(H512)</f>
        <v>651778</v>
      </c>
    </row>
    <row r="512" spans="1:8" ht="20.25" customHeight="1" x14ac:dyDescent="0.25">
      <c r="A512" s="91" t="s">
        <v>557</v>
      </c>
      <c r="B512" s="60">
        <v>10</v>
      </c>
      <c r="C512" s="49" t="s">
        <v>15</v>
      </c>
      <c r="D512" s="305" t="s">
        <v>246</v>
      </c>
      <c r="E512" s="306" t="s">
        <v>10</v>
      </c>
      <c r="F512" s="307" t="s">
        <v>467</v>
      </c>
      <c r="G512" s="49"/>
      <c r="H512" s="347">
        <f>SUM(H513)</f>
        <v>651778</v>
      </c>
    </row>
    <row r="513" spans="1:8" ht="32.25" customHeight="1" x14ac:dyDescent="0.25">
      <c r="A513" s="91" t="s">
        <v>175</v>
      </c>
      <c r="B513" s="60">
        <v>10</v>
      </c>
      <c r="C513" s="49" t="s">
        <v>15</v>
      </c>
      <c r="D513" s="305" t="s">
        <v>246</v>
      </c>
      <c r="E513" s="306" t="s">
        <v>567</v>
      </c>
      <c r="F513" s="307" t="s">
        <v>569</v>
      </c>
      <c r="G513" s="49"/>
      <c r="H513" s="347">
        <f>SUM(H514:H515)</f>
        <v>651778</v>
      </c>
    </row>
    <row r="514" spans="1:8" ht="31.5" x14ac:dyDescent="0.25">
      <c r="A514" s="96" t="s">
        <v>653</v>
      </c>
      <c r="B514" s="60">
        <v>10</v>
      </c>
      <c r="C514" s="49" t="s">
        <v>15</v>
      </c>
      <c r="D514" s="305" t="s">
        <v>246</v>
      </c>
      <c r="E514" s="306" t="s">
        <v>567</v>
      </c>
      <c r="F514" s="307" t="s">
        <v>569</v>
      </c>
      <c r="G514" s="49" t="s">
        <v>16</v>
      </c>
      <c r="H514" s="349">
        <f>SUM(прил9!I672)</f>
        <v>3688</v>
      </c>
    </row>
    <row r="515" spans="1:8" ht="15.75" x14ac:dyDescent="0.25">
      <c r="A515" s="3" t="s">
        <v>40</v>
      </c>
      <c r="B515" s="60">
        <v>10</v>
      </c>
      <c r="C515" s="49" t="s">
        <v>15</v>
      </c>
      <c r="D515" s="305" t="s">
        <v>246</v>
      </c>
      <c r="E515" s="306" t="s">
        <v>567</v>
      </c>
      <c r="F515" s="307" t="s">
        <v>569</v>
      </c>
      <c r="G515" s="49" t="s">
        <v>39</v>
      </c>
      <c r="H515" s="349">
        <f>SUM(прил9!I673)</f>
        <v>648090</v>
      </c>
    </row>
    <row r="516" spans="1:8" ht="33" customHeight="1" x14ac:dyDescent="0.25">
      <c r="A516" s="3" t="s">
        <v>170</v>
      </c>
      <c r="B516" s="60">
        <v>10</v>
      </c>
      <c r="C516" s="49" t="s">
        <v>15</v>
      </c>
      <c r="D516" s="305" t="s">
        <v>558</v>
      </c>
      <c r="E516" s="306" t="s">
        <v>466</v>
      </c>
      <c r="F516" s="307" t="s">
        <v>467</v>
      </c>
      <c r="G516" s="49"/>
      <c r="H516" s="347">
        <f>SUM(H517)</f>
        <v>593994</v>
      </c>
    </row>
    <row r="517" spans="1:8" ht="18.75" customHeight="1" x14ac:dyDescent="0.25">
      <c r="A517" s="3" t="s">
        <v>559</v>
      </c>
      <c r="B517" s="60">
        <v>10</v>
      </c>
      <c r="C517" s="49" t="s">
        <v>15</v>
      </c>
      <c r="D517" s="305" t="s">
        <v>247</v>
      </c>
      <c r="E517" s="306" t="s">
        <v>10</v>
      </c>
      <c r="F517" s="307" t="s">
        <v>467</v>
      </c>
      <c r="G517" s="49"/>
      <c r="H517" s="347">
        <f>SUM(H518)</f>
        <v>593994</v>
      </c>
    </row>
    <row r="518" spans="1:8" ht="33" customHeight="1" x14ac:dyDescent="0.25">
      <c r="A518" s="91" t="s">
        <v>175</v>
      </c>
      <c r="B518" s="60">
        <v>10</v>
      </c>
      <c r="C518" s="49" t="s">
        <v>15</v>
      </c>
      <c r="D518" s="305" t="s">
        <v>247</v>
      </c>
      <c r="E518" s="306" t="s">
        <v>567</v>
      </c>
      <c r="F518" s="307" t="s">
        <v>569</v>
      </c>
      <c r="G518" s="49"/>
      <c r="H518" s="347">
        <f>SUM(H519:H520)</f>
        <v>593994</v>
      </c>
    </row>
    <row r="519" spans="1:8" ht="31.5" x14ac:dyDescent="0.25">
      <c r="A519" s="96" t="s">
        <v>653</v>
      </c>
      <c r="B519" s="60">
        <v>10</v>
      </c>
      <c r="C519" s="49" t="s">
        <v>15</v>
      </c>
      <c r="D519" s="305" t="s">
        <v>247</v>
      </c>
      <c r="E519" s="306" t="s">
        <v>567</v>
      </c>
      <c r="F519" s="307" t="s">
        <v>569</v>
      </c>
      <c r="G519" s="49" t="s">
        <v>16</v>
      </c>
      <c r="H519" s="349">
        <f>SUM(прил9!I677)</f>
        <v>2955</v>
      </c>
    </row>
    <row r="520" spans="1:8" ht="15.75" x14ac:dyDescent="0.25">
      <c r="A520" s="3" t="s">
        <v>40</v>
      </c>
      <c r="B520" s="60">
        <v>10</v>
      </c>
      <c r="C520" s="49" t="s">
        <v>15</v>
      </c>
      <c r="D520" s="305" t="s">
        <v>247</v>
      </c>
      <c r="E520" s="306" t="s">
        <v>567</v>
      </c>
      <c r="F520" s="307" t="s">
        <v>569</v>
      </c>
      <c r="G520" s="49" t="s">
        <v>39</v>
      </c>
      <c r="H520" s="349">
        <f>SUM(прил9!I678)</f>
        <v>591039</v>
      </c>
    </row>
    <row r="521" spans="1:8" ht="47.25" x14ac:dyDescent="0.25">
      <c r="A521" s="3" t="s">
        <v>163</v>
      </c>
      <c r="B521" s="60">
        <v>10</v>
      </c>
      <c r="C521" s="49" t="s">
        <v>15</v>
      </c>
      <c r="D521" s="305" t="s">
        <v>244</v>
      </c>
      <c r="E521" s="306" t="s">
        <v>466</v>
      </c>
      <c r="F521" s="307" t="s">
        <v>467</v>
      </c>
      <c r="G521" s="49"/>
      <c r="H521" s="347">
        <f>SUM(H522)</f>
        <v>160000</v>
      </c>
    </row>
    <row r="522" spans="1:8" ht="47.25" x14ac:dyDescent="0.25">
      <c r="A522" s="3" t="s">
        <v>546</v>
      </c>
      <c r="B522" s="60">
        <v>10</v>
      </c>
      <c r="C522" s="49" t="s">
        <v>15</v>
      </c>
      <c r="D522" s="305" t="s">
        <v>244</v>
      </c>
      <c r="E522" s="306" t="s">
        <v>10</v>
      </c>
      <c r="F522" s="307" t="s">
        <v>467</v>
      </c>
      <c r="G522" s="49"/>
      <c r="H522" s="347">
        <f>SUM(H523)</f>
        <v>160000</v>
      </c>
    </row>
    <row r="523" spans="1:8" ht="63.75" customHeight="1" x14ac:dyDescent="0.25">
      <c r="A523" s="3" t="s">
        <v>571</v>
      </c>
      <c r="B523" s="60">
        <v>10</v>
      </c>
      <c r="C523" s="49" t="s">
        <v>15</v>
      </c>
      <c r="D523" s="305" t="s">
        <v>244</v>
      </c>
      <c r="E523" s="306" t="s">
        <v>10</v>
      </c>
      <c r="F523" s="307" t="s">
        <v>570</v>
      </c>
      <c r="G523" s="49"/>
      <c r="H523" s="347">
        <f>SUM(H524:H525)</f>
        <v>160000</v>
      </c>
    </row>
    <row r="524" spans="1:8" ht="31.5" x14ac:dyDescent="0.25">
      <c r="A524" s="96" t="s">
        <v>653</v>
      </c>
      <c r="B524" s="60">
        <v>10</v>
      </c>
      <c r="C524" s="49" t="s">
        <v>15</v>
      </c>
      <c r="D524" s="305" t="s">
        <v>244</v>
      </c>
      <c r="E524" s="306" t="s">
        <v>10</v>
      </c>
      <c r="F524" s="307" t="s">
        <v>570</v>
      </c>
      <c r="G524" s="49" t="s">
        <v>16</v>
      </c>
      <c r="H524" s="349">
        <f>SUM(прил9!I682)</f>
        <v>732</v>
      </c>
    </row>
    <row r="525" spans="1:8" ht="15.75" x14ac:dyDescent="0.25">
      <c r="A525" s="3" t="s">
        <v>40</v>
      </c>
      <c r="B525" s="60">
        <v>10</v>
      </c>
      <c r="C525" s="49" t="s">
        <v>15</v>
      </c>
      <c r="D525" s="305" t="s">
        <v>244</v>
      </c>
      <c r="E525" s="306" t="s">
        <v>10</v>
      </c>
      <c r="F525" s="307" t="s">
        <v>570</v>
      </c>
      <c r="G525" s="49" t="s">
        <v>39</v>
      </c>
      <c r="H525" s="349">
        <f>SUM(прил9!I683)</f>
        <v>159268</v>
      </c>
    </row>
    <row r="526" spans="1:8" ht="33" customHeight="1" x14ac:dyDescent="0.25">
      <c r="A526" s="81" t="s">
        <v>122</v>
      </c>
      <c r="B526" s="35">
        <v>10</v>
      </c>
      <c r="C526" s="33" t="s">
        <v>15</v>
      </c>
      <c r="D526" s="262" t="s">
        <v>197</v>
      </c>
      <c r="E526" s="263" t="s">
        <v>466</v>
      </c>
      <c r="F526" s="264" t="s">
        <v>467</v>
      </c>
      <c r="G526" s="33"/>
      <c r="H526" s="346">
        <f>SUM(H527)</f>
        <v>4505874</v>
      </c>
    </row>
    <row r="527" spans="1:8" ht="50.25" customHeight="1" x14ac:dyDescent="0.25">
      <c r="A527" s="3" t="s">
        <v>173</v>
      </c>
      <c r="B527" s="525">
        <v>10</v>
      </c>
      <c r="C527" s="2" t="s">
        <v>15</v>
      </c>
      <c r="D527" s="265" t="s">
        <v>199</v>
      </c>
      <c r="E527" s="266" t="s">
        <v>466</v>
      </c>
      <c r="F527" s="267" t="s">
        <v>467</v>
      </c>
      <c r="G527" s="2"/>
      <c r="H527" s="347">
        <f>SUM(H528)</f>
        <v>4505874</v>
      </c>
    </row>
    <row r="528" spans="1:8" ht="33" customHeight="1" x14ac:dyDescent="0.25">
      <c r="A528" s="3" t="s">
        <v>568</v>
      </c>
      <c r="B528" s="525">
        <v>10</v>
      </c>
      <c r="C528" s="2" t="s">
        <v>15</v>
      </c>
      <c r="D528" s="265" t="s">
        <v>199</v>
      </c>
      <c r="E528" s="266" t="s">
        <v>10</v>
      </c>
      <c r="F528" s="267" t="s">
        <v>467</v>
      </c>
      <c r="G528" s="2"/>
      <c r="H528" s="347">
        <f>SUM(H529+H532+H535+H538)</f>
        <v>4505874</v>
      </c>
    </row>
    <row r="529" spans="1:8" ht="31.5" customHeight="1" x14ac:dyDescent="0.25">
      <c r="A529" s="91" t="s">
        <v>97</v>
      </c>
      <c r="B529" s="525">
        <v>10</v>
      </c>
      <c r="C529" s="2" t="s">
        <v>15</v>
      </c>
      <c r="D529" s="265" t="s">
        <v>199</v>
      </c>
      <c r="E529" s="266" t="s">
        <v>10</v>
      </c>
      <c r="F529" s="267" t="s">
        <v>573</v>
      </c>
      <c r="G529" s="2"/>
      <c r="H529" s="347">
        <f>SUM(H530:H531)</f>
        <v>60274</v>
      </c>
    </row>
    <row r="530" spans="1:8" ht="18" customHeight="1" x14ac:dyDescent="0.25">
      <c r="A530" s="96" t="s">
        <v>653</v>
      </c>
      <c r="B530" s="525">
        <v>10</v>
      </c>
      <c r="C530" s="2" t="s">
        <v>15</v>
      </c>
      <c r="D530" s="265" t="s">
        <v>199</v>
      </c>
      <c r="E530" s="266" t="s">
        <v>10</v>
      </c>
      <c r="F530" s="267" t="s">
        <v>573</v>
      </c>
      <c r="G530" s="2" t="s">
        <v>16</v>
      </c>
      <c r="H530" s="349">
        <f>SUM(прил9!I315)</f>
        <v>920</v>
      </c>
    </row>
    <row r="531" spans="1:8" ht="16.5" customHeight="1" x14ac:dyDescent="0.25">
      <c r="A531" s="3" t="s">
        <v>40</v>
      </c>
      <c r="B531" s="525">
        <v>10</v>
      </c>
      <c r="C531" s="2" t="s">
        <v>15</v>
      </c>
      <c r="D531" s="265" t="s">
        <v>199</v>
      </c>
      <c r="E531" s="266" t="s">
        <v>10</v>
      </c>
      <c r="F531" s="267" t="s">
        <v>573</v>
      </c>
      <c r="G531" s="2" t="s">
        <v>39</v>
      </c>
      <c r="H531" s="348">
        <f>SUM(прил9!I316)</f>
        <v>59354</v>
      </c>
    </row>
    <row r="532" spans="1:8" ht="32.25" customHeight="1" x14ac:dyDescent="0.25">
      <c r="A532" s="91" t="s">
        <v>98</v>
      </c>
      <c r="B532" s="525">
        <v>10</v>
      </c>
      <c r="C532" s="2" t="s">
        <v>15</v>
      </c>
      <c r="D532" s="265" t="s">
        <v>199</v>
      </c>
      <c r="E532" s="266" t="s">
        <v>10</v>
      </c>
      <c r="F532" s="267" t="s">
        <v>574</v>
      </c>
      <c r="G532" s="2"/>
      <c r="H532" s="347">
        <f>SUM(H533:H534)</f>
        <v>280483</v>
      </c>
    </row>
    <row r="533" spans="1:8" s="85" customFormat="1" ht="32.25" customHeight="1" x14ac:dyDescent="0.25">
      <c r="A533" s="96" t="s">
        <v>653</v>
      </c>
      <c r="B533" s="525">
        <v>10</v>
      </c>
      <c r="C533" s="2" t="s">
        <v>15</v>
      </c>
      <c r="D533" s="265" t="s">
        <v>199</v>
      </c>
      <c r="E533" s="266" t="s">
        <v>10</v>
      </c>
      <c r="F533" s="267" t="s">
        <v>574</v>
      </c>
      <c r="G533" s="84" t="s">
        <v>16</v>
      </c>
      <c r="H533" s="352">
        <f>SUM(прил9!I318)</f>
        <v>4944</v>
      </c>
    </row>
    <row r="534" spans="1:8" ht="15.75" x14ac:dyDescent="0.25">
      <c r="A534" s="3" t="s">
        <v>40</v>
      </c>
      <c r="B534" s="525">
        <v>10</v>
      </c>
      <c r="C534" s="2" t="s">
        <v>15</v>
      </c>
      <c r="D534" s="265" t="s">
        <v>199</v>
      </c>
      <c r="E534" s="266" t="s">
        <v>10</v>
      </c>
      <c r="F534" s="267" t="s">
        <v>574</v>
      </c>
      <c r="G534" s="2" t="s">
        <v>39</v>
      </c>
      <c r="H534" s="349">
        <f>SUM(прил9!I319)</f>
        <v>275539</v>
      </c>
    </row>
    <row r="535" spans="1:8" ht="15.75" x14ac:dyDescent="0.25">
      <c r="A535" s="90" t="s">
        <v>99</v>
      </c>
      <c r="B535" s="525">
        <v>10</v>
      </c>
      <c r="C535" s="2" t="s">
        <v>15</v>
      </c>
      <c r="D535" s="265" t="s">
        <v>199</v>
      </c>
      <c r="E535" s="266" t="s">
        <v>10</v>
      </c>
      <c r="F535" s="267" t="s">
        <v>575</v>
      </c>
      <c r="G535" s="2"/>
      <c r="H535" s="347">
        <f>SUM(H536:H537)</f>
        <v>3645159</v>
      </c>
    </row>
    <row r="536" spans="1:8" ht="31.5" x14ac:dyDescent="0.25">
      <c r="A536" s="96" t="s">
        <v>653</v>
      </c>
      <c r="B536" s="525">
        <v>10</v>
      </c>
      <c r="C536" s="2" t="s">
        <v>15</v>
      </c>
      <c r="D536" s="265" t="s">
        <v>199</v>
      </c>
      <c r="E536" s="266" t="s">
        <v>10</v>
      </c>
      <c r="F536" s="267" t="s">
        <v>575</v>
      </c>
      <c r="G536" s="2" t="s">
        <v>16</v>
      </c>
      <c r="H536" s="349">
        <f>SUM(прил9!I321)</f>
        <v>56199</v>
      </c>
    </row>
    <row r="537" spans="1:8" ht="15.75" customHeight="1" x14ac:dyDescent="0.25">
      <c r="A537" s="3" t="s">
        <v>40</v>
      </c>
      <c r="B537" s="525">
        <v>10</v>
      </c>
      <c r="C537" s="2" t="s">
        <v>15</v>
      </c>
      <c r="D537" s="265" t="s">
        <v>199</v>
      </c>
      <c r="E537" s="266" t="s">
        <v>10</v>
      </c>
      <c r="F537" s="267" t="s">
        <v>575</v>
      </c>
      <c r="G537" s="2" t="s">
        <v>39</v>
      </c>
      <c r="H537" s="348">
        <f>SUM(прил9!I322)</f>
        <v>3588960</v>
      </c>
    </row>
    <row r="538" spans="1:8" ht="15.75" x14ac:dyDescent="0.25">
      <c r="A538" s="91" t="s">
        <v>100</v>
      </c>
      <c r="B538" s="525">
        <v>10</v>
      </c>
      <c r="C538" s="2" t="s">
        <v>15</v>
      </c>
      <c r="D538" s="265" t="s">
        <v>199</v>
      </c>
      <c r="E538" s="266" t="s">
        <v>10</v>
      </c>
      <c r="F538" s="267" t="s">
        <v>576</v>
      </c>
      <c r="G538" s="2"/>
      <c r="H538" s="347">
        <f>SUM(H539:H540)</f>
        <v>519958</v>
      </c>
    </row>
    <row r="539" spans="1:8" ht="31.5" x14ac:dyDescent="0.25">
      <c r="A539" s="96" t="s">
        <v>653</v>
      </c>
      <c r="B539" s="525">
        <v>10</v>
      </c>
      <c r="C539" s="2" t="s">
        <v>15</v>
      </c>
      <c r="D539" s="265" t="s">
        <v>199</v>
      </c>
      <c r="E539" s="266" t="s">
        <v>10</v>
      </c>
      <c r="F539" s="267" t="s">
        <v>576</v>
      </c>
      <c r="G539" s="2" t="s">
        <v>16</v>
      </c>
      <c r="H539" s="349">
        <f>SUM(прил9!I324)</f>
        <v>8369</v>
      </c>
    </row>
    <row r="540" spans="1:8" ht="18" customHeight="1" x14ac:dyDescent="0.25">
      <c r="A540" s="3" t="s">
        <v>40</v>
      </c>
      <c r="B540" s="525">
        <v>10</v>
      </c>
      <c r="C540" s="2" t="s">
        <v>15</v>
      </c>
      <c r="D540" s="265" t="s">
        <v>199</v>
      </c>
      <c r="E540" s="266" t="s">
        <v>10</v>
      </c>
      <c r="F540" s="267" t="s">
        <v>576</v>
      </c>
      <c r="G540" s="2" t="s">
        <v>39</v>
      </c>
      <c r="H540" s="349">
        <f>SUM(прил9!I325)</f>
        <v>511589</v>
      </c>
    </row>
    <row r="541" spans="1:8" ht="30" customHeight="1" x14ac:dyDescent="0.25">
      <c r="A541" s="81" t="s">
        <v>153</v>
      </c>
      <c r="B541" s="35">
        <v>10</v>
      </c>
      <c r="C541" s="33" t="s">
        <v>15</v>
      </c>
      <c r="D541" s="262" t="s">
        <v>531</v>
      </c>
      <c r="E541" s="263" t="s">
        <v>466</v>
      </c>
      <c r="F541" s="264" t="s">
        <v>467</v>
      </c>
      <c r="G541" s="33"/>
      <c r="H541" s="346">
        <f>SUM(H542,H561)</f>
        <v>9627226</v>
      </c>
    </row>
    <row r="542" spans="1:8" ht="48" customHeight="1" x14ac:dyDescent="0.25">
      <c r="A542" s="91" t="s">
        <v>154</v>
      </c>
      <c r="B542" s="525">
        <v>10</v>
      </c>
      <c r="C542" s="2" t="s">
        <v>15</v>
      </c>
      <c r="D542" s="265" t="s">
        <v>237</v>
      </c>
      <c r="E542" s="266" t="s">
        <v>466</v>
      </c>
      <c r="F542" s="267" t="s">
        <v>467</v>
      </c>
      <c r="G542" s="2"/>
      <c r="H542" s="347">
        <f>SUM(H543+H551)</f>
        <v>9485715</v>
      </c>
    </row>
    <row r="543" spans="1:8" ht="18" customHeight="1" x14ac:dyDescent="0.25">
      <c r="A543" s="91" t="s">
        <v>532</v>
      </c>
      <c r="B543" s="525">
        <v>10</v>
      </c>
      <c r="C543" s="2" t="s">
        <v>15</v>
      </c>
      <c r="D543" s="265" t="s">
        <v>237</v>
      </c>
      <c r="E543" s="266" t="s">
        <v>10</v>
      </c>
      <c r="F543" s="267" t="s">
        <v>467</v>
      </c>
      <c r="G543" s="2"/>
      <c r="H543" s="347">
        <f>SUM(H544+H546+H549)</f>
        <v>1301855</v>
      </c>
    </row>
    <row r="544" spans="1:8" ht="31.5" customHeight="1" x14ac:dyDescent="0.25">
      <c r="A544" s="109" t="s">
        <v>673</v>
      </c>
      <c r="B544" s="525">
        <v>10</v>
      </c>
      <c r="C544" s="2" t="s">
        <v>15</v>
      </c>
      <c r="D544" s="265" t="s">
        <v>237</v>
      </c>
      <c r="E544" s="266" t="s">
        <v>10</v>
      </c>
      <c r="F544" s="267" t="s">
        <v>672</v>
      </c>
      <c r="G544" s="2"/>
      <c r="H544" s="347">
        <f>SUM(H545)</f>
        <v>19672</v>
      </c>
    </row>
    <row r="545" spans="1:8" ht="18" customHeight="1" x14ac:dyDescent="0.25">
      <c r="A545" s="67" t="s">
        <v>40</v>
      </c>
      <c r="B545" s="525">
        <v>10</v>
      </c>
      <c r="C545" s="2" t="s">
        <v>15</v>
      </c>
      <c r="D545" s="265" t="s">
        <v>237</v>
      </c>
      <c r="E545" s="266" t="s">
        <v>10</v>
      </c>
      <c r="F545" s="267" t="s">
        <v>672</v>
      </c>
      <c r="G545" s="2" t="s">
        <v>39</v>
      </c>
      <c r="H545" s="349">
        <f>SUM(прил9!I540)</f>
        <v>19672</v>
      </c>
    </row>
    <row r="546" spans="1:8" ht="63" customHeight="1" x14ac:dyDescent="0.25">
      <c r="A546" s="3" t="s">
        <v>106</v>
      </c>
      <c r="B546" s="525">
        <v>10</v>
      </c>
      <c r="C546" s="2" t="s">
        <v>15</v>
      </c>
      <c r="D546" s="265" t="s">
        <v>237</v>
      </c>
      <c r="E546" s="266" t="s">
        <v>10</v>
      </c>
      <c r="F546" s="267" t="s">
        <v>570</v>
      </c>
      <c r="G546" s="2"/>
      <c r="H546" s="347">
        <f>SUM(H547:H548)</f>
        <v>1213783</v>
      </c>
    </row>
    <row r="547" spans="1:8" ht="33" customHeight="1" x14ac:dyDescent="0.25">
      <c r="A547" s="96" t="s">
        <v>653</v>
      </c>
      <c r="B547" s="525">
        <v>10</v>
      </c>
      <c r="C547" s="2" t="s">
        <v>15</v>
      </c>
      <c r="D547" s="265" t="s">
        <v>237</v>
      </c>
      <c r="E547" s="266" t="s">
        <v>10</v>
      </c>
      <c r="F547" s="267" t="s">
        <v>570</v>
      </c>
      <c r="G547" s="2" t="s">
        <v>16</v>
      </c>
      <c r="H547" s="349">
        <f>SUM(прил9!I542)</f>
        <v>4604</v>
      </c>
    </row>
    <row r="548" spans="1:8" ht="16.5" customHeight="1" x14ac:dyDescent="0.25">
      <c r="A548" s="3" t="s">
        <v>40</v>
      </c>
      <c r="B548" s="525">
        <v>10</v>
      </c>
      <c r="C548" s="2" t="s">
        <v>15</v>
      </c>
      <c r="D548" s="265" t="s">
        <v>237</v>
      </c>
      <c r="E548" s="266" t="s">
        <v>10</v>
      </c>
      <c r="F548" s="267" t="s">
        <v>570</v>
      </c>
      <c r="G548" s="2" t="s">
        <v>39</v>
      </c>
      <c r="H548" s="349">
        <f>SUM(прил9!I543)</f>
        <v>1209179</v>
      </c>
    </row>
    <row r="549" spans="1:8" ht="16.5" customHeight="1" x14ac:dyDescent="0.25">
      <c r="A549" s="3" t="s">
        <v>537</v>
      </c>
      <c r="B549" s="525">
        <v>10</v>
      </c>
      <c r="C549" s="2" t="s">
        <v>15</v>
      </c>
      <c r="D549" s="265" t="s">
        <v>237</v>
      </c>
      <c r="E549" s="266" t="s">
        <v>10</v>
      </c>
      <c r="F549" s="267" t="s">
        <v>538</v>
      </c>
      <c r="G549" s="2"/>
      <c r="H549" s="347">
        <f>SUM(H550)</f>
        <v>68400</v>
      </c>
    </row>
    <row r="550" spans="1:8" ht="16.5" customHeight="1" x14ac:dyDescent="0.25">
      <c r="A550" s="3" t="s">
        <v>40</v>
      </c>
      <c r="B550" s="525">
        <v>10</v>
      </c>
      <c r="C550" s="2" t="s">
        <v>15</v>
      </c>
      <c r="D550" s="265" t="s">
        <v>237</v>
      </c>
      <c r="E550" s="266" t="s">
        <v>10</v>
      </c>
      <c r="F550" s="267" t="s">
        <v>538</v>
      </c>
      <c r="G550" s="2" t="s">
        <v>39</v>
      </c>
      <c r="H550" s="349">
        <f>SUM(прил9!I545)</f>
        <v>68400</v>
      </c>
    </row>
    <row r="551" spans="1:8" ht="16.5" customHeight="1" x14ac:dyDescent="0.25">
      <c r="A551" s="3" t="s">
        <v>543</v>
      </c>
      <c r="B551" s="525">
        <v>10</v>
      </c>
      <c r="C551" s="2" t="s">
        <v>15</v>
      </c>
      <c r="D551" s="265" t="s">
        <v>237</v>
      </c>
      <c r="E551" s="266" t="s">
        <v>12</v>
      </c>
      <c r="F551" s="267" t="s">
        <v>467</v>
      </c>
      <c r="G551" s="2"/>
      <c r="H551" s="347">
        <f>SUM(H552+H554+H557+H559)</f>
        <v>8183860</v>
      </c>
    </row>
    <row r="552" spans="1:8" ht="31.5" customHeight="1" x14ac:dyDescent="0.25">
      <c r="A552" s="109" t="s">
        <v>673</v>
      </c>
      <c r="B552" s="525">
        <v>10</v>
      </c>
      <c r="C552" s="2" t="s">
        <v>15</v>
      </c>
      <c r="D552" s="265" t="s">
        <v>237</v>
      </c>
      <c r="E552" s="266" t="s">
        <v>12</v>
      </c>
      <c r="F552" s="267" t="s">
        <v>672</v>
      </c>
      <c r="G552" s="2"/>
      <c r="H552" s="347">
        <f>SUM(H553)</f>
        <v>29951</v>
      </c>
    </row>
    <row r="553" spans="1:8" ht="16.5" customHeight="1" x14ac:dyDescent="0.25">
      <c r="A553" s="67" t="s">
        <v>40</v>
      </c>
      <c r="B553" s="525">
        <v>10</v>
      </c>
      <c r="C553" s="2" t="s">
        <v>15</v>
      </c>
      <c r="D553" s="265" t="s">
        <v>237</v>
      </c>
      <c r="E553" s="266" t="s">
        <v>12</v>
      </c>
      <c r="F553" s="267" t="s">
        <v>672</v>
      </c>
      <c r="G553" s="2" t="s">
        <v>39</v>
      </c>
      <c r="H553" s="349">
        <f>SUM(прил9!I548)</f>
        <v>29951</v>
      </c>
    </row>
    <row r="554" spans="1:8" ht="63" customHeight="1" x14ac:dyDescent="0.25">
      <c r="A554" s="3" t="s">
        <v>106</v>
      </c>
      <c r="B554" s="525">
        <v>10</v>
      </c>
      <c r="C554" s="2" t="s">
        <v>15</v>
      </c>
      <c r="D554" s="265" t="s">
        <v>237</v>
      </c>
      <c r="E554" s="266" t="s">
        <v>12</v>
      </c>
      <c r="F554" s="267" t="s">
        <v>570</v>
      </c>
      <c r="G554" s="2"/>
      <c r="H554" s="347">
        <f>SUM(H555:H556)</f>
        <v>7981609</v>
      </c>
    </row>
    <row r="555" spans="1:8" ht="34.5" customHeight="1" x14ac:dyDescent="0.25">
      <c r="A555" s="96" t="s">
        <v>653</v>
      </c>
      <c r="B555" s="525">
        <v>10</v>
      </c>
      <c r="C555" s="2" t="s">
        <v>15</v>
      </c>
      <c r="D555" s="265" t="s">
        <v>237</v>
      </c>
      <c r="E555" s="266" t="s">
        <v>12</v>
      </c>
      <c r="F555" s="267" t="s">
        <v>570</v>
      </c>
      <c r="G555" s="2" t="s">
        <v>16</v>
      </c>
      <c r="H555" s="349">
        <f>SUM(прил9!I550)</f>
        <v>31614</v>
      </c>
    </row>
    <row r="556" spans="1:8" ht="16.5" customHeight="1" x14ac:dyDescent="0.25">
      <c r="A556" s="3" t="s">
        <v>40</v>
      </c>
      <c r="B556" s="525">
        <v>10</v>
      </c>
      <c r="C556" s="2" t="s">
        <v>15</v>
      </c>
      <c r="D556" s="265" t="s">
        <v>237</v>
      </c>
      <c r="E556" s="266" t="s">
        <v>12</v>
      </c>
      <c r="F556" s="267" t="s">
        <v>570</v>
      </c>
      <c r="G556" s="2" t="s">
        <v>39</v>
      </c>
      <c r="H556" s="349">
        <f>SUM(прил9!I551)</f>
        <v>7949995</v>
      </c>
    </row>
    <row r="557" spans="1:8" ht="32.25" customHeight="1" x14ac:dyDescent="0.25">
      <c r="A557" s="3" t="s">
        <v>537</v>
      </c>
      <c r="B557" s="525">
        <v>10</v>
      </c>
      <c r="C557" s="2" t="s">
        <v>15</v>
      </c>
      <c r="D557" s="265" t="s">
        <v>237</v>
      </c>
      <c r="E557" s="266" t="s">
        <v>12</v>
      </c>
      <c r="F557" s="267" t="s">
        <v>538</v>
      </c>
      <c r="G557" s="2"/>
      <c r="H557" s="347">
        <f>SUM(H558)</f>
        <v>100300</v>
      </c>
    </row>
    <row r="558" spans="1:8" ht="16.5" customHeight="1" x14ac:dyDescent="0.25">
      <c r="A558" s="3" t="s">
        <v>40</v>
      </c>
      <c r="B558" s="525">
        <v>10</v>
      </c>
      <c r="C558" s="2" t="s">
        <v>15</v>
      </c>
      <c r="D558" s="265" t="s">
        <v>237</v>
      </c>
      <c r="E558" s="266" t="s">
        <v>12</v>
      </c>
      <c r="F558" s="267" t="s">
        <v>538</v>
      </c>
      <c r="G558" s="2" t="s">
        <v>39</v>
      </c>
      <c r="H558" s="349">
        <f>SUM(прил9!I553)</f>
        <v>100300</v>
      </c>
    </row>
    <row r="559" spans="1:8" ht="31.5" customHeight="1" x14ac:dyDescent="0.25">
      <c r="A559" s="541" t="s">
        <v>850</v>
      </c>
      <c r="B559" s="540">
        <v>10</v>
      </c>
      <c r="C559" s="2" t="s">
        <v>15</v>
      </c>
      <c r="D559" s="265" t="s">
        <v>237</v>
      </c>
      <c r="E559" s="266" t="s">
        <v>12</v>
      </c>
      <c r="F559" s="267" t="s">
        <v>849</v>
      </c>
      <c r="G559" s="2"/>
      <c r="H559" s="347">
        <f>SUM(H560)</f>
        <v>72000</v>
      </c>
    </row>
    <row r="560" spans="1:8" ht="16.5" customHeight="1" x14ac:dyDescent="0.25">
      <c r="A560" s="3" t="s">
        <v>40</v>
      </c>
      <c r="B560" s="540">
        <v>10</v>
      </c>
      <c r="C560" s="2" t="s">
        <v>15</v>
      </c>
      <c r="D560" s="265" t="s">
        <v>237</v>
      </c>
      <c r="E560" s="266" t="s">
        <v>12</v>
      </c>
      <c r="F560" s="267" t="s">
        <v>849</v>
      </c>
      <c r="G560" s="2" t="s">
        <v>39</v>
      </c>
      <c r="H560" s="349">
        <f>SUM(прил9!I555)</f>
        <v>72000</v>
      </c>
    </row>
    <row r="561" spans="1:8" ht="48.75" customHeight="1" x14ac:dyDescent="0.25">
      <c r="A561" s="3" t="s">
        <v>158</v>
      </c>
      <c r="B561" s="525">
        <v>10</v>
      </c>
      <c r="C561" s="2" t="s">
        <v>15</v>
      </c>
      <c r="D561" s="265" t="s">
        <v>238</v>
      </c>
      <c r="E561" s="266" t="s">
        <v>466</v>
      </c>
      <c r="F561" s="267" t="s">
        <v>467</v>
      </c>
      <c r="G561" s="2"/>
      <c r="H561" s="347">
        <f>SUM(H562)</f>
        <v>141511</v>
      </c>
    </row>
    <row r="562" spans="1:8" ht="32.25" customHeight="1" x14ac:dyDescent="0.25">
      <c r="A562" s="3" t="s">
        <v>547</v>
      </c>
      <c r="B562" s="525">
        <v>10</v>
      </c>
      <c r="C562" s="2" t="s">
        <v>15</v>
      </c>
      <c r="D562" s="265" t="s">
        <v>238</v>
      </c>
      <c r="E562" s="266" t="s">
        <v>10</v>
      </c>
      <c r="F562" s="267" t="s">
        <v>467</v>
      </c>
      <c r="G562" s="2"/>
      <c r="H562" s="347">
        <f>SUM(H563+H565+H568)</f>
        <v>141511</v>
      </c>
    </row>
    <row r="563" spans="1:8" ht="32.25" customHeight="1" x14ac:dyDescent="0.25">
      <c r="A563" s="109" t="s">
        <v>673</v>
      </c>
      <c r="B563" s="525">
        <v>10</v>
      </c>
      <c r="C563" s="2" t="s">
        <v>15</v>
      </c>
      <c r="D563" s="265" t="s">
        <v>238</v>
      </c>
      <c r="E563" s="266" t="s">
        <v>10</v>
      </c>
      <c r="F563" s="267" t="s">
        <v>672</v>
      </c>
      <c r="G563" s="2"/>
      <c r="H563" s="347">
        <f>SUM(H564)</f>
        <v>6928</v>
      </c>
    </row>
    <row r="564" spans="1:8" ht="18.75" customHeight="1" x14ac:dyDescent="0.25">
      <c r="A564" s="67" t="s">
        <v>40</v>
      </c>
      <c r="B564" s="525">
        <v>10</v>
      </c>
      <c r="C564" s="2" t="s">
        <v>15</v>
      </c>
      <c r="D564" s="265" t="s">
        <v>238</v>
      </c>
      <c r="E564" s="266" t="s">
        <v>10</v>
      </c>
      <c r="F564" s="267" t="s">
        <v>672</v>
      </c>
      <c r="G564" s="2" t="s">
        <v>39</v>
      </c>
      <c r="H564" s="349">
        <f>SUM(прил9!I559)</f>
        <v>6928</v>
      </c>
    </row>
    <row r="565" spans="1:8" ht="64.5" customHeight="1" x14ac:dyDescent="0.25">
      <c r="A565" s="3" t="s">
        <v>106</v>
      </c>
      <c r="B565" s="525">
        <v>10</v>
      </c>
      <c r="C565" s="2" t="s">
        <v>15</v>
      </c>
      <c r="D565" s="265" t="s">
        <v>238</v>
      </c>
      <c r="E565" s="266" t="s">
        <v>10</v>
      </c>
      <c r="F565" s="267" t="s">
        <v>570</v>
      </c>
      <c r="G565" s="2"/>
      <c r="H565" s="347">
        <f>SUM(H566:H567)</f>
        <v>113083</v>
      </c>
    </row>
    <row r="566" spans="1:8" ht="33" hidden="1" customHeight="1" x14ac:dyDescent="0.25">
      <c r="A566" s="96" t="s">
        <v>653</v>
      </c>
      <c r="B566" s="525">
        <v>10</v>
      </c>
      <c r="C566" s="2" t="s">
        <v>15</v>
      </c>
      <c r="D566" s="128" t="s">
        <v>238</v>
      </c>
      <c r="E566" s="397" t="s">
        <v>10</v>
      </c>
      <c r="F566" s="393" t="s">
        <v>570</v>
      </c>
      <c r="G566" s="2" t="s">
        <v>16</v>
      </c>
      <c r="H566" s="349">
        <f>SUM(прил9!I561)</f>
        <v>0</v>
      </c>
    </row>
    <row r="567" spans="1:8" ht="17.25" customHeight="1" x14ac:dyDescent="0.25">
      <c r="A567" s="3" t="s">
        <v>40</v>
      </c>
      <c r="B567" s="525">
        <v>10</v>
      </c>
      <c r="C567" s="2" t="s">
        <v>15</v>
      </c>
      <c r="D567" s="265" t="s">
        <v>238</v>
      </c>
      <c r="E567" s="395" t="s">
        <v>10</v>
      </c>
      <c r="F567" s="267" t="s">
        <v>570</v>
      </c>
      <c r="G567" s="2" t="s">
        <v>39</v>
      </c>
      <c r="H567" s="349">
        <f>SUM(прил9!I562)</f>
        <v>113083</v>
      </c>
    </row>
    <row r="568" spans="1:8" ht="31.5" x14ac:dyDescent="0.25">
      <c r="A568" s="3" t="s">
        <v>537</v>
      </c>
      <c r="B568" s="525">
        <v>10</v>
      </c>
      <c r="C568" s="2" t="s">
        <v>15</v>
      </c>
      <c r="D568" s="265" t="s">
        <v>238</v>
      </c>
      <c r="E568" s="266" t="s">
        <v>10</v>
      </c>
      <c r="F568" s="267" t="s">
        <v>538</v>
      </c>
      <c r="G568" s="2"/>
      <c r="H568" s="347">
        <f>SUM(H569)</f>
        <v>21500</v>
      </c>
    </row>
    <row r="569" spans="1:8" ht="15.75" x14ac:dyDescent="0.25">
      <c r="A569" s="3" t="s">
        <v>40</v>
      </c>
      <c r="B569" s="525">
        <v>10</v>
      </c>
      <c r="C569" s="2" t="s">
        <v>15</v>
      </c>
      <c r="D569" s="265" t="s">
        <v>238</v>
      </c>
      <c r="E569" s="266" t="s">
        <v>10</v>
      </c>
      <c r="F569" s="267" t="s">
        <v>538</v>
      </c>
      <c r="G569" s="2" t="s">
        <v>39</v>
      </c>
      <c r="H569" s="349">
        <f>SUM(прил9!I564)</f>
        <v>21500</v>
      </c>
    </row>
    <row r="570" spans="1:8" ht="47.25" x14ac:dyDescent="0.25">
      <c r="A570" s="32" t="s">
        <v>195</v>
      </c>
      <c r="B570" s="35">
        <v>10</v>
      </c>
      <c r="C570" s="33" t="s">
        <v>15</v>
      </c>
      <c r="D570" s="262" t="s">
        <v>520</v>
      </c>
      <c r="E570" s="263" t="s">
        <v>466</v>
      </c>
      <c r="F570" s="264" t="s">
        <v>467</v>
      </c>
      <c r="G570" s="33"/>
      <c r="H570" s="346">
        <f>SUM(H571)</f>
        <v>338100</v>
      </c>
    </row>
    <row r="571" spans="1:8" ht="78.75" x14ac:dyDescent="0.25">
      <c r="A571" s="3" t="s">
        <v>196</v>
      </c>
      <c r="B571" s="525">
        <v>10</v>
      </c>
      <c r="C571" s="2" t="s">
        <v>15</v>
      </c>
      <c r="D571" s="265" t="s">
        <v>226</v>
      </c>
      <c r="E571" s="266" t="s">
        <v>466</v>
      </c>
      <c r="F571" s="267" t="s">
        <v>467</v>
      </c>
      <c r="G571" s="2"/>
      <c r="H571" s="347">
        <f>SUM(H572)</f>
        <v>338100</v>
      </c>
    </row>
    <row r="572" spans="1:8" ht="31.5" x14ac:dyDescent="0.25">
      <c r="A572" s="67" t="s">
        <v>530</v>
      </c>
      <c r="B572" s="525">
        <v>10</v>
      </c>
      <c r="C572" s="2" t="s">
        <v>15</v>
      </c>
      <c r="D572" s="265" t="s">
        <v>226</v>
      </c>
      <c r="E572" s="266" t="s">
        <v>10</v>
      </c>
      <c r="F572" s="267" t="s">
        <v>467</v>
      </c>
      <c r="G572" s="2"/>
      <c r="H572" s="347">
        <f>SUM(H573+H575)</f>
        <v>338100</v>
      </c>
    </row>
    <row r="573" spans="1:8" ht="15.75" x14ac:dyDescent="0.25">
      <c r="A573" s="67" t="s">
        <v>821</v>
      </c>
      <c r="B573" s="525">
        <v>10</v>
      </c>
      <c r="C573" s="2" t="s">
        <v>15</v>
      </c>
      <c r="D573" s="265" t="s">
        <v>226</v>
      </c>
      <c r="E573" s="266" t="s">
        <v>10</v>
      </c>
      <c r="F573" s="267" t="s">
        <v>820</v>
      </c>
      <c r="G573" s="2"/>
      <c r="H573" s="347">
        <f>SUM(H574)</f>
        <v>338100</v>
      </c>
    </row>
    <row r="574" spans="1:8" ht="15.75" x14ac:dyDescent="0.25">
      <c r="A574" s="82" t="s">
        <v>21</v>
      </c>
      <c r="B574" s="525">
        <v>10</v>
      </c>
      <c r="C574" s="2" t="s">
        <v>15</v>
      </c>
      <c r="D574" s="265" t="s">
        <v>226</v>
      </c>
      <c r="E574" s="266" t="s">
        <v>10</v>
      </c>
      <c r="F574" s="267" t="s">
        <v>820</v>
      </c>
      <c r="G574" s="2" t="s">
        <v>68</v>
      </c>
      <c r="H574" s="349">
        <f>SUM(прил9!I264)</f>
        <v>338100</v>
      </c>
    </row>
    <row r="575" spans="1:8" ht="15.75" hidden="1" x14ac:dyDescent="0.25">
      <c r="A575" s="82" t="s">
        <v>776</v>
      </c>
      <c r="B575" s="525">
        <v>10</v>
      </c>
      <c r="C575" s="2" t="s">
        <v>15</v>
      </c>
      <c r="D575" s="265" t="s">
        <v>226</v>
      </c>
      <c r="E575" s="266" t="s">
        <v>10</v>
      </c>
      <c r="F575" s="267" t="s">
        <v>846</v>
      </c>
      <c r="G575" s="2"/>
      <c r="H575" s="347">
        <f>SUM(H576)</f>
        <v>0</v>
      </c>
    </row>
    <row r="576" spans="1:8" ht="15.75" hidden="1" x14ac:dyDescent="0.25">
      <c r="A576" s="82" t="s">
        <v>21</v>
      </c>
      <c r="B576" s="525">
        <v>10</v>
      </c>
      <c r="C576" s="2" t="s">
        <v>15</v>
      </c>
      <c r="D576" s="265" t="s">
        <v>226</v>
      </c>
      <c r="E576" s="266" t="s">
        <v>10</v>
      </c>
      <c r="F576" s="267" t="s">
        <v>846</v>
      </c>
      <c r="G576" s="2" t="s">
        <v>68</v>
      </c>
      <c r="H576" s="349">
        <f>SUM(прил9!I266)</f>
        <v>0</v>
      </c>
    </row>
    <row r="577" spans="1:8" ht="15.75" x14ac:dyDescent="0.25">
      <c r="A577" s="93" t="s">
        <v>42</v>
      </c>
      <c r="B577" s="45">
        <v>10</v>
      </c>
      <c r="C577" s="25" t="s">
        <v>20</v>
      </c>
      <c r="D577" s="259"/>
      <c r="E577" s="260"/>
      <c r="F577" s="261"/>
      <c r="G577" s="24"/>
      <c r="H577" s="345">
        <f>SUM(H587,H578)</f>
        <v>6626421</v>
      </c>
    </row>
    <row r="578" spans="1:8" ht="33.75" customHeight="1" x14ac:dyDescent="0.25">
      <c r="A578" s="81" t="s">
        <v>122</v>
      </c>
      <c r="B578" s="35">
        <v>10</v>
      </c>
      <c r="C578" s="33" t="s">
        <v>20</v>
      </c>
      <c r="D578" s="262" t="s">
        <v>197</v>
      </c>
      <c r="E578" s="263" t="s">
        <v>466</v>
      </c>
      <c r="F578" s="264" t="s">
        <v>467</v>
      </c>
      <c r="G578" s="33"/>
      <c r="H578" s="346">
        <f>SUM(H579+H583)</f>
        <v>5269927</v>
      </c>
    </row>
    <row r="579" spans="1:8" ht="33.75" customHeight="1" x14ac:dyDescent="0.25">
      <c r="A579" s="3" t="s">
        <v>173</v>
      </c>
      <c r="B579" s="6">
        <v>10</v>
      </c>
      <c r="C579" s="2" t="s">
        <v>20</v>
      </c>
      <c r="D579" s="265" t="s">
        <v>199</v>
      </c>
      <c r="E579" s="266" t="s">
        <v>466</v>
      </c>
      <c r="F579" s="267" t="s">
        <v>467</v>
      </c>
      <c r="G579" s="2"/>
      <c r="H579" s="347">
        <f>SUM(H580)</f>
        <v>1393131</v>
      </c>
    </row>
    <row r="580" spans="1:8" ht="33.75" customHeight="1" x14ac:dyDescent="0.25">
      <c r="A580" s="3" t="s">
        <v>568</v>
      </c>
      <c r="B580" s="6">
        <v>10</v>
      </c>
      <c r="C580" s="2" t="s">
        <v>20</v>
      </c>
      <c r="D580" s="265" t="s">
        <v>199</v>
      </c>
      <c r="E580" s="266" t="s">
        <v>10</v>
      </c>
      <c r="F580" s="267" t="s">
        <v>467</v>
      </c>
      <c r="G580" s="2"/>
      <c r="H580" s="347">
        <f>SUM(H581)</f>
        <v>1393131</v>
      </c>
    </row>
    <row r="581" spans="1:8" ht="15" customHeight="1" x14ac:dyDescent="0.25">
      <c r="A581" s="91" t="s">
        <v>681</v>
      </c>
      <c r="B581" s="6">
        <v>10</v>
      </c>
      <c r="C581" s="2" t="s">
        <v>20</v>
      </c>
      <c r="D581" s="265" t="s">
        <v>199</v>
      </c>
      <c r="E581" s="266" t="s">
        <v>10</v>
      </c>
      <c r="F581" s="267" t="s">
        <v>572</v>
      </c>
      <c r="G581" s="2"/>
      <c r="H581" s="347">
        <f>SUM(H582:H582)</f>
        <v>1393131</v>
      </c>
    </row>
    <row r="582" spans="1:8" ht="15.75" x14ac:dyDescent="0.25">
      <c r="A582" s="3" t="s">
        <v>40</v>
      </c>
      <c r="B582" s="6">
        <v>10</v>
      </c>
      <c r="C582" s="2" t="s">
        <v>20</v>
      </c>
      <c r="D582" s="265" t="s">
        <v>199</v>
      </c>
      <c r="E582" s="266" t="s">
        <v>10</v>
      </c>
      <c r="F582" s="267" t="s">
        <v>572</v>
      </c>
      <c r="G582" s="2" t="s">
        <v>39</v>
      </c>
      <c r="H582" s="349">
        <f>SUM(прил9!I331)</f>
        <v>1393131</v>
      </c>
    </row>
    <row r="583" spans="1:8" ht="66" customHeight="1" x14ac:dyDescent="0.25">
      <c r="A583" s="3" t="s">
        <v>123</v>
      </c>
      <c r="B583" s="6">
        <v>10</v>
      </c>
      <c r="C583" s="2" t="s">
        <v>20</v>
      </c>
      <c r="D583" s="265" t="s">
        <v>230</v>
      </c>
      <c r="E583" s="266" t="s">
        <v>466</v>
      </c>
      <c r="F583" s="267" t="s">
        <v>467</v>
      </c>
      <c r="G583" s="2"/>
      <c r="H583" s="347">
        <f>SUM(H584)</f>
        <v>3876796</v>
      </c>
    </row>
    <row r="584" spans="1:8" ht="34.5" customHeight="1" x14ac:dyDescent="0.25">
      <c r="A584" s="3" t="s">
        <v>474</v>
      </c>
      <c r="B584" s="6">
        <v>10</v>
      </c>
      <c r="C584" s="2" t="s">
        <v>20</v>
      </c>
      <c r="D584" s="265" t="s">
        <v>230</v>
      </c>
      <c r="E584" s="266" t="s">
        <v>10</v>
      </c>
      <c r="F584" s="267" t="s">
        <v>467</v>
      </c>
      <c r="G584" s="2"/>
      <c r="H584" s="347">
        <f>SUM(H585)</f>
        <v>3876796</v>
      </c>
    </row>
    <row r="585" spans="1:8" ht="33" customHeight="1" x14ac:dyDescent="0.25">
      <c r="A585" s="3" t="s">
        <v>443</v>
      </c>
      <c r="B585" s="6">
        <v>10</v>
      </c>
      <c r="C585" s="2" t="s">
        <v>20</v>
      </c>
      <c r="D585" s="265" t="s">
        <v>230</v>
      </c>
      <c r="E585" s="266" t="s">
        <v>10</v>
      </c>
      <c r="F585" s="267" t="s">
        <v>577</v>
      </c>
      <c r="G585" s="2"/>
      <c r="H585" s="347">
        <f>SUM(H586:H586)</f>
        <v>3876796</v>
      </c>
    </row>
    <row r="586" spans="1:8" ht="18" customHeight="1" x14ac:dyDescent="0.25">
      <c r="A586" s="3" t="s">
        <v>40</v>
      </c>
      <c r="B586" s="6">
        <v>10</v>
      </c>
      <c r="C586" s="2" t="s">
        <v>20</v>
      </c>
      <c r="D586" s="265" t="s">
        <v>230</v>
      </c>
      <c r="E586" s="266" t="s">
        <v>10</v>
      </c>
      <c r="F586" s="267" t="s">
        <v>577</v>
      </c>
      <c r="G586" s="2" t="s">
        <v>39</v>
      </c>
      <c r="H586" s="349">
        <f>SUM(прил9!I273)</f>
        <v>3876796</v>
      </c>
    </row>
    <row r="587" spans="1:8" ht="32.25" customHeight="1" x14ac:dyDescent="0.25">
      <c r="A587" s="81" t="s">
        <v>176</v>
      </c>
      <c r="B587" s="35">
        <v>10</v>
      </c>
      <c r="C587" s="33" t="s">
        <v>20</v>
      </c>
      <c r="D587" s="262" t="s">
        <v>531</v>
      </c>
      <c r="E587" s="263" t="s">
        <v>466</v>
      </c>
      <c r="F587" s="264" t="s">
        <v>467</v>
      </c>
      <c r="G587" s="33"/>
      <c r="H587" s="346">
        <f>SUM(H588)</f>
        <v>1356494</v>
      </c>
    </row>
    <row r="588" spans="1:8" ht="49.5" customHeight="1" x14ac:dyDescent="0.25">
      <c r="A588" s="3" t="s">
        <v>177</v>
      </c>
      <c r="B588" s="525">
        <v>10</v>
      </c>
      <c r="C588" s="2" t="s">
        <v>20</v>
      </c>
      <c r="D588" s="265" t="s">
        <v>237</v>
      </c>
      <c r="E588" s="266" t="s">
        <v>466</v>
      </c>
      <c r="F588" s="267" t="s">
        <v>467</v>
      </c>
      <c r="G588" s="2"/>
      <c r="H588" s="347">
        <f>SUM(H589)</f>
        <v>1356494</v>
      </c>
    </row>
    <row r="589" spans="1:8" ht="17.25" customHeight="1" x14ac:dyDescent="0.25">
      <c r="A589" s="3" t="s">
        <v>532</v>
      </c>
      <c r="B589" s="6">
        <v>10</v>
      </c>
      <c r="C589" s="2" t="s">
        <v>20</v>
      </c>
      <c r="D589" s="265" t="s">
        <v>237</v>
      </c>
      <c r="E589" s="266" t="s">
        <v>10</v>
      </c>
      <c r="F589" s="267" t="s">
        <v>467</v>
      </c>
      <c r="G589" s="2"/>
      <c r="H589" s="347">
        <f>SUM(H590)</f>
        <v>1356494</v>
      </c>
    </row>
    <row r="590" spans="1:8" ht="16.5" customHeight="1" x14ac:dyDescent="0.25">
      <c r="A590" s="91" t="s">
        <v>178</v>
      </c>
      <c r="B590" s="525">
        <v>10</v>
      </c>
      <c r="C590" s="2" t="s">
        <v>20</v>
      </c>
      <c r="D590" s="265" t="s">
        <v>237</v>
      </c>
      <c r="E590" s="266" t="s">
        <v>10</v>
      </c>
      <c r="F590" s="267" t="s">
        <v>578</v>
      </c>
      <c r="G590" s="2"/>
      <c r="H590" s="347">
        <f>SUM(H591:H592)</f>
        <v>1356494</v>
      </c>
    </row>
    <row r="591" spans="1:8" ht="31.5" hidden="1" customHeight="1" x14ac:dyDescent="0.25">
      <c r="A591" s="96" t="s">
        <v>653</v>
      </c>
      <c r="B591" s="525">
        <v>10</v>
      </c>
      <c r="C591" s="2" t="s">
        <v>20</v>
      </c>
      <c r="D591" s="265" t="s">
        <v>237</v>
      </c>
      <c r="E591" s="266" t="s">
        <v>10</v>
      </c>
      <c r="F591" s="267" t="s">
        <v>578</v>
      </c>
      <c r="G591" s="2" t="s">
        <v>16</v>
      </c>
      <c r="H591" s="349"/>
    </row>
    <row r="592" spans="1:8" ht="15.75" x14ac:dyDescent="0.25">
      <c r="A592" s="3" t="s">
        <v>40</v>
      </c>
      <c r="B592" s="525">
        <v>10</v>
      </c>
      <c r="C592" s="2" t="s">
        <v>20</v>
      </c>
      <c r="D592" s="265" t="s">
        <v>237</v>
      </c>
      <c r="E592" s="266" t="s">
        <v>10</v>
      </c>
      <c r="F592" s="267" t="s">
        <v>578</v>
      </c>
      <c r="G592" s="2" t="s">
        <v>39</v>
      </c>
      <c r="H592" s="349">
        <f>SUM(прил9!I571)</f>
        <v>1356494</v>
      </c>
    </row>
    <row r="593" spans="1:8" s="9" customFormat="1" ht="16.5" customHeight="1" x14ac:dyDescent="0.25">
      <c r="A593" s="46" t="s">
        <v>72</v>
      </c>
      <c r="B593" s="45">
        <v>10</v>
      </c>
      <c r="C593" s="58" t="s">
        <v>70</v>
      </c>
      <c r="D593" s="259"/>
      <c r="E593" s="260"/>
      <c r="F593" s="261"/>
      <c r="G593" s="59"/>
      <c r="H593" s="345">
        <f>SUM(H594+H607)</f>
        <v>2650264</v>
      </c>
    </row>
    <row r="594" spans="1:8" ht="35.25" customHeight="1" x14ac:dyDescent="0.25">
      <c r="A594" s="100" t="s">
        <v>135</v>
      </c>
      <c r="B594" s="73">
        <v>10</v>
      </c>
      <c r="C594" s="74" t="s">
        <v>70</v>
      </c>
      <c r="D594" s="311" t="s">
        <v>197</v>
      </c>
      <c r="E594" s="312" t="s">
        <v>466</v>
      </c>
      <c r="F594" s="313" t="s">
        <v>467</v>
      </c>
      <c r="G594" s="36"/>
      <c r="H594" s="346">
        <f>SUM(H595+H603)</f>
        <v>2650264</v>
      </c>
    </row>
    <row r="595" spans="1:8" ht="48" customHeight="1" x14ac:dyDescent="0.25">
      <c r="A595" s="7" t="s">
        <v>134</v>
      </c>
      <c r="B595" s="39">
        <v>10</v>
      </c>
      <c r="C595" s="40" t="s">
        <v>70</v>
      </c>
      <c r="D595" s="308" t="s">
        <v>231</v>
      </c>
      <c r="E595" s="309" t="s">
        <v>466</v>
      </c>
      <c r="F595" s="310" t="s">
        <v>467</v>
      </c>
      <c r="G595" s="317"/>
      <c r="H595" s="347">
        <f>SUM(H596)</f>
        <v>2645264</v>
      </c>
    </row>
    <row r="596" spans="1:8" ht="36" customHeight="1" x14ac:dyDescent="0.25">
      <c r="A596" s="7" t="s">
        <v>490</v>
      </c>
      <c r="B596" s="39">
        <v>10</v>
      </c>
      <c r="C596" s="40" t="s">
        <v>70</v>
      </c>
      <c r="D596" s="308" t="s">
        <v>231</v>
      </c>
      <c r="E596" s="309" t="s">
        <v>10</v>
      </c>
      <c r="F596" s="310" t="s">
        <v>467</v>
      </c>
      <c r="G596" s="317"/>
      <c r="H596" s="347">
        <f>SUM(H597+H601)</f>
        <v>2645264</v>
      </c>
    </row>
    <row r="597" spans="1:8" ht="32.25" customHeight="1" x14ac:dyDescent="0.25">
      <c r="A597" s="3" t="s">
        <v>101</v>
      </c>
      <c r="B597" s="39">
        <v>10</v>
      </c>
      <c r="C597" s="40" t="s">
        <v>70</v>
      </c>
      <c r="D597" s="308" t="s">
        <v>231</v>
      </c>
      <c r="E597" s="309" t="s">
        <v>10</v>
      </c>
      <c r="F597" s="310" t="s">
        <v>579</v>
      </c>
      <c r="G597" s="317"/>
      <c r="H597" s="347">
        <f>SUM(H598:H600)</f>
        <v>2337600</v>
      </c>
    </row>
    <row r="598" spans="1:8" ht="48.75" customHeight="1" x14ac:dyDescent="0.25">
      <c r="A598" s="91" t="s">
        <v>84</v>
      </c>
      <c r="B598" s="39">
        <v>10</v>
      </c>
      <c r="C598" s="40" t="s">
        <v>70</v>
      </c>
      <c r="D598" s="308" t="s">
        <v>231</v>
      </c>
      <c r="E598" s="309" t="s">
        <v>10</v>
      </c>
      <c r="F598" s="310" t="s">
        <v>579</v>
      </c>
      <c r="G598" s="2" t="s">
        <v>13</v>
      </c>
      <c r="H598" s="349">
        <f>SUM(прил9!I337)</f>
        <v>2178175</v>
      </c>
    </row>
    <row r="599" spans="1:8" ht="33" customHeight="1" x14ac:dyDescent="0.25">
      <c r="A599" s="96" t="s">
        <v>653</v>
      </c>
      <c r="B599" s="39">
        <v>10</v>
      </c>
      <c r="C599" s="40" t="s">
        <v>70</v>
      </c>
      <c r="D599" s="308" t="s">
        <v>231</v>
      </c>
      <c r="E599" s="309" t="s">
        <v>10</v>
      </c>
      <c r="F599" s="310" t="s">
        <v>579</v>
      </c>
      <c r="G599" s="2" t="s">
        <v>16</v>
      </c>
      <c r="H599" s="349">
        <f>SUM(прил9!I338)</f>
        <v>159425</v>
      </c>
    </row>
    <row r="600" spans="1:8" ht="16.5" customHeight="1" x14ac:dyDescent="0.25">
      <c r="A600" s="3" t="s">
        <v>18</v>
      </c>
      <c r="B600" s="39">
        <v>10</v>
      </c>
      <c r="C600" s="40" t="s">
        <v>70</v>
      </c>
      <c r="D600" s="308" t="s">
        <v>231</v>
      </c>
      <c r="E600" s="309" t="s">
        <v>10</v>
      </c>
      <c r="F600" s="310" t="s">
        <v>579</v>
      </c>
      <c r="G600" s="2" t="s">
        <v>17</v>
      </c>
      <c r="H600" s="349"/>
    </row>
    <row r="601" spans="1:8" ht="30.75" customHeight="1" x14ac:dyDescent="0.25">
      <c r="A601" s="3" t="s">
        <v>83</v>
      </c>
      <c r="B601" s="39">
        <v>10</v>
      </c>
      <c r="C601" s="40" t="s">
        <v>70</v>
      </c>
      <c r="D601" s="308" t="s">
        <v>231</v>
      </c>
      <c r="E601" s="309" t="s">
        <v>10</v>
      </c>
      <c r="F601" s="310" t="s">
        <v>471</v>
      </c>
      <c r="G601" s="2"/>
      <c r="H601" s="347">
        <f>SUM(H602)</f>
        <v>307664</v>
      </c>
    </row>
    <row r="602" spans="1:8" ht="48.75" customHeight="1" x14ac:dyDescent="0.25">
      <c r="A602" s="91" t="s">
        <v>84</v>
      </c>
      <c r="B602" s="39">
        <v>10</v>
      </c>
      <c r="C602" s="40" t="s">
        <v>70</v>
      </c>
      <c r="D602" s="308" t="s">
        <v>231</v>
      </c>
      <c r="E602" s="309" t="s">
        <v>10</v>
      </c>
      <c r="F602" s="310" t="s">
        <v>471</v>
      </c>
      <c r="G602" s="2" t="s">
        <v>13</v>
      </c>
      <c r="H602" s="349">
        <f>SUM(прил9!I341)</f>
        <v>307664</v>
      </c>
    </row>
    <row r="603" spans="1:8" ht="66.75" customHeight="1" x14ac:dyDescent="0.25">
      <c r="A603" s="82" t="s">
        <v>123</v>
      </c>
      <c r="B603" s="39">
        <v>10</v>
      </c>
      <c r="C603" s="40" t="s">
        <v>70</v>
      </c>
      <c r="D603" s="308" t="s">
        <v>230</v>
      </c>
      <c r="E603" s="309" t="s">
        <v>466</v>
      </c>
      <c r="F603" s="310" t="s">
        <v>467</v>
      </c>
      <c r="G603" s="2"/>
      <c r="H603" s="347">
        <f>SUM(H604)</f>
        <v>5000</v>
      </c>
    </row>
    <row r="604" spans="1:8" ht="33" customHeight="1" x14ac:dyDescent="0.25">
      <c r="A604" s="319" t="s">
        <v>474</v>
      </c>
      <c r="B604" s="39">
        <v>10</v>
      </c>
      <c r="C604" s="40" t="s">
        <v>70</v>
      </c>
      <c r="D604" s="308" t="s">
        <v>230</v>
      </c>
      <c r="E604" s="309" t="s">
        <v>10</v>
      </c>
      <c r="F604" s="310" t="s">
        <v>467</v>
      </c>
      <c r="G604" s="2"/>
      <c r="H604" s="347">
        <f>SUM(H605)</f>
        <v>5000</v>
      </c>
    </row>
    <row r="605" spans="1:8" ht="33" customHeight="1" x14ac:dyDescent="0.25">
      <c r="A605" s="86" t="s">
        <v>112</v>
      </c>
      <c r="B605" s="39">
        <v>10</v>
      </c>
      <c r="C605" s="40" t="s">
        <v>70</v>
      </c>
      <c r="D605" s="308" t="s">
        <v>230</v>
      </c>
      <c r="E605" s="309" t="s">
        <v>10</v>
      </c>
      <c r="F605" s="310" t="s">
        <v>476</v>
      </c>
      <c r="G605" s="2"/>
      <c r="H605" s="347">
        <f>SUM(H606)</f>
        <v>5000</v>
      </c>
    </row>
    <row r="606" spans="1:8" ht="32.25" customHeight="1" x14ac:dyDescent="0.25">
      <c r="A606" s="96" t="s">
        <v>653</v>
      </c>
      <c r="B606" s="39">
        <v>10</v>
      </c>
      <c r="C606" s="40" t="s">
        <v>70</v>
      </c>
      <c r="D606" s="308" t="s">
        <v>230</v>
      </c>
      <c r="E606" s="309" t="s">
        <v>10</v>
      </c>
      <c r="F606" s="310" t="s">
        <v>476</v>
      </c>
      <c r="G606" s="2" t="s">
        <v>16</v>
      </c>
      <c r="H606" s="348">
        <f>SUM(прил9!I345)</f>
        <v>5000</v>
      </c>
    </row>
    <row r="607" spans="1:8" ht="32.25" hidden="1" customHeight="1" x14ac:dyDescent="0.25">
      <c r="A607" s="81" t="s">
        <v>115</v>
      </c>
      <c r="B607" s="73">
        <v>10</v>
      </c>
      <c r="C607" s="74" t="s">
        <v>70</v>
      </c>
      <c r="D607" s="262" t="s">
        <v>469</v>
      </c>
      <c r="E607" s="263" t="s">
        <v>466</v>
      </c>
      <c r="F607" s="264" t="s">
        <v>467</v>
      </c>
      <c r="G607" s="33"/>
      <c r="H607" s="346">
        <f>SUM(H608)</f>
        <v>0</v>
      </c>
    </row>
    <row r="608" spans="1:8" ht="62.25" hidden="1" customHeight="1" x14ac:dyDescent="0.25">
      <c r="A608" s="82" t="s">
        <v>128</v>
      </c>
      <c r="B608" s="39">
        <v>10</v>
      </c>
      <c r="C608" s="40" t="s">
        <v>70</v>
      </c>
      <c r="D608" s="265" t="s">
        <v>470</v>
      </c>
      <c r="E608" s="266" t="s">
        <v>466</v>
      </c>
      <c r="F608" s="267" t="s">
        <v>467</v>
      </c>
      <c r="G608" s="49"/>
      <c r="H608" s="347">
        <f>SUM(H609)</f>
        <v>0</v>
      </c>
    </row>
    <row r="609" spans="1:8" ht="45.75" hidden="1" customHeight="1" x14ac:dyDescent="0.25">
      <c r="A609" s="82" t="s">
        <v>473</v>
      </c>
      <c r="B609" s="39">
        <v>10</v>
      </c>
      <c r="C609" s="40" t="s">
        <v>70</v>
      </c>
      <c r="D609" s="265" t="s">
        <v>470</v>
      </c>
      <c r="E609" s="266" t="s">
        <v>10</v>
      </c>
      <c r="F609" s="267" t="s">
        <v>467</v>
      </c>
      <c r="G609" s="49"/>
      <c r="H609" s="347">
        <f>SUM(H610)</f>
        <v>0</v>
      </c>
    </row>
    <row r="610" spans="1:8" ht="20.25" hidden="1" customHeight="1" x14ac:dyDescent="0.25">
      <c r="A610" s="82" t="s">
        <v>117</v>
      </c>
      <c r="B610" s="39">
        <v>10</v>
      </c>
      <c r="C610" s="40" t="s">
        <v>70</v>
      </c>
      <c r="D610" s="265" t="s">
        <v>470</v>
      </c>
      <c r="E610" s="266" t="s">
        <v>10</v>
      </c>
      <c r="F610" s="267" t="s">
        <v>472</v>
      </c>
      <c r="G610" s="49"/>
      <c r="H610" s="347">
        <f>SUM(H611)</f>
        <v>0</v>
      </c>
    </row>
    <row r="611" spans="1:8" ht="32.25" hidden="1" customHeight="1" x14ac:dyDescent="0.25">
      <c r="A611" s="96" t="s">
        <v>653</v>
      </c>
      <c r="B611" s="39">
        <v>10</v>
      </c>
      <c r="C611" s="40" t="s">
        <v>70</v>
      </c>
      <c r="D611" s="265" t="s">
        <v>470</v>
      </c>
      <c r="E611" s="266" t="s">
        <v>10</v>
      </c>
      <c r="F611" s="267" t="s">
        <v>472</v>
      </c>
      <c r="G611" s="2" t="s">
        <v>16</v>
      </c>
      <c r="H611" s="349">
        <f>SUM(прил9!I350)</f>
        <v>0</v>
      </c>
    </row>
    <row r="612" spans="1:8" ht="15.75" x14ac:dyDescent="0.25">
      <c r="A612" s="80" t="s">
        <v>43</v>
      </c>
      <c r="B612" s="44">
        <v>11</v>
      </c>
      <c r="C612" s="44"/>
      <c r="D612" s="296"/>
      <c r="E612" s="297"/>
      <c r="F612" s="298"/>
      <c r="G612" s="14"/>
      <c r="H612" s="344">
        <f>SUM(H613)</f>
        <v>157000</v>
      </c>
    </row>
    <row r="613" spans="1:8" ht="15.75" x14ac:dyDescent="0.25">
      <c r="A613" s="93" t="s">
        <v>44</v>
      </c>
      <c r="B613" s="45">
        <v>11</v>
      </c>
      <c r="C613" s="25" t="s">
        <v>12</v>
      </c>
      <c r="D613" s="259"/>
      <c r="E613" s="260"/>
      <c r="F613" s="261"/>
      <c r="G613" s="24"/>
      <c r="H613" s="345">
        <f>SUM(H614,H623)</f>
        <v>157000</v>
      </c>
    </row>
    <row r="614" spans="1:8" ht="35.25" customHeight="1" x14ac:dyDescent="0.25">
      <c r="A614" s="100" t="s">
        <v>135</v>
      </c>
      <c r="B614" s="33" t="s">
        <v>45</v>
      </c>
      <c r="C614" s="33" t="s">
        <v>12</v>
      </c>
      <c r="D614" s="262" t="s">
        <v>197</v>
      </c>
      <c r="E614" s="263" t="s">
        <v>466</v>
      </c>
      <c r="F614" s="264" t="s">
        <v>467</v>
      </c>
      <c r="G614" s="36"/>
      <c r="H614" s="346">
        <f>SUM(H619,H615)</f>
        <v>7000</v>
      </c>
    </row>
    <row r="615" spans="1:8" s="42" customFormat="1" ht="48.75" customHeight="1" x14ac:dyDescent="0.25">
      <c r="A615" s="3" t="s">
        <v>173</v>
      </c>
      <c r="B615" s="40" t="s">
        <v>45</v>
      </c>
      <c r="C615" s="40" t="s">
        <v>12</v>
      </c>
      <c r="D615" s="308" t="s">
        <v>199</v>
      </c>
      <c r="E615" s="309" t="s">
        <v>466</v>
      </c>
      <c r="F615" s="310" t="s">
        <v>467</v>
      </c>
      <c r="G615" s="41"/>
      <c r="H615" s="350">
        <f>SUM(H616)</f>
        <v>2000</v>
      </c>
    </row>
    <row r="616" spans="1:8" s="42" customFormat="1" ht="51.75" customHeight="1" x14ac:dyDescent="0.25">
      <c r="A616" s="321" t="s">
        <v>568</v>
      </c>
      <c r="B616" s="40" t="s">
        <v>45</v>
      </c>
      <c r="C616" s="40" t="s">
        <v>12</v>
      </c>
      <c r="D616" s="308" t="s">
        <v>199</v>
      </c>
      <c r="E616" s="309" t="s">
        <v>10</v>
      </c>
      <c r="F616" s="310" t="s">
        <v>467</v>
      </c>
      <c r="G616" s="41"/>
      <c r="H616" s="350">
        <f>SUM(H617)</f>
        <v>2000</v>
      </c>
    </row>
    <row r="617" spans="1:8" s="42" customFormat="1" ht="18.75" customHeight="1" x14ac:dyDescent="0.25">
      <c r="A617" s="83" t="s">
        <v>581</v>
      </c>
      <c r="B617" s="40" t="s">
        <v>45</v>
      </c>
      <c r="C617" s="40" t="s">
        <v>12</v>
      </c>
      <c r="D617" s="308" t="s">
        <v>199</v>
      </c>
      <c r="E617" s="309" t="s">
        <v>10</v>
      </c>
      <c r="F617" s="310" t="s">
        <v>580</v>
      </c>
      <c r="G617" s="41"/>
      <c r="H617" s="350">
        <f>SUM(H618)</f>
        <v>2000</v>
      </c>
    </row>
    <row r="618" spans="1:8" s="42" customFormat="1" ht="30.75" customHeight="1" x14ac:dyDescent="0.25">
      <c r="A618" s="99" t="s">
        <v>653</v>
      </c>
      <c r="B618" s="40" t="s">
        <v>45</v>
      </c>
      <c r="C618" s="40" t="s">
        <v>12</v>
      </c>
      <c r="D618" s="308" t="s">
        <v>199</v>
      </c>
      <c r="E618" s="309" t="s">
        <v>10</v>
      </c>
      <c r="F618" s="310" t="s">
        <v>580</v>
      </c>
      <c r="G618" s="41" t="s">
        <v>16</v>
      </c>
      <c r="H618" s="351">
        <f>SUM(прил9!I690)</f>
        <v>2000</v>
      </c>
    </row>
    <row r="619" spans="1:8" ht="63.75" customHeight="1" x14ac:dyDescent="0.25">
      <c r="A619" s="82" t="s">
        <v>179</v>
      </c>
      <c r="B619" s="2" t="s">
        <v>45</v>
      </c>
      <c r="C619" s="2" t="s">
        <v>12</v>
      </c>
      <c r="D619" s="265" t="s">
        <v>230</v>
      </c>
      <c r="E619" s="266" t="s">
        <v>466</v>
      </c>
      <c r="F619" s="267" t="s">
        <v>467</v>
      </c>
      <c r="G619" s="2"/>
      <c r="H619" s="347">
        <f>SUM(H620)</f>
        <v>5000</v>
      </c>
    </row>
    <row r="620" spans="1:8" ht="49.5" customHeight="1" x14ac:dyDescent="0.25">
      <c r="A620" s="319" t="s">
        <v>474</v>
      </c>
      <c r="B620" s="40" t="s">
        <v>45</v>
      </c>
      <c r="C620" s="40" t="s">
        <v>12</v>
      </c>
      <c r="D620" s="265" t="s">
        <v>230</v>
      </c>
      <c r="E620" s="266" t="s">
        <v>10</v>
      </c>
      <c r="F620" s="267" t="s">
        <v>467</v>
      </c>
      <c r="G620" s="2"/>
      <c r="H620" s="347">
        <f>SUM(H621)</f>
        <v>5000</v>
      </c>
    </row>
    <row r="621" spans="1:8" ht="32.25" customHeight="1" x14ac:dyDescent="0.25">
      <c r="A621" s="86" t="s">
        <v>112</v>
      </c>
      <c r="B621" s="2" t="s">
        <v>45</v>
      </c>
      <c r="C621" s="2" t="s">
        <v>12</v>
      </c>
      <c r="D621" s="265" t="s">
        <v>230</v>
      </c>
      <c r="E621" s="266" t="s">
        <v>10</v>
      </c>
      <c r="F621" s="267" t="s">
        <v>476</v>
      </c>
      <c r="G621" s="2"/>
      <c r="H621" s="347">
        <f>SUM(H622)</f>
        <v>5000</v>
      </c>
    </row>
    <row r="622" spans="1:8" ht="30.75" customHeight="1" x14ac:dyDescent="0.25">
      <c r="A622" s="96" t="s">
        <v>653</v>
      </c>
      <c r="B622" s="2" t="s">
        <v>45</v>
      </c>
      <c r="C622" s="2" t="s">
        <v>12</v>
      </c>
      <c r="D622" s="265" t="s">
        <v>230</v>
      </c>
      <c r="E622" s="266" t="s">
        <v>10</v>
      </c>
      <c r="F622" s="267" t="s">
        <v>476</v>
      </c>
      <c r="G622" s="2" t="s">
        <v>16</v>
      </c>
      <c r="H622" s="348">
        <f>SUM(прил9!I694)</f>
        <v>5000</v>
      </c>
    </row>
    <row r="623" spans="1:8" ht="64.5" customHeight="1" x14ac:dyDescent="0.25">
      <c r="A623" s="72" t="s">
        <v>164</v>
      </c>
      <c r="B623" s="33" t="s">
        <v>45</v>
      </c>
      <c r="C623" s="33" t="s">
        <v>12</v>
      </c>
      <c r="D623" s="262" t="s">
        <v>548</v>
      </c>
      <c r="E623" s="263" t="s">
        <v>466</v>
      </c>
      <c r="F623" s="264" t="s">
        <v>467</v>
      </c>
      <c r="G623" s="33"/>
      <c r="H623" s="346">
        <f>SUM(H624)</f>
        <v>150000</v>
      </c>
    </row>
    <row r="624" spans="1:8" ht="81.75" customHeight="1" x14ac:dyDescent="0.25">
      <c r="A624" s="87" t="s">
        <v>180</v>
      </c>
      <c r="B624" s="2" t="s">
        <v>45</v>
      </c>
      <c r="C624" s="2" t="s">
        <v>12</v>
      </c>
      <c r="D624" s="265" t="s">
        <v>250</v>
      </c>
      <c r="E624" s="266" t="s">
        <v>466</v>
      </c>
      <c r="F624" s="267" t="s">
        <v>467</v>
      </c>
      <c r="G624" s="2"/>
      <c r="H624" s="347">
        <f>SUM(H625)</f>
        <v>150000</v>
      </c>
    </row>
    <row r="625" spans="1:8" ht="32.25" customHeight="1" x14ac:dyDescent="0.25">
      <c r="A625" s="87" t="s">
        <v>582</v>
      </c>
      <c r="B625" s="2" t="s">
        <v>45</v>
      </c>
      <c r="C625" s="2" t="s">
        <v>12</v>
      </c>
      <c r="D625" s="265" t="s">
        <v>250</v>
      </c>
      <c r="E625" s="266" t="s">
        <v>10</v>
      </c>
      <c r="F625" s="267" t="s">
        <v>467</v>
      </c>
      <c r="G625" s="2"/>
      <c r="H625" s="347">
        <f>SUM(H626)</f>
        <v>150000</v>
      </c>
    </row>
    <row r="626" spans="1:8" ht="47.25" x14ac:dyDescent="0.25">
      <c r="A626" s="3" t="s">
        <v>181</v>
      </c>
      <c r="B626" s="2" t="s">
        <v>45</v>
      </c>
      <c r="C626" s="2" t="s">
        <v>12</v>
      </c>
      <c r="D626" s="265" t="s">
        <v>250</v>
      </c>
      <c r="E626" s="266" t="s">
        <v>10</v>
      </c>
      <c r="F626" s="267" t="s">
        <v>583</v>
      </c>
      <c r="G626" s="2"/>
      <c r="H626" s="347">
        <f>SUM(H627)</f>
        <v>150000</v>
      </c>
    </row>
    <row r="627" spans="1:8" ht="31.5" x14ac:dyDescent="0.25">
      <c r="A627" s="96" t="s">
        <v>653</v>
      </c>
      <c r="B627" s="2" t="s">
        <v>45</v>
      </c>
      <c r="C627" s="2" t="s">
        <v>12</v>
      </c>
      <c r="D627" s="265" t="s">
        <v>250</v>
      </c>
      <c r="E627" s="266" t="s">
        <v>10</v>
      </c>
      <c r="F627" s="267" t="s">
        <v>583</v>
      </c>
      <c r="G627" s="2" t="s">
        <v>16</v>
      </c>
      <c r="H627" s="349">
        <f>SUM(прил9!I699)</f>
        <v>150000</v>
      </c>
    </row>
    <row r="628" spans="1:8" ht="47.25" x14ac:dyDescent="0.25">
      <c r="A628" s="80" t="s">
        <v>46</v>
      </c>
      <c r="B628" s="44">
        <v>14</v>
      </c>
      <c r="C628" s="44"/>
      <c r="D628" s="296"/>
      <c r="E628" s="297"/>
      <c r="F628" s="298"/>
      <c r="G628" s="14"/>
      <c r="H628" s="344">
        <f>SUM(H629+H635)</f>
        <v>4395956</v>
      </c>
    </row>
    <row r="629" spans="1:8" ht="31.5" customHeight="1" x14ac:dyDescent="0.25">
      <c r="A629" s="93" t="s">
        <v>47</v>
      </c>
      <c r="B629" s="45">
        <v>14</v>
      </c>
      <c r="C629" s="25" t="s">
        <v>10</v>
      </c>
      <c r="D629" s="259"/>
      <c r="E629" s="260"/>
      <c r="F629" s="261"/>
      <c r="G629" s="24"/>
      <c r="H629" s="345">
        <f>SUM(H630)</f>
        <v>4395956</v>
      </c>
    </row>
    <row r="630" spans="1:8" ht="32.25" customHeight="1" x14ac:dyDescent="0.25">
      <c r="A630" s="81" t="s">
        <v>132</v>
      </c>
      <c r="B630" s="35">
        <v>14</v>
      </c>
      <c r="C630" s="33" t="s">
        <v>10</v>
      </c>
      <c r="D630" s="262" t="s">
        <v>228</v>
      </c>
      <c r="E630" s="263" t="s">
        <v>466</v>
      </c>
      <c r="F630" s="264" t="s">
        <v>467</v>
      </c>
      <c r="G630" s="33"/>
      <c r="H630" s="346">
        <f>SUM(H631)</f>
        <v>4395956</v>
      </c>
    </row>
    <row r="631" spans="1:8" ht="50.25" customHeight="1" x14ac:dyDescent="0.25">
      <c r="A631" s="91" t="s">
        <v>182</v>
      </c>
      <c r="B631" s="525">
        <v>14</v>
      </c>
      <c r="C631" s="2" t="s">
        <v>10</v>
      </c>
      <c r="D631" s="265" t="s">
        <v>232</v>
      </c>
      <c r="E631" s="266" t="s">
        <v>466</v>
      </c>
      <c r="F631" s="267" t="s">
        <v>467</v>
      </c>
      <c r="G631" s="2"/>
      <c r="H631" s="347">
        <f>SUM(H632)</f>
        <v>4395956</v>
      </c>
    </row>
    <row r="632" spans="1:8" ht="31.5" customHeight="1" x14ac:dyDescent="0.25">
      <c r="A632" s="91" t="s">
        <v>584</v>
      </c>
      <c r="B632" s="525">
        <v>14</v>
      </c>
      <c r="C632" s="2" t="s">
        <v>10</v>
      </c>
      <c r="D632" s="265" t="s">
        <v>232</v>
      </c>
      <c r="E632" s="266" t="s">
        <v>12</v>
      </c>
      <c r="F632" s="267" t="s">
        <v>467</v>
      </c>
      <c r="G632" s="2"/>
      <c r="H632" s="347">
        <f>SUM(H633)</f>
        <v>4395956</v>
      </c>
    </row>
    <row r="633" spans="1:8" ht="32.25" customHeight="1" x14ac:dyDescent="0.25">
      <c r="A633" s="91" t="s">
        <v>586</v>
      </c>
      <c r="B633" s="525">
        <v>14</v>
      </c>
      <c r="C633" s="2" t="s">
        <v>10</v>
      </c>
      <c r="D633" s="265" t="s">
        <v>232</v>
      </c>
      <c r="E633" s="266" t="s">
        <v>12</v>
      </c>
      <c r="F633" s="267" t="s">
        <v>585</v>
      </c>
      <c r="G633" s="2"/>
      <c r="H633" s="347">
        <f>SUM(H634)</f>
        <v>4395956</v>
      </c>
    </row>
    <row r="634" spans="1:8" ht="15.75" x14ac:dyDescent="0.25">
      <c r="A634" s="91" t="s">
        <v>21</v>
      </c>
      <c r="B634" s="525">
        <v>14</v>
      </c>
      <c r="C634" s="2" t="s">
        <v>10</v>
      </c>
      <c r="D634" s="265" t="s">
        <v>232</v>
      </c>
      <c r="E634" s="266" t="s">
        <v>12</v>
      </c>
      <c r="F634" s="267" t="s">
        <v>585</v>
      </c>
      <c r="G634" s="2" t="s">
        <v>68</v>
      </c>
      <c r="H634" s="349">
        <f>SUM(прил9!I357)</f>
        <v>4395956</v>
      </c>
    </row>
    <row r="635" spans="1:8" ht="15.75" hidden="1" x14ac:dyDescent="0.25">
      <c r="A635" s="93" t="s">
        <v>191</v>
      </c>
      <c r="B635" s="45">
        <v>14</v>
      </c>
      <c r="C635" s="25" t="s">
        <v>15</v>
      </c>
      <c r="D635" s="259"/>
      <c r="E635" s="260"/>
      <c r="F635" s="261"/>
      <c r="G635" s="25"/>
      <c r="H635" s="345">
        <f>SUM(H636)</f>
        <v>0</v>
      </c>
    </row>
    <row r="636" spans="1:8" ht="33.75" hidden="1" customHeight="1" x14ac:dyDescent="0.25">
      <c r="A636" s="81" t="s">
        <v>132</v>
      </c>
      <c r="B636" s="35">
        <v>14</v>
      </c>
      <c r="C636" s="33" t="s">
        <v>15</v>
      </c>
      <c r="D636" s="262" t="s">
        <v>228</v>
      </c>
      <c r="E636" s="263" t="s">
        <v>466</v>
      </c>
      <c r="F636" s="264" t="s">
        <v>467</v>
      </c>
      <c r="G636" s="33"/>
      <c r="H636" s="346">
        <f>SUM(H637)</f>
        <v>0</v>
      </c>
    </row>
    <row r="637" spans="1:8" ht="50.25" hidden="1" customHeight="1" x14ac:dyDescent="0.25">
      <c r="A637" s="91" t="s">
        <v>182</v>
      </c>
      <c r="B637" s="525">
        <v>14</v>
      </c>
      <c r="C637" s="2" t="s">
        <v>15</v>
      </c>
      <c r="D637" s="265" t="s">
        <v>232</v>
      </c>
      <c r="E637" s="266" t="s">
        <v>466</v>
      </c>
      <c r="F637" s="267" t="s">
        <v>467</v>
      </c>
      <c r="G637" s="78"/>
      <c r="H637" s="347">
        <f>SUM(H638)</f>
        <v>0</v>
      </c>
    </row>
    <row r="638" spans="1:8" ht="35.25" hidden="1" customHeight="1" x14ac:dyDescent="0.25">
      <c r="A638" s="476" t="s">
        <v>639</v>
      </c>
      <c r="B638" s="369">
        <v>14</v>
      </c>
      <c r="C638" s="41" t="s">
        <v>15</v>
      </c>
      <c r="D638" s="308" t="s">
        <v>232</v>
      </c>
      <c r="E638" s="309" t="s">
        <v>20</v>
      </c>
      <c r="F638" s="310" t="s">
        <v>467</v>
      </c>
      <c r="G638" s="78"/>
      <c r="H638" s="347">
        <f>SUM(H639)</f>
        <v>0</v>
      </c>
    </row>
    <row r="639" spans="1:8" ht="47.25" hidden="1" customHeight="1" x14ac:dyDescent="0.25">
      <c r="A639" s="75" t="s">
        <v>641</v>
      </c>
      <c r="B639" s="369">
        <v>14</v>
      </c>
      <c r="C639" s="41" t="s">
        <v>15</v>
      </c>
      <c r="D639" s="308" t="s">
        <v>232</v>
      </c>
      <c r="E639" s="309" t="s">
        <v>20</v>
      </c>
      <c r="F639" s="310" t="s">
        <v>640</v>
      </c>
      <c r="G639" s="78"/>
      <c r="H639" s="347">
        <f>SUM(H640)</f>
        <v>0</v>
      </c>
    </row>
    <row r="640" spans="1:8" ht="16.5" hidden="1" customHeight="1" x14ac:dyDescent="0.25">
      <c r="A640" s="477" t="s">
        <v>21</v>
      </c>
      <c r="B640" s="369">
        <v>14</v>
      </c>
      <c r="C640" s="41" t="s">
        <v>15</v>
      </c>
      <c r="D640" s="308" t="s">
        <v>232</v>
      </c>
      <c r="E640" s="309" t="s">
        <v>20</v>
      </c>
      <c r="F640" s="310" t="s">
        <v>640</v>
      </c>
      <c r="G640" s="2" t="s">
        <v>68</v>
      </c>
      <c r="H640" s="353"/>
    </row>
    <row r="641" spans="8:8" ht="15.75" x14ac:dyDescent="0.25">
      <c r="H641" s="483"/>
    </row>
  </sheetData>
  <mergeCells count="3">
    <mergeCell ref="A10:G12"/>
    <mergeCell ref="D14:F14"/>
    <mergeCell ref="I204:K204"/>
  </mergeCells>
  <pageMargins left="0.78740157480314965" right="0.19685039370078741" top="0.74803149606299213" bottom="0.74803149606299213" header="0.31496062992125984" footer="0.31496062992125984"/>
  <pageSetup paperSize="9" scale="73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699"/>
  <sheetViews>
    <sheetView zoomScaleNormal="100" workbookViewId="0">
      <selection activeCell="I303" sqref="I303"/>
    </sheetView>
  </sheetViews>
  <sheetFormatPr defaultRowHeight="15" x14ac:dyDescent="0.25"/>
  <cols>
    <col min="1" max="1" width="71.85546875" customWidth="1"/>
    <col min="2" max="2" width="6.5703125" customWidth="1"/>
    <col min="3" max="4" width="4.85546875" customWidth="1"/>
    <col min="5" max="5" width="4.7109375" customWidth="1"/>
    <col min="6" max="6" width="3.5703125" customWidth="1"/>
    <col min="7" max="7" width="7.140625" customWidth="1"/>
    <col min="8" max="8" width="5.85546875" customWidth="1"/>
    <col min="9" max="9" width="12.42578125" customWidth="1"/>
    <col min="10" max="10" width="9.140625" customWidth="1"/>
    <col min="11" max="11" width="8.5703125" customWidth="1"/>
  </cols>
  <sheetData>
    <row r="1" spans="1:9" x14ac:dyDescent="0.25">
      <c r="D1" s="520" t="s">
        <v>711</v>
      </c>
      <c r="E1" s="520"/>
      <c r="F1" s="520"/>
      <c r="G1" s="1"/>
    </row>
    <row r="2" spans="1:9" x14ac:dyDescent="0.25">
      <c r="D2" s="520" t="s">
        <v>7</v>
      </c>
      <c r="E2" s="520"/>
      <c r="F2" s="520"/>
    </row>
    <row r="3" spans="1:9" x14ac:dyDescent="0.25">
      <c r="D3" s="520" t="s">
        <v>6</v>
      </c>
      <c r="E3" s="520"/>
      <c r="F3" s="520"/>
    </row>
    <row r="4" spans="1:9" x14ac:dyDescent="0.25">
      <c r="D4" s="520" t="s">
        <v>102</v>
      </c>
      <c r="E4" s="520"/>
      <c r="F4" s="520"/>
    </row>
    <row r="5" spans="1:9" x14ac:dyDescent="0.25">
      <c r="D5" s="520" t="s">
        <v>809</v>
      </c>
      <c r="E5" s="520"/>
      <c r="F5" s="520"/>
    </row>
    <row r="6" spans="1:9" x14ac:dyDescent="0.25">
      <c r="D6" s="520" t="s">
        <v>810</v>
      </c>
      <c r="E6" s="520"/>
      <c r="F6" s="520"/>
    </row>
    <row r="7" spans="1:9" x14ac:dyDescent="0.25">
      <c r="D7" s="517" t="s">
        <v>831</v>
      </c>
      <c r="E7" s="517"/>
      <c r="F7" s="517"/>
      <c r="G7" s="518"/>
    </row>
    <row r="8" spans="1:9" x14ac:dyDescent="0.25">
      <c r="D8" s="537" t="s">
        <v>904</v>
      </c>
      <c r="E8" s="520"/>
      <c r="F8" s="520"/>
    </row>
    <row r="9" spans="1:9" ht="18.75" x14ac:dyDescent="0.25">
      <c r="A9" s="565" t="s">
        <v>595</v>
      </c>
      <c r="B9" s="565"/>
      <c r="C9" s="565"/>
      <c r="D9" s="565"/>
      <c r="E9" s="565"/>
      <c r="F9" s="565"/>
      <c r="G9" s="565"/>
      <c r="H9" s="565"/>
      <c r="I9" s="565"/>
    </row>
    <row r="10" spans="1:9" ht="18.75" x14ac:dyDescent="0.25">
      <c r="A10" s="565" t="s">
        <v>69</v>
      </c>
      <c r="B10" s="565"/>
      <c r="C10" s="565"/>
      <c r="D10" s="565"/>
      <c r="E10" s="565"/>
      <c r="F10" s="565"/>
      <c r="G10" s="565"/>
      <c r="H10" s="565"/>
      <c r="I10" s="565"/>
    </row>
    <row r="11" spans="1:9" ht="18.75" x14ac:dyDescent="0.25">
      <c r="A11" s="565" t="s">
        <v>812</v>
      </c>
      <c r="B11" s="565"/>
      <c r="C11" s="565"/>
      <c r="D11" s="565"/>
      <c r="E11" s="565"/>
      <c r="F11" s="565"/>
      <c r="G11" s="565"/>
      <c r="H11" s="565"/>
      <c r="I11" s="565"/>
    </row>
    <row r="12" spans="1:9" ht="15.75" x14ac:dyDescent="0.25">
      <c r="C12" s="524"/>
      <c r="I12" t="s">
        <v>613</v>
      </c>
    </row>
    <row r="13" spans="1:9" ht="21" customHeight="1" x14ac:dyDescent="0.25">
      <c r="A13" s="56" t="s">
        <v>0</v>
      </c>
      <c r="B13" s="56" t="s">
        <v>48</v>
      </c>
      <c r="C13" s="56" t="s">
        <v>1</v>
      </c>
      <c r="D13" s="56" t="s">
        <v>2</v>
      </c>
      <c r="E13" s="566" t="s">
        <v>3</v>
      </c>
      <c r="F13" s="567"/>
      <c r="G13" s="568"/>
      <c r="H13" s="56" t="s">
        <v>4</v>
      </c>
      <c r="I13" s="56" t="s">
        <v>5</v>
      </c>
    </row>
    <row r="14" spans="1:9" ht="15.75" x14ac:dyDescent="0.25">
      <c r="A14" s="88" t="s">
        <v>8</v>
      </c>
      <c r="B14" s="88"/>
      <c r="C14" s="43"/>
      <c r="D14" s="43"/>
      <c r="E14" s="253"/>
      <c r="F14" s="254"/>
      <c r="G14" s="255"/>
      <c r="H14" s="43"/>
      <c r="I14" s="343">
        <f>SUM(I15+I274+I364+I572+I381)</f>
        <v>383299365</v>
      </c>
    </row>
    <row r="15" spans="1:9" ht="15.75" x14ac:dyDescent="0.25">
      <c r="A15" s="55" t="s">
        <v>49</v>
      </c>
      <c r="B15" s="124" t="s">
        <v>50</v>
      </c>
      <c r="C15" s="385"/>
      <c r="D15" s="385"/>
      <c r="E15" s="386"/>
      <c r="F15" s="387"/>
      <c r="G15" s="388"/>
      <c r="H15" s="385"/>
      <c r="I15" s="354">
        <f>SUM(I16+I133+I146+I205+I256+I75+I250)</f>
        <v>105204095</v>
      </c>
    </row>
    <row r="16" spans="1:9" ht="15.75" x14ac:dyDescent="0.25">
      <c r="A16" s="356" t="s">
        <v>9</v>
      </c>
      <c r="B16" s="389" t="s">
        <v>50</v>
      </c>
      <c r="C16" s="14" t="s">
        <v>10</v>
      </c>
      <c r="D16" s="14"/>
      <c r="E16" s="379"/>
      <c r="F16" s="380"/>
      <c r="G16" s="381"/>
      <c r="H16" s="14"/>
      <c r="I16" s="371">
        <f>SUM(I17+I22+I79+I69+I64)</f>
        <v>24944468</v>
      </c>
    </row>
    <row r="17" spans="1:9" ht="31.5" x14ac:dyDescent="0.25">
      <c r="A17" s="23" t="s">
        <v>11</v>
      </c>
      <c r="B17" s="28" t="s">
        <v>50</v>
      </c>
      <c r="C17" s="24" t="s">
        <v>10</v>
      </c>
      <c r="D17" s="24" t="s">
        <v>12</v>
      </c>
      <c r="E17" s="314"/>
      <c r="F17" s="315"/>
      <c r="G17" s="316"/>
      <c r="H17" s="24"/>
      <c r="I17" s="372">
        <f>SUM(I18)</f>
        <v>1409705</v>
      </c>
    </row>
    <row r="18" spans="1:9" ht="15.75" x14ac:dyDescent="0.25">
      <c r="A18" s="32" t="s">
        <v>113</v>
      </c>
      <c r="B18" s="35" t="s">
        <v>50</v>
      </c>
      <c r="C18" s="33" t="s">
        <v>10</v>
      </c>
      <c r="D18" s="33" t="s">
        <v>12</v>
      </c>
      <c r="E18" s="262" t="s">
        <v>468</v>
      </c>
      <c r="F18" s="263" t="s">
        <v>466</v>
      </c>
      <c r="G18" s="264" t="s">
        <v>467</v>
      </c>
      <c r="H18" s="33"/>
      <c r="I18" s="346">
        <f>SUM(I19)</f>
        <v>1409705</v>
      </c>
    </row>
    <row r="19" spans="1:9" ht="15.75" x14ac:dyDescent="0.25">
      <c r="A19" s="90" t="s">
        <v>114</v>
      </c>
      <c r="B19" s="56" t="s">
        <v>50</v>
      </c>
      <c r="C19" s="2" t="s">
        <v>10</v>
      </c>
      <c r="D19" s="2" t="s">
        <v>12</v>
      </c>
      <c r="E19" s="265" t="s">
        <v>198</v>
      </c>
      <c r="F19" s="266" t="s">
        <v>466</v>
      </c>
      <c r="G19" s="267" t="s">
        <v>467</v>
      </c>
      <c r="H19" s="2"/>
      <c r="I19" s="347">
        <f>SUM(I20)</f>
        <v>1409705</v>
      </c>
    </row>
    <row r="20" spans="1:9" ht="31.5" x14ac:dyDescent="0.25">
      <c r="A20" s="3" t="s">
        <v>83</v>
      </c>
      <c r="B20" s="525" t="s">
        <v>50</v>
      </c>
      <c r="C20" s="2" t="s">
        <v>10</v>
      </c>
      <c r="D20" s="2" t="s">
        <v>12</v>
      </c>
      <c r="E20" s="265" t="s">
        <v>198</v>
      </c>
      <c r="F20" s="266" t="s">
        <v>466</v>
      </c>
      <c r="G20" s="267" t="s">
        <v>471</v>
      </c>
      <c r="H20" s="2"/>
      <c r="I20" s="347">
        <f>SUM(I21)</f>
        <v>1409705</v>
      </c>
    </row>
    <row r="21" spans="1:9" ht="63" x14ac:dyDescent="0.25">
      <c r="A21" s="91" t="s">
        <v>84</v>
      </c>
      <c r="B21" s="525" t="s">
        <v>50</v>
      </c>
      <c r="C21" s="2" t="s">
        <v>10</v>
      </c>
      <c r="D21" s="2" t="s">
        <v>12</v>
      </c>
      <c r="E21" s="265" t="s">
        <v>198</v>
      </c>
      <c r="F21" s="266" t="s">
        <v>466</v>
      </c>
      <c r="G21" s="267" t="s">
        <v>471</v>
      </c>
      <c r="H21" s="2" t="s">
        <v>13</v>
      </c>
      <c r="I21" s="348">
        <v>1409705</v>
      </c>
    </row>
    <row r="22" spans="1:9" ht="47.25" x14ac:dyDescent="0.25">
      <c r="A22" s="105" t="s">
        <v>19</v>
      </c>
      <c r="B22" s="28" t="s">
        <v>50</v>
      </c>
      <c r="C22" s="24" t="s">
        <v>10</v>
      </c>
      <c r="D22" s="24" t="s">
        <v>20</v>
      </c>
      <c r="E22" s="314"/>
      <c r="F22" s="315"/>
      <c r="G22" s="316"/>
      <c r="H22" s="24"/>
      <c r="I22" s="372">
        <f>SUM(I23+I37+I42+I47+I54+I59+I30)</f>
        <v>15221377</v>
      </c>
    </row>
    <row r="23" spans="1:9" ht="47.25" x14ac:dyDescent="0.25">
      <c r="A23" s="81" t="s">
        <v>122</v>
      </c>
      <c r="B23" s="35" t="s">
        <v>50</v>
      </c>
      <c r="C23" s="33" t="s">
        <v>10</v>
      </c>
      <c r="D23" s="33" t="s">
        <v>20</v>
      </c>
      <c r="E23" s="268" t="s">
        <v>197</v>
      </c>
      <c r="F23" s="269" t="s">
        <v>466</v>
      </c>
      <c r="G23" s="270" t="s">
        <v>467</v>
      </c>
      <c r="H23" s="33"/>
      <c r="I23" s="346">
        <f>SUM(I24)</f>
        <v>884600</v>
      </c>
    </row>
    <row r="24" spans="1:9" ht="80.25" customHeight="1" x14ac:dyDescent="0.25">
      <c r="A24" s="82" t="s">
        <v>123</v>
      </c>
      <c r="B24" s="60" t="s">
        <v>50</v>
      </c>
      <c r="C24" s="2" t="s">
        <v>10</v>
      </c>
      <c r="D24" s="2" t="s">
        <v>20</v>
      </c>
      <c r="E24" s="280" t="s">
        <v>230</v>
      </c>
      <c r="F24" s="281" t="s">
        <v>466</v>
      </c>
      <c r="G24" s="282" t="s">
        <v>467</v>
      </c>
      <c r="H24" s="2"/>
      <c r="I24" s="347">
        <f>SUM(I25)</f>
        <v>884600</v>
      </c>
    </row>
    <row r="25" spans="1:9" ht="47.25" x14ac:dyDescent="0.25">
      <c r="A25" s="82" t="s">
        <v>474</v>
      </c>
      <c r="B25" s="60" t="s">
        <v>50</v>
      </c>
      <c r="C25" s="2" t="s">
        <v>10</v>
      </c>
      <c r="D25" s="2" t="s">
        <v>20</v>
      </c>
      <c r="E25" s="280" t="s">
        <v>230</v>
      </c>
      <c r="F25" s="281" t="s">
        <v>10</v>
      </c>
      <c r="G25" s="282" t="s">
        <v>467</v>
      </c>
      <c r="H25" s="2"/>
      <c r="I25" s="347">
        <f>SUM(I26+I28)</f>
        <v>884600</v>
      </c>
    </row>
    <row r="26" spans="1:9" ht="47.25" x14ac:dyDescent="0.25">
      <c r="A26" s="91" t="s">
        <v>85</v>
      </c>
      <c r="B26" s="525" t="s">
        <v>50</v>
      </c>
      <c r="C26" s="2" t="s">
        <v>10</v>
      </c>
      <c r="D26" s="2" t="s">
        <v>20</v>
      </c>
      <c r="E26" s="283" t="s">
        <v>230</v>
      </c>
      <c r="F26" s="284" t="s">
        <v>10</v>
      </c>
      <c r="G26" s="285" t="s">
        <v>475</v>
      </c>
      <c r="H26" s="2"/>
      <c r="I26" s="347">
        <f>SUM(I27)</f>
        <v>876600</v>
      </c>
    </row>
    <row r="27" spans="1:9" ht="63" x14ac:dyDescent="0.25">
      <c r="A27" s="91" t="s">
        <v>84</v>
      </c>
      <c r="B27" s="525" t="s">
        <v>50</v>
      </c>
      <c r="C27" s="2" t="s">
        <v>10</v>
      </c>
      <c r="D27" s="2" t="s">
        <v>20</v>
      </c>
      <c r="E27" s="283" t="s">
        <v>230</v>
      </c>
      <c r="F27" s="284" t="s">
        <v>10</v>
      </c>
      <c r="G27" s="285" t="s">
        <v>475</v>
      </c>
      <c r="H27" s="2" t="s">
        <v>13</v>
      </c>
      <c r="I27" s="348">
        <v>876600</v>
      </c>
    </row>
    <row r="28" spans="1:9" ht="31.5" x14ac:dyDescent="0.25">
      <c r="A28" s="86" t="s">
        <v>112</v>
      </c>
      <c r="B28" s="390" t="s">
        <v>50</v>
      </c>
      <c r="C28" s="2" t="s">
        <v>10</v>
      </c>
      <c r="D28" s="2" t="s">
        <v>20</v>
      </c>
      <c r="E28" s="280" t="s">
        <v>230</v>
      </c>
      <c r="F28" s="281" t="s">
        <v>10</v>
      </c>
      <c r="G28" s="282" t="s">
        <v>476</v>
      </c>
      <c r="H28" s="2"/>
      <c r="I28" s="347">
        <f>SUM(I29)</f>
        <v>8000</v>
      </c>
    </row>
    <row r="29" spans="1:9" ht="32.25" customHeight="1" x14ac:dyDescent="0.25">
      <c r="A29" s="120" t="s">
        <v>653</v>
      </c>
      <c r="B29" s="366" t="s">
        <v>50</v>
      </c>
      <c r="C29" s="2" t="s">
        <v>10</v>
      </c>
      <c r="D29" s="2" t="s">
        <v>20</v>
      </c>
      <c r="E29" s="280" t="s">
        <v>230</v>
      </c>
      <c r="F29" s="281" t="s">
        <v>10</v>
      </c>
      <c r="G29" s="282" t="s">
        <v>476</v>
      </c>
      <c r="H29" s="2" t="s">
        <v>16</v>
      </c>
      <c r="I29" s="348">
        <v>8000</v>
      </c>
    </row>
    <row r="30" spans="1:9" ht="49.5" customHeight="1" x14ac:dyDescent="0.25">
      <c r="A30" s="32" t="s">
        <v>136</v>
      </c>
      <c r="B30" s="35" t="s">
        <v>50</v>
      </c>
      <c r="C30" s="33" t="s">
        <v>10</v>
      </c>
      <c r="D30" s="33" t="s">
        <v>20</v>
      </c>
      <c r="E30" s="274" t="s">
        <v>492</v>
      </c>
      <c r="F30" s="275" t="s">
        <v>466</v>
      </c>
      <c r="G30" s="276" t="s">
        <v>467</v>
      </c>
      <c r="H30" s="33"/>
      <c r="I30" s="346">
        <f>SUM(I31)</f>
        <v>168257</v>
      </c>
    </row>
    <row r="31" spans="1:9" ht="82.5" customHeight="1" x14ac:dyDescent="0.25">
      <c r="A31" s="61" t="s">
        <v>137</v>
      </c>
      <c r="B31" s="60" t="s">
        <v>50</v>
      </c>
      <c r="C31" s="2" t="s">
        <v>10</v>
      </c>
      <c r="D31" s="2" t="s">
        <v>20</v>
      </c>
      <c r="E31" s="277" t="s">
        <v>596</v>
      </c>
      <c r="F31" s="278" t="s">
        <v>466</v>
      </c>
      <c r="G31" s="279" t="s">
        <v>467</v>
      </c>
      <c r="H31" s="49"/>
      <c r="I31" s="347">
        <f>SUM(I32)</f>
        <v>168257</v>
      </c>
    </row>
    <row r="32" spans="1:9" ht="48" customHeight="1" x14ac:dyDescent="0.25">
      <c r="A32" s="82" t="s">
        <v>493</v>
      </c>
      <c r="B32" s="60" t="s">
        <v>50</v>
      </c>
      <c r="C32" s="2" t="s">
        <v>10</v>
      </c>
      <c r="D32" s="2" t="s">
        <v>20</v>
      </c>
      <c r="E32" s="277" t="s">
        <v>596</v>
      </c>
      <c r="F32" s="278" t="s">
        <v>10</v>
      </c>
      <c r="G32" s="279" t="s">
        <v>467</v>
      </c>
      <c r="H32" s="49"/>
      <c r="I32" s="347">
        <f>SUM(I33+I35)</f>
        <v>168257</v>
      </c>
    </row>
    <row r="33" spans="1:9" ht="18.75" hidden="1" customHeight="1" x14ac:dyDescent="0.25">
      <c r="A33" s="82" t="s">
        <v>792</v>
      </c>
      <c r="B33" s="60" t="s">
        <v>50</v>
      </c>
      <c r="C33" s="2" t="s">
        <v>10</v>
      </c>
      <c r="D33" s="2" t="s">
        <v>20</v>
      </c>
      <c r="E33" s="277" t="s">
        <v>209</v>
      </c>
      <c r="F33" s="278" t="s">
        <v>10</v>
      </c>
      <c r="G33" s="279" t="s">
        <v>793</v>
      </c>
      <c r="H33" s="49"/>
      <c r="I33" s="347">
        <f>SUM(I34)</f>
        <v>0</v>
      </c>
    </row>
    <row r="34" spans="1:9" ht="34.5" hidden="1" customHeight="1" x14ac:dyDescent="0.25">
      <c r="A34" s="92" t="s">
        <v>653</v>
      </c>
      <c r="B34" s="60" t="s">
        <v>50</v>
      </c>
      <c r="C34" s="2" t="s">
        <v>10</v>
      </c>
      <c r="D34" s="2" t="s">
        <v>20</v>
      </c>
      <c r="E34" s="277" t="s">
        <v>209</v>
      </c>
      <c r="F34" s="278" t="s">
        <v>10</v>
      </c>
      <c r="G34" s="279" t="s">
        <v>793</v>
      </c>
      <c r="H34" s="49" t="s">
        <v>16</v>
      </c>
      <c r="I34" s="349"/>
    </row>
    <row r="35" spans="1:9" ht="16.5" customHeight="1" x14ac:dyDescent="0.25">
      <c r="A35" s="82" t="s">
        <v>598</v>
      </c>
      <c r="B35" s="60" t="s">
        <v>50</v>
      </c>
      <c r="C35" s="2" t="s">
        <v>10</v>
      </c>
      <c r="D35" s="2" t="s">
        <v>20</v>
      </c>
      <c r="E35" s="277" t="s">
        <v>209</v>
      </c>
      <c r="F35" s="278" t="s">
        <v>10</v>
      </c>
      <c r="G35" s="279" t="s">
        <v>597</v>
      </c>
      <c r="H35" s="49"/>
      <c r="I35" s="347">
        <f>SUM(I36)</f>
        <v>168257</v>
      </c>
    </row>
    <row r="36" spans="1:9" ht="32.25" customHeight="1" x14ac:dyDescent="0.25">
      <c r="A36" s="92" t="s">
        <v>653</v>
      </c>
      <c r="B36" s="60" t="s">
        <v>50</v>
      </c>
      <c r="C36" s="2" t="s">
        <v>10</v>
      </c>
      <c r="D36" s="2" t="s">
        <v>20</v>
      </c>
      <c r="E36" s="277" t="s">
        <v>209</v>
      </c>
      <c r="F36" s="278" t="s">
        <v>10</v>
      </c>
      <c r="G36" s="279" t="s">
        <v>597</v>
      </c>
      <c r="H36" s="2" t="s">
        <v>16</v>
      </c>
      <c r="I36" s="349">
        <v>168257</v>
      </c>
    </row>
    <row r="37" spans="1:9" ht="47.25" x14ac:dyDescent="0.25">
      <c r="A37" s="81" t="s">
        <v>115</v>
      </c>
      <c r="B37" s="35" t="s">
        <v>50</v>
      </c>
      <c r="C37" s="33" t="s">
        <v>10</v>
      </c>
      <c r="D37" s="33" t="s">
        <v>20</v>
      </c>
      <c r="E37" s="274" t="s">
        <v>469</v>
      </c>
      <c r="F37" s="275" t="s">
        <v>466</v>
      </c>
      <c r="G37" s="276" t="s">
        <v>467</v>
      </c>
      <c r="H37" s="33"/>
      <c r="I37" s="346">
        <f>SUM(I38)</f>
        <v>959310</v>
      </c>
    </row>
    <row r="38" spans="1:9" ht="63" x14ac:dyDescent="0.25">
      <c r="A38" s="82" t="s">
        <v>128</v>
      </c>
      <c r="B38" s="60" t="s">
        <v>50</v>
      </c>
      <c r="C38" s="2" t="s">
        <v>10</v>
      </c>
      <c r="D38" s="2" t="s">
        <v>20</v>
      </c>
      <c r="E38" s="277" t="s">
        <v>470</v>
      </c>
      <c r="F38" s="278" t="s">
        <v>466</v>
      </c>
      <c r="G38" s="279" t="s">
        <v>467</v>
      </c>
      <c r="H38" s="49"/>
      <c r="I38" s="347">
        <f>SUM(I39)</f>
        <v>959310</v>
      </c>
    </row>
    <row r="39" spans="1:9" ht="47.25" x14ac:dyDescent="0.25">
      <c r="A39" s="82" t="s">
        <v>473</v>
      </c>
      <c r="B39" s="60" t="s">
        <v>50</v>
      </c>
      <c r="C39" s="2" t="s">
        <v>10</v>
      </c>
      <c r="D39" s="2" t="s">
        <v>20</v>
      </c>
      <c r="E39" s="277" t="s">
        <v>470</v>
      </c>
      <c r="F39" s="278" t="s">
        <v>10</v>
      </c>
      <c r="G39" s="279" t="s">
        <v>467</v>
      </c>
      <c r="H39" s="49"/>
      <c r="I39" s="347">
        <f>SUM(I40)</f>
        <v>959310</v>
      </c>
    </row>
    <row r="40" spans="1:9" ht="17.25" customHeight="1" x14ac:dyDescent="0.25">
      <c r="A40" s="82" t="s">
        <v>117</v>
      </c>
      <c r="B40" s="60" t="s">
        <v>50</v>
      </c>
      <c r="C40" s="2" t="s">
        <v>10</v>
      </c>
      <c r="D40" s="2" t="s">
        <v>20</v>
      </c>
      <c r="E40" s="277" t="s">
        <v>470</v>
      </c>
      <c r="F40" s="278" t="s">
        <v>10</v>
      </c>
      <c r="G40" s="279" t="s">
        <v>472</v>
      </c>
      <c r="H40" s="49"/>
      <c r="I40" s="347">
        <f>SUM(I41)</f>
        <v>959310</v>
      </c>
    </row>
    <row r="41" spans="1:9" ht="31.5" customHeight="1" x14ac:dyDescent="0.25">
      <c r="A41" s="92" t="s">
        <v>653</v>
      </c>
      <c r="B41" s="365" t="s">
        <v>50</v>
      </c>
      <c r="C41" s="2" t="s">
        <v>10</v>
      </c>
      <c r="D41" s="2" t="s">
        <v>20</v>
      </c>
      <c r="E41" s="277" t="s">
        <v>470</v>
      </c>
      <c r="F41" s="278" t="s">
        <v>10</v>
      </c>
      <c r="G41" s="279" t="s">
        <v>472</v>
      </c>
      <c r="H41" s="2" t="s">
        <v>16</v>
      </c>
      <c r="I41" s="349">
        <v>959310</v>
      </c>
    </row>
    <row r="42" spans="1:9" ht="31.5" x14ac:dyDescent="0.25">
      <c r="A42" s="81" t="s">
        <v>129</v>
      </c>
      <c r="B42" s="35" t="s">
        <v>50</v>
      </c>
      <c r="C42" s="33" t="s">
        <v>10</v>
      </c>
      <c r="D42" s="33" t="s">
        <v>20</v>
      </c>
      <c r="E42" s="262" t="s">
        <v>478</v>
      </c>
      <c r="F42" s="263" t="s">
        <v>466</v>
      </c>
      <c r="G42" s="264" t="s">
        <v>467</v>
      </c>
      <c r="H42" s="33"/>
      <c r="I42" s="346">
        <f>SUM(I43)</f>
        <v>192820</v>
      </c>
    </row>
    <row r="43" spans="1:9" ht="63" x14ac:dyDescent="0.25">
      <c r="A43" s="82" t="s">
        <v>658</v>
      </c>
      <c r="B43" s="60" t="s">
        <v>50</v>
      </c>
      <c r="C43" s="2" t="s">
        <v>10</v>
      </c>
      <c r="D43" s="2" t="s">
        <v>20</v>
      </c>
      <c r="E43" s="265" t="s">
        <v>201</v>
      </c>
      <c r="F43" s="266" t="s">
        <v>466</v>
      </c>
      <c r="G43" s="267" t="s">
        <v>467</v>
      </c>
      <c r="H43" s="2"/>
      <c r="I43" s="347">
        <f>SUM(I44)</f>
        <v>192820</v>
      </c>
    </row>
    <row r="44" spans="1:9" ht="47.25" x14ac:dyDescent="0.25">
      <c r="A44" s="82" t="s">
        <v>477</v>
      </c>
      <c r="B44" s="60" t="s">
        <v>50</v>
      </c>
      <c r="C44" s="2" t="s">
        <v>10</v>
      </c>
      <c r="D44" s="2" t="s">
        <v>20</v>
      </c>
      <c r="E44" s="265" t="s">
        <v>201</v>
      </c>
      <c r="F44" s="266" t="s">
        <v>10</v>
      </c>
      <c r="G44" s="267" t="s">
        <v>467</v>
      </c>
      <c r="H44" s="2"/>
      <c r="I44" s="347">
        <f>SUM(I45)</f>
        <v>192820</v>
      </c>
    </row>
    <row r="45" spans="1:9" ht="32.25" customHeight="1" x14ac:dyDescent="0.25">
      <c r="A45" s="82" t="s">
        <v>88</v>
      </c>
      <c r="B45" s="391" t="s">
        <v>50</v>
      </c>
      <c r="C45" s="2" t="s">
        <v>10</v>
      </c>
      <c r="D45" s="2" t="s">
        <v>20</v>
      </c>
      <c r="E45" s="265" t="s">
        <v>201</v>
      </c>
      <c r="F45" s="266" t="s">
        <v>10</v>
      </c>
      <c r="G45" s="267" t="s">
        <v>479</v>
      </c>
      <c r="H45" s="2"/>
      <c r="I45" s="347">
        <f>SUM(I46)</f>
        <v>192820</v>
      </c>
    </row>
    <row r="46" spans="1:9" ht="63" x14ac:dyDescent="0.25">
      <c r="A46" s="91" t="s">
        <v>84</v>
      </c>
      <c r="B46" s="525" t="s">
        <v>50</v>
      </c>
      <c r="C46" s="2" t="s">
        <v>10</v>
      </c>
      <c r="D46" s="2" t="s">
        <v>20</v>
      </c>
      <c r="E46" s="265" t="s">
        <v>201</v>
      </c>
      <c r="F46" s="266" t="s">
        <v>10</v>
      </c>
      <c r="G46" s="267" t="s">
        <v>479</v>
      </c>
      <c r="H46" s="2" t="s">
        <v>13</v>
      </c>
      <c r="I46" s="349">
        <v>192820</v>
      </c>
    </row>
    <row r="47" spans="1:9" ht="47.25" x14ac:dyDescent="0.25">
      <c r="A47" s="101" t="s">
        <v>124</v>
      </c>
      <c r="B47" s="37" t="s">
        <v>50</v>
      </c>
      <c r="C47" s="33" t="s">
        <v>10</v>
      </c>
      <c r="D47" s="33" t="s">
        <v>20</v>
      </c>
      <c r="E47" s="262" t="s">
        <v>481</v>
      </c>
      <c r="F47" s="263" t="s">
        <v>466</v>
      </c>
      <c r="G47" s="264" t="s">
        <v>467</v>
      </c>
      <c r="H47" s="33"/>
      <c r="I47" s="346">
        <f>SUM(I48)</f>
        <v>584400</v>
      </c>
    </row>
    <row r="48" spans="1:9" ht="63" x14ac:dyDescent="0.25">
      <c r="A48" s="96" t="s">
        <v>125</v>
      </c>
      <c r="B48" s="365" t="s">
        <v>50</v>
      </c>
      <c r="C48" s="2" t="s">
        <v>10</v>
      </c>
      <c r="D48" s="2" t="s">
        <v>20</v>
      </c>
      <c r="E48" s="265" t="s">
        <v>202</v>
      </c>
      <c r="F48" s="266" t="s">
        <v>466</v>
      </c>
      <c r="G48" s="267" t="s">
        <v>467</v>
      </c>
      <c r="H48" s="2"/>
      <c r="I48" s="347">
        <f>SUM(I49)</f>
        <v>584400</v>
      </c>
    </row>
    <row r="49" spans="1:9" ht="63" x14ac:dyDescent="0.25">
      <c r="A49" s="97" t="s">
        <v>480</v>
      </c>
      <c r="B49" s="366" t="s">
        <v>50</v>
      </c>
      <c r="C49" s="2" t="s">
        <v>10</v>
      </c>
      <c r="D49" s="2" t="s">
        <v>20</v>
      </c>
      <c r="E49" s="265" t="s">
        <v>202</v>
      </c>
      <c r="F49" s="266" t="s">
        <v>10</v>
      </c>
      <c r="G49" s="267" t="s">
        <v>467</v>
      </c>
      <c r="H49" s="2"/>
      <c r="I49" s="347">
        <f>SUM(I50+I52)</f>
        <v>584400</v>
      </c>
    </row>
    <row r="50" spans="1:9" ht="47.25" x14ac:dyDescent="0.25">
      <c r="A50" s="91" t="s">
        <v>794</v>
      </c>
      <c r="B50" s="525" t="s">
        <v>50</v>
      </c>
      <c r="C50" s="2" t="s">
        <v>10</v>
      </c>
      <c r="D50" s="2" t="s">
        <v>20</v>
      </c>
      <c r="E50" s="265" t="s">
        <v>202</v>
      </c>
      <c r="F50" s="266" t="s">
        <v>10</v>
      </c>
      <c r="G50" s="267" t="s">
        <v>482</v>
      </c>
      <c r="H50" s="2"/>
      <c r="I50" s="347">
        <f>SUM(I51)</f>
        <v>292200</v>
      </c>
    </row>
    <row r="51" spans="1:9" ht="63" x14ac:dyDescent="0.25">
      <c r="A51" s="91" t="s">
        <v>84</v>
      </c>
      <c r="B51" s="525" t="s">
        <v>50</v>
      </c>
      <c r="C51" s="2" t="s">
        <v>10</v>
      </c>
      <c r="D51" s="2" t="s">
        <v>20</v>
      </c>
      <c r="E51" s="265" t="s">
        <v>202</v>
      </c>
      <c r="F51" s="266" t="s">
        <v>10</v>
      </c>
      <c r="G51" s="267" t="s">
        <v>482</v>
      </c>
      <c r="H51" s="2" t="s">
        <v>13</v>
      </c>
      <c r="I51" s="348">
        <v>292200</v>
      </c>
    </row>
    <row r="52" spans="1:9" ht="35.25" customHeight="1" x14ac:dyDescent="0.25">
      <c r="A52" s="91" t="s">
        <v>87</v>
      </c>
      <c r="B52" s="525" t="s">
        <v>50</v>
      </c>
      <c r="C52" s="2" t="s">
        <v>10</v>
      </c>
      <c r="D52" s="2" t="s">
        <v>20</v>
      </c>
      <c r="E52" s="265" t="s">
        <v>202</v>
      </c>
      <c r="F52" s="266" t="s">
        <v>10</v>
      </c>
      <c r="G52" s="267" t="s">
        <v>483</v>
      </c>
      <c r="H52" s="2"/>
      <c r="I52" s="347">
        <f>SUM(I53)</f>
        <v>292200</v>
      </c>
    </row>
    <row r="53" spans="1:9" ht="63" x14ac:dyDescent="0.25">
      <c r="A53" s="91" t="s">
        <v>84</v>
      </c>
      <c r="B53" s="525" t="s">
        <v>50</v>
      </c>
      <c r="C53" s="2" t="s">
        <v>10</v>
      </c>
      <c r="D53" s="2" t="s">
        <v>20</v>
      </c>
      <c r="E53" s="265" t="s">
        <v>202</v>
      </c>
      <c r="F53" s="266" t="s">
        <v>10</v>
      </c>
      <c r="G53" s="267" t="s">
        <v>483</v>
      </c>
      <c r="H53" s="2" t="s">
        <v>13</v>
      </c>
      <c r="I53" s="349">
        <v>292200</v>
      </c>
    </row>
    <row r="54" spans="1:9" ht="47.25" x14ac:dyDescent="0.25">
      <c r="A54" s="81" t="s">
        <v>126</v>
      </c>
      <c r="B54" s="35" t="s">
        <v>50</v>
      </c>
      <c r="C54" s="33" t="s">
        <v>10</v>
      </c>
      <c r="D54" s="33" t="s">
        <v>20</v>
      </c>
      <c r="E54" s="262" t="s">
        <v>203</v>
      </c>
      <c r="F54" s="263" t="s">
        <v>466</v>
      </c>
      <c r="G54" s="264" t="s">
        <v>467</v>
      </c>
      <c r="H54" s="33"/>
      <c r="I54" s="346">
        <f>SUM(I55)</f>
        <v>292200</v>
      </c>
    </row>
    <row r="55" spans="1:9" ht="47.25" x14ac:dyDescent="0.25">
      <c r="A55" s="82" t="s">
        <v>127</v>
      </c>
      <c r="B55" s="60" t="s">
        <v>50</v>
      </c>
      <c r="C55" s="2" t="s">
        <v>10</v>
      </c>
      <c r="D55" s="2" t="s">
        <v>20</v>
      </c>
      <c r="E55" s="265" t="s">
        <v>204</v>
      </c>
      <c r="F55" s="266" t="s">
        <v>466</v>
      </c>
      <c r="G55" s="267" t="s">
        <v>467</v>
      </c>
      <c r="H55" s="49"/>
      <c r="I55" s="347">
        <f>SUM(I56)</f>
        <v>292200</v>
      </c>
    </row>
    <row r="56" spans="1:9" ht="47.25" x14ac:dyDescent="0.25">
      <c r="A56" s="82" t="s">
        <v>484</v>
      </c>
      <c r="B56" s="60" t="s">
        <v>50</v>
      </c>
      <c r="C56" s="2" t="s">
        <v>10</v>
      </c>
      <c r="D56" s="2" t="s">
        <v>20</v>
      </c>
      <c r="E56" s="265" t="s">
        <v>204</v>
      </c>
      <c r="F56" s="266" t="s">
        <v>12</v>
      </c>
      <c r="G56" s="267" t="s">
        <v>467</v>
      </c>
      <c r="H56" s="49"/>
      <c r="I56" s="347">
        <f>SUM(I57)</f>
        <v>292200</v>
      </c>
    </row>
    <row r="57" spans="1:9" ht="33.75" customHeight="1" x14ac:dyDescent="0.25">
      <c r="A57" s="3" t="s">
        <v>86</v>
      </c>
      <c r="B57" s="525" t="s">
        <v>50</v>
      </c>
      <c r="C57" s="2" t="s">
        <v>10</v>
      </c>
      <c r="D57" s="2" t="s">
        <v>20</v>
      </c>
      <c r="E57" s="265" t="s">
        <v>204</v>
      </c>
      <c r="F57" s="266" t="s">
        <v>12</v>
      </c>
      <c r="G57" s="267" t="s">
        <v>485</v>
      </c>
      <c r="H57" s="2"/>
      <c r="I57" s="347">
        <f>SUM(I58)</f>
        <v>292200</v>
      </c>
    </row>
    <row r="58" spans="1:9" ht="63" x14ac:dyDescent="0.25">
      <c r="A58" s="91" t="s">
        <v>84</v>
      </c>
      <c r="B58" s="525" t="s">
        <v>50</v>
      </c>
      <c r="C58" s="2" t="s">
        <v>10</v>
      </c>
      <c r="D58" s="2" t="s">
        <v>20</v>
      </c>
      <c r="E58" s="265" t="s">
        <v>204</v>
      </c>
      <c r="F58" s="266" t="s">
        <v>12</v>
      </c>
      <c r="G58" s="267" t="s">
        <v>485</v>
      </c>
      <c r="H58" s="2" t="s">
        <v>13</v>
      </c>
      <c r="I58" s="349">
        <v>292200</v>
      </c>
    </row>
    <row r="59" spans="1:9" ht="15.75" x14ac:dyDescent="0.25">
      <c r="A59" s="32" t="s">
        <v>130</v>
      </c>
      <c r="B59" s="35" t="s">
        <v>50</v>
      </c>
      <c r="C59" s="33" t="s">
        <v>10</v>
      </c>
      <c r="D59" s="33" t="s">
        <v>20</v>
      </c>
      <c r="E59" s="262" t="s">
        <v>205</v>
      </c>
      <c r="F59" s="263" t="s">
        <v>466</v>
      </c>
      <c r="G59" s="264" t="s">
        <v>467</v>
      </c>
      <c r="H59" s="33"/>
      <c r="I59" s="346">
        <f>SUM(I60)</f>
        <v>12139790</v>
      </c>
    </row>
    <row r="60" spans="1:9" ht="31.5" x14ac:dyDescent="0.25">
      <c r="A60" s="3" t="s">
        <v>131</v>
      </c>
      <c r="B60" s="525" t="s">
        <v>50</v>
      </c>
      <c r="C60" s="2" t="s">
        <v>10</v>
      </c>
      <c r="D60" s="2" t="s">
        <v>20</v>
      </c>
      <c r="E60" s="265" t="s">
        <v>206</v>
      </c>
      <c r="F60" s="266" t="s">
        <v>466</v>
      </c>
      <c r="G60" s="267" t="s">
        <v>467</v>
      </c>
      <c r="H60" s="2"/>
      <c r="I60" s="347">
        <f>SUM(I61)</f>
        <v>12139790</v>
      </c>
    </row>
    <row r="61" spans="1:9" ht="31.5" x14ac:dyDescent="0.25">
      <c r="A61" s="3" t="s">
        <v>83</v>
      </c>
      <c r="B61" s="525" t="s">
        <v>50</v>
      </c>
      <c r="C61" s="2" t="s">
        <v>10</v>
      </c>
      <c r="D61" s="2" t="s">
        <v>20</v>
      </c>
      <c r="E61" s="265" t="s">
        <v>206</v>
      </c>
      <c r="F61" s="266" t="s">
        <v>466</v>
      </c>
      <c r="G61" s="267" t="s">
        <v>471</v>
      </c>
      <c r="H61" s="2"/>
      <c r="I61" s="347">
        <f>SUM(I62:I63)</f>
        <v>12139790</v>
      </c>
    </row>
    <row r="62" spans="1:9" ht="63" x14ac:dyDescent="0.25">
      <c r="A62" s="91" t="s">
        <v>84</v>
      </c>
      <c r="B62" s="525" t="s">
        <v>50</v>
      </c>
      <c r="C62" s="2" t="s">
        <v>10</v>
      </c>
      <c r="D62" s="2" t="s">
        <v>20</v>
      </c>
      <c r="E62" s="265" t="s">
        <v>206</v>
      </c>
      <c r="F62" s="266" t="s">
        <v>466</v>
      </c>
      <c r="G62" s="267" t="s">
        <v>471</v>
      </c>
      <c r="H62" s="2" t="s">
        <v>13</v>
      </c>
      <c r="I62" s="348">
        <v>12128461</v>
      </c>
    </row>
    <row r="63" spans="1:9" ht="15.75" x14ac:dyDescent="0.25">
      <c r="A63" s="3" t="s">
        <v>18</v>
      </c>
      <c r="B63" s="525" t="s">
        <v>50</v>
      </c>
      <c r="C63" s="2" t="s">
        <v>10</v>
      </c>
      <c r="D63" s="2" t="s">
        <v>20</v>
      </c>
      <c r="E63" s="265" t="s">
        <v>206</v>
      </c>
      <c r="F63" s="266" t="s">
        <v>466</v>
      </c>
      <c r="G63" s="267" t="s">
        <v>471</v>
      </c>
      <c r="H63" s="2" t="s">
        <v>17</v>
      </c>
      <c r="I63" s="348">
        <v>11329</v>
      </c>
    </row>
    <row r="64" spans="1:9" ht="15.75" x14ac:dyDescent="0.25">
      <c r="A64" s="105" t="s">
        <v>866</v>
      </c>
      <c r="B64" s="28" t="s">
        <v>50</v>
      </c>
      <c r="C64" s="24" t="s">
        <v>10</v>
      </c>
      <c r="D64" s="63" t="s">
        <v>108</v>
      </c>
      <c r="E64" s="106"/>
      <c r="F64" s="376"/>
      <c r="G64" s="377"/>
      <c r="H64" s="24"/>
      <c r="I64" s="372">
        <f>SUM(I65)</f>
        <v>53600</v>
      </c>
    </row>
    <row r="65" spans="1:9" ht="20.25" customHeight="1" x14ac:dyDescent="0.25">
      <c r="A65" s="81" t="s">
        <v>193</v>
      </c>
      <c r="B65" s="35" t="s">
        <v>50</v>
      </c>
      <c r="C65" s="33" t="s">
        <v>10</v>
      </c>
      <c r="D65" s="47" t="s">
        <v>108</v>
      </c>
      <c r="E65" s="268" t="s">
        <v>213</v>
      </c>
      <c r="F65" s="269" t="s">
        <v>466</v>
      </c>
      <c r="G65" s="270" t="s">
        <v>467</v>
      </c>
      <c r="H65" s="33"/>
      <c r="I65" s="346">
        <f>SUM(I66)</f>
        <v>53600</v>
      </c>
    </row>
    <row r="66" spans="1:9" ht="18" customHeight="1" x14ac:dyDescent="0.25">
      <c r="A66" s="94" t="s">
        <v>192</v>
      </c>
      <c r="B66" s="6" t="s">
        <v>50</v>
      </c>
      <c r="C66" s="2" t="s">
        <v>10</v>
      </c>
      <c r="D66" s="8" t="s">
        <v>108</v>
      </c>
      <c r="E66" s="283" t="s">
        <v>213</v>
      </c>
      <c r="F66" s="284" t="s">
        <v>466</v>
      </c>
      <c r="G66" s="285" t="s">
        <v>467</v>
      </c>
      <c r="H66" s="2"/>
      <c r="I66" s="347">
        <f>SUM(I67)</f>
        <v>53600</v>
      </c>
    </row>
    <row r="67" spans="1:9" ht="47.25" x14ac:dyDescent="0.25">
      <c r="A67" s="3" t="s">
        <v>867</v>
      </c>
      <c r="B67" s="550" t="s">
        <v>50</v>
      </c>
      <c r="C67" s="2" t="s">
        <v>10</v>
      </c>
      <c r="D67" s="8" t="s">
        <v>108</v>
      </c>
      <c r="E67" s="283" t="s">
        <v>213</v>
      </c>
      <c r="F67" s="284" t="s">
        <v>466</v>
      </c>
      <c r="G67" s="481">
        <v>51200</v>
      </c>
      <c r="H67" s="2"/>
      <c r="I67" s="347">
        <f>SUM(I68)</f>
        <v>53600</v>
      </c>
    </row>
    <row r="68" spans="1:9" ht="31.5" x14ac:dyDescent="0.25">
      <c r="A68" s="96" t="s">
        <v>653</v>
      </c>
      <c r="B68" s="550" t="s">
        <v>50</v>
      </c>
      <c r="C68" s="2" t="s">
        <v>10</v>
      </c>
      <c r="D68" s="8" t="s">
        <v>108</v>
      </c>
      <c r="E68" s="283" t="s">
        <v>213</v>
      </c>
      <c r="F68" s="284" t="s">
        <v>466</v>
      </c>
      <c r="G68" s="481">
        <v>51200</v>
      </c>
      <c r="H68" s="2" t="s">
        <v>16</v>
      </c>
      <c r="I68" s="348">
        <v>53600</v>
      </c>
    </row>
    <row r="69" spans="1:9" ht="18" customHeight="1" x14ac:dyDescent="0.25">
      <c r="A69" s="105" t="s">
        <v>860</v>
      </c>
      <c r="B69" s="28" t="s">
        <v>50</v>
      </c>
      <c r="C69" s="24" t="s">
        <v>10</v>
      </c>
      <c r="D69" s="63" t="s">
        <v>29</v>
      </c>
      <c r="E69" s="106"/>
      <c r="F69" s="376"/>
      <c r="G69" s="547"/>
      <c r="H69" s="24"/>
      <c r="I69" s="372">
        <f>SUM(I70)</f>
        <v>225000</v>
      </c>
    </row>
    <row r="70" spans="1:9" ht="18.75" customHeight="1" x14ac:dyDescent="0.25">
      <c r="A70" s="81" t="s">
        <v>193</v>
      </c>
      <c r="B70" s="35" t="s">
        <v>50</v>
      </c>
      <c r="C70" s="33" t="s">
        <v>10</v>
      </c>
      <c r="D70" s="47" t="s">
        <v>29</v>
      </c>
      <c r="E70" s="268" t="s">
        <v>212</v>
      </c>
      <c r="F70" s="269" t="s">
        <v>466</v>
      </c>
      <c r="G70" s="548" t="s">
        <v>467</v>
      </c>
      <c r="H70" s="33"/>
      <c r="I70" s="346">
        <f>SUM(I71)</f>
        <v>225000</v>
      </c>
    </row>
    <row r="71" spans="1:9" ht="18" customHeight="1" x14ac:dyDescent="0.25">
      <c r="A71" s="94" t="s">
        <v>655</v>
      </c>
      <c r="B71" s="6" t="s">
        <v>50</v>
      </c>
      <c r="C71" s="2" t="s">
        <v>10</v>
      </c>
      <c r="D71" s="8" t="s">
        <v>29</v>
      </c>
      <c r="E71" s="283" t="s">
        <v>657</v>
      </c>
      <c r="F71" s="284" t="s">
        <v>466</v>
      </c>
      <c r="G71" s="481" t="s">
        <v>467</v>
      </c>
      <c r="H71" s="2"/>
      <c r="I71" s="347">
        <f>SUM(I72)</f>
        <v>225000</v>
      </c>
    </row>
    <row r="72" spans="1:9" ht="18" customHeight="1" x14ac:dyDescent="0.25">
      <c r="A72" s="3" t="s">
        <v>656</v>
      </c>
      <c r="B72" s="545" t="s">
        <v>50</v>
      </c>
      <c r="C72" s="2" t="s">
        <v>10</v>
      </c>
      <c r="D72" s="8" t="s">
        <v>29</v>
      </c>
      <c r="E72" s="283" t="s">
        <v>657</v>
      </c>
      <c r="F72" s="284" t="s">
        <v>466</v>
      </c>
      <c r="G72" s="481" t="s">
        <v>654</v>
      </c>
      <c r="H72" s="2"/>
      <c r="I72" s="347">
        <f>SUM(I73)</f>
        <v>225000</v>
      </c>
    </row>
    <row r="73" spans="1:9" ht="31.5" x14ac:dyDescent="0.25">
      <c r="A73" s="96" t="s">
        <v>653</v>
      </c>
      <c r="B73" s="545" t="s">
        <v>50</v>
      </c>
      <c r="C73" s="2" t="s">
        <v>10</v>
      </c>
      <c r="D73" s="8" t="s">
        <v>29</v>
      </c>
      <c r="E73" s="283" t="s">
        <v>657</v>
      </c>
      <c r="F73" s="284" t="s">
        <v>466</v>
      </c>
      <c r="G73" s="481" t="s">
        <v>654</v>
      </c>
      <c r="H73" s="2" t="s">
        <v>16</v>
      </c>
      <c r="I73" s="348">
        <v>225000</v>
      </c>
    </row>
    <row r="74" spans="1:9" ht="15.75" hidden="1" x14ac:dyDescent="0.25">
      <c r="A74" s="105" t="s">
        <v>22</v>
      </c>
      <c r="B74" s="28" t="s">
        <v>50</v>
      </c>
      <c r="C74" s="24" t="s">
        <v>10</v>
      </c>
      <c r="D74" s="28">
        <v>11</v>
      </c>
      <c r="E74" s="106"/>
      <c r="F74" s="376"/>
      <c r="G74" s="377"/>
      <c r="H74" s="24"/>
      <c r="I74" s="372">
        <f>SUM(I75)</f>
        <v>0</v>
      </c>
    </row>
    <row r="75" spans="1:9" ht="16.5" hidden="1" customHeight="1" x14ac:dyDescent="0.25">
      <c r="A75" s="81" t="s">
        <v>89</v>
      </c>
      <c r="B75" s="35" t="s">
        <v>50</v>
      </c>
      <c r="C75" s="33" t="s">
        <v>10</v>
      </c>
      <c r="D75" s="35">
        <v>11</v>
      </c>
      <c r="E75" s="268" t="s">
        <v>207</v>
      </c>
      <c r="F75" s="269" t="s">
        <v>466</v>
      </c>
      <c r="G75" s="270" t="s">
        <v>467</v>
      </c>
      <c r="H75" s="33"/>
      <c r="I75" s="346">
        <f>SUM(I76)</f>
        <v>0</v>
      </c>
    </row>
    <row r="76" spans="1:9" ht="16.5" hidden="1" customHeight="1" x14ac:dyDescent="0.25">
      <c r="A76" s="94" t="s">
        <v>90</v>
      </c>
      <c r="B76" s="6" t="s">
        <v>50</v>
      </c>
      <c r="C76" s="2" t="s">
        <v>10</v>
      </c>
      <c r="D76" s="525">
        <v>11</v>
      </c>
      <c r="E76" s="283" t="s">
        <v>208</v>
      </c>
      <c r="F76" s="284" t="s">
        <v>466</v>
      </c>
      <c r="G76" s="285" t="s">
        <v>467</v>
      </c>
      <c r="H76" s="2"/>
      <c r="I76" s="347">
        <f>SUM(I77)</f>
        <v>0</v>
      </c>
    </row>
    <row r="77" spans="1:9" ht="16.5" hidden="1" customHeight="1" x14ac:dyDescent="0.25">
      <c r="A77" s="3" t="s">
        <v>110</v>
      </c>
      <c r="B77" s="525" t="s">
        <v>50</v>
      </c>
      <c r="C77" s="2" t="s">
        <v>10</v>
      </c>
      <c r="D77" s="525">
        <v>11</v>
      </c>
      <c r="E77" s="283" t="s">
        <v>208</v>
      </c>
      <c r="F77" s="284" t="s">
        <v>466</v>
      </c>
      <c r="G77" s="285" t="s">
        <v>489</v>
      </c>
      <c r="H77" s="2"/>
      <c r="I77" s="347">
        <f>SUM(I78)</f>
        <v>0</v>
      </c>
    </row>
    <row r="78" spans="1:9" ht="15.75" hidden="1" customHeight="1" x14ac:dyDescent="0.25">
      <c r="A78" s="3" t="s">
        <v>18</v>
      </c>
      <c r="B78" s="525" t="s">
        <v>50</v>
      </c>
      <c r="C78" s="2" t="s">
        <v>10</v>
      </c>
      <c r="D78" s="525">
        <v>11</v>
      </c>
      <c r="E78" s="283" t="s">
        <v>208</v>
      </c>
      <c r="F78" s="284" t="s">
        <v>466</v>
      </c>
      <c r="G78" s="285" t="s">
        <v>489</v>
      </c>
      <c r="H78" s="2" t="s">
        <v>17</v>
      </c>
      <c r="I78" s="348"/>
    </row>
    <row r="79" spans="1:9" ht="15.75" x14ac:dyDescent="0.25">
      <c r="A79" s="105" t="s">
        <v>23</v>
      </c>
      <c r="B79" s="28" t="s">
        <v>50</v>
      </c>
      <c r="C79" s="24" t="s">
        <v>10</v>
      </c>
      <c r="D79" s="28">
        <v>13</v>
      </c>
      <c r="E79" s="106"/>
      <c r="F79" s="376"/>
      <c r="G79" s="377"/>
      <c r="H79" s="24"/>
      <c r="I79" s="372">
        <f>SUM(I80+I85+I104+I110+I121+I125+I94+I99)</f>
        <v>8034786</v>
      </c>
    </row>
    <row r="80" spans="1:9" ht="47.25" x14ac:dyDescent="0.25">
      <c r="A80" s="32" t="s">
        <v>136</v>
      </c>
      <c r="B80" s="35" t="s">
        <v>50</v>
      </c>
      <c r="C80" s="33" t="s">
        <v>10</v>
      </c>
      <c r="D80" s="35">
        <v>13</v>
      </c>
      <c r="E80" s="268" t="s">
        <v>492</v>
      </c>
      <c r="F80" s="269" t="s">
        <v>466</v>
      </c>
      <c r="G80" s="270" t="s">
        <v>467</v>
      </c>
      <c r="H80" s="33"/>
      <c r="I80" s="346">
        <f>SUM(I81)</f>
        <v>3000</v>
      </c>
    </row>
    <row r="81" spans="1:9" ht="63" customHeight="1" x14ac:dyDescent="0.25">
      <c r="A81" s="61" t="s">
        <v>137</v>
      </c>
      <c r="B81" s="60" t="s">
        <v>50</v>
      </c>
      <c r="C81" s="2" t="s">
        <v>10</v>
      </c>
      <c r="D81" s="525">
        <v>13</v>
      </c>
      <c r="E81" s="283" t="s">
        <v>209</v>
      </c>
      <c r="F81" s="284" t="s">
        <v>466</v>
      </c>
      <c r="G81" s="285" t="s">
        <v>467</v>
      </c>
      <c r="H81" s="2"/>
      <c r="I81" s="347">
        <f>SUM(I82)</f>
        <v>3000</v>
      </c>
    </row>
    <row r="82" spans="1:9" ht="47.25" x14ac:dyDescent="0.25">
      <c r="A82" s="61" t="s">
        <v>493</v>
      </c>
      <c r="B82" s="60" t="s">
        <v>50</v>
      </c>
      <c r="C82" s="2" t="s">
        <v>10</v>
      </c>
      <c r="D82" s="525">
        <v>13</v>
      </c>
      <c r="E82" s="283" t="s">
        <v>209</v>
      </c>
      <c r="F82" s="284" t="s">
        <v>10</v>
      </c>
      <c r="G82" s="285" t="s">
        <v>467</v>
      </c>
      <c r="H82" s="2"/>
      <c r="I82" s="347">
        <f>SUM(I83)</f>
        <v>3000</v>
      </c>
    </row>
    <row r="83" spans="1:9" ht="17.25" customHeight="1" x14ac:dyDescent="0.25">
      <c r="A83" s="91" t="s">
        <v>495</v>
      </c>
      <c r="B83" s="525" t="s">
        <v>50</v>
      </c>
      <c r="C83" s="2" t="s">
        <v>10</v>
      </c>
      <c r="D83" s="525">
        <v>13</v>
      </c>
      <c r="E83" s="283" t="s">
        <v>209</v>
      </c>
      <c r="F83" s="284" t="s">
        <v>10</v>
      </c>
      <c r="G83" s="285" t="s">
        <v>494</v>
      </c>
      <c r="H83" s="2"/>
      <c r="I83" s="347">
        <f>SUM(I84)</f>
        <v>3000</v>
      </c>
    </row>
    <row r="84" spans="1:9" ht="31.5" customHeight="1" x14ac:dyDescent="0.25">
      <c r="A84" s="96" t="s">
        <v>653</v>
      </c>
      <c r="B84" s="365" t="s">
        <v>50</v>
      </c>
      <c r="C84" s="2" t="s">
        <v>10</v>
      </c>
      <c r="D84" s="525">
        <v>13</v>
      </c>
      <c r="E84" s="283" t="s">
        <v>209</v>
      </c>
      <c r="F84" s="284" t="s">
        <v>10</v>
      </c>
      <c r="G84" s="285" t="s">
        <v>494</v>
      </c>
      <c r="H84" s="2" t="s">
        <v>16</v>
      </c>
      <c r="I84" s="348">
        <v>3000</v>
      </c>
    </row>
    <row r="85" spans="1:9" ht="47.25" x14ac:dyDescent="0.25">
      <c r="A85" s="81" t="s">
        <v>195</v>
      </c>
      <c r="B85" s="35" t="s">
        <v>50</v>
      </c>
      <c r="C85" s="33" t="s">
        <v>10</v>
      </c>
      <c r="D85" s="35">
        <v>13</v>
      </c>
      <c r="E85" s="268" t="s">
        <v>520</v>
      </c>
      <c r="F85" s="269" t="s">
        <v>466</v>
      </c>
      <c r="G85" s="270" t="s">
        <v>467</v>
      </c>
      <c r="H85" s="33"/>
      <c r="I85" s="346">
        <f>SUM(I86+I90)</f>
        <v>94800</v>
      </c>
    </row>
    <row r="86" spans="1:9" ht="78.75" x14ac:dyDescent="0.25">
      <c r="A86" s="91" t="s">
        <v>253</v>
      </c>
      <c r="B86" s="525" t="s">
        <v>50</v>
      </c>
      <c r="C86" s="2" t="s">
        <v>10</v>
      </c>
      <c r="D86" s="525">
        <v>13</v>
      </c>
      <c r="E86" s="283" t="s">
        <v>252</v>
      </c>
      <c r="F86" s="284" t="s">
        <v>466</v>
      </c>
      <c r="G86" s="285" t="s">
        <v>467</v>
      </c>
      <c r="H86" s="2"/>
      <c r="I86" s="347">
        <f>SUM(I87)</f>
        <v>47400</v>
      </c>
    </row>
    <row r="87" spans="1:9" ht="47.25" x14ac:dyDescent="0.25">
      <c r="A87" s="3" t="s">
        <v>521</v>
      </c>
      <c r="B87" s="525" t="s">
        <v>50</v>
      </c>
      <c r="C87" s="2" t="s">
        <v>10</v>
      </c>
      <c r="D87" s="525">
        <v>13</v>
      </c>
      <c r="E87" s="283" t="s">
        <v>252</v>
      </c>
      <c r="F87" s="284" t="s">
        <v>10</v>
      </c>
      <c r="G87" s="285" t="s">
        <v>467</v>
      </c>
      <c r="H87" s="2"/>
      <c r="I87" s="347">
        <f>SUM(I88)</f>
        <v>47400</v>
      </c>
    </row>
    <row r="88" spans="1:9" ht="31.5" x14ac:dyDescent="0.25">
      <c r="A88" s="120" t="s">
        <v>529</v>
      </c>
      <c r="B88" s="366" t="s">
        <v>50</v>
      </c>
      <c r="C88" s="2" t="s">
        <v>10</v>
      </c>
      <c r="D88" s="525">
        <v>13</v>
      </c>
      <c r="E88" s="283" t="s">
        <v>252</v>
      </c>
      <c r="F88" s="284" t="s">
        <v>10</v>
      </c>
      <c r="G88" s="285" t="s">
        <v>528</v>
      </c>
      <c r="H88" s="2"/>
      <c r="I88" s="347">
        <f>SUM(I89)</f>
        <v>47400</v>
      </c>
    </row>
    <row r="89" spans="1:9" ht="15.75" customHeight="1" x14ac:dyDescent="0.25">
      <c r="A89" s="97" t="s">
        <v>21</v>
      </c>
      <c r="B89" s="366" t="s">
        <v>50</v>
      </c>
      <c r="C89" s="2" t="s">
        <v>10</v>
      </c>
      <c r="D89" s="525">
        <v>13</v>
      </c>
      <c r="E89" s="283" t="s">
        <v>252</v>
      </c>
      <c r="F89" s="284" t="s">
        <v>10</v>
      </c>
      <c r="G89" s="285" t="s">
        <v>528</v>
      </c>
      <c r="H89" s="2" t="s">
        <v>68</v>
      </c>
      <c r="I89" s="348">
        <v>47400</v>
      </c>
    </row>
    <row r="90" spans="1:9" ht="84" customHeight="1" x14ac:dyDescent="0.25">
      <c r="A90" s="91" t="s">
        <v>196</v>
      </c>
      <c r="B90" s="525" t="s">
        <v>50</v>
      </c>
      <c r="C90" s="2" t="s">
        <v>10</v>
      </c>
      <c r="D90" s="525">
        <v>13</v>
      </c>
      <c r="E90" s="283" t="s">
        <v>226</v>
      </c>
      <c r="F90" s="284" t="s">
        <v>466</v>
      </c>
      <c r="G90" s="285" t="s">
        <v>467</v>
      </c>
      <c r="H90" s="2"/>
      <c r="I90" s="347">
        <f>SUM(I91)</f>
        <v>47400</v>
      </c>
    </row>
    <row r="91" spans="1:9" ht="34.5" customHeight="1" x14ac:dyDescent="0.25">
      <c r="A91" s="3" t="s">
        <v>530</v>
      </c>
      <c r="B91" s="525" t="s">
        <v>50</v>
      </c>
      <c r="C91" s="2" t="s">
        <v>10</v>
      </c>
      <c r="D91" s="525">
        <v>13</v>
      </c>
      <c r="E91" s="283" t="s">
        <v>226</v>
      </c>
      <c r="F91" s="284" t="s">
        <v>10</v>
      </c>
      <c r="G91" s="285" t="s">
        <v>467</v>
      </c>
      <c r="H91" s="2"/>
      <c r="I91" s="347">
        <f>SUM(I92)</f>
        <v>47400</v>
      </c>
    </row>
    <row r="92" spans="1:9" ht="31.5" x14ac:dyDescent="0.25">
      <c r="A92" s="120" t="s">
        <v>529</v>
      </c>
      <c r="B92" s="366" t="s">
        <v>50</v>
      </c>
      <c r="C92" s="2" t="s">
        <v>10</v>
      </c>
      <c r="D92" s="525">
        <v>13</v>
      </c>
      <c r="E92" s="283" t="s">
        <v>226</v>
      </c>
      <c r="F92" s="284" t="s">
        <v>10</v>
      </c>
      <c r="G92" s="285" t="s">
        <v>528</v>
      </c>
      <c r="H92" s="2"/>
      <c r="I92" s="347">
        <f>SUM(I93)</f>
        <v>47400</v>
      </c>
    </row>
    <row r="93" spans="1:9" ht="17.25" customHeight="1" x14ac:dyDescent="0.25">
      <c r="A93" s="97" t="s">
        <v>21</v>
      </c>
      <c r="B93" s="366" t="s">
        <v>50</v>
      </c>
      <c r="C93" s="2" t="s">
        <v>10</v>
      </c>
      <c r="D93" s="525">
        <v>13</v>
      </c>
      <c r="E93" s="283" t="s">
        <v>226</v>
      </c>
      <c r="F93" s="284" t="s">
        <v>10</v>
      </c>
      <c r="G93" s="285" t="s">
        <v>528</v>
      </c>
      <c r="H93" s="2" t="s">
        <v>68</v>
      </c>
      <c r="I93" s="348">
        <v>47400</v>
      </c>
    </row>
    <row r="94" spans="1:9" ht="33.75" hidden="1" customHeight="1" x14ac:dyDescent="0.25">
      <c r="A94" s="81" t="s">
        <v>129</v>
      </c>
      <c r="B94" s="35" t="s">
        <v>50</v>
      </c>
      <c r="C94" s="33" t="s">
        <v>10</v>
      </c>
      <c r="D94" s="33">
        <v>13</v>
      </c>
      <c r="E94" s="262" t="s">
        <v>478</v>
      </c>
      <c r="F94" s="263" t="s">
        <v>466</v>
      </c>
      <c r="G94" s="264" t="s">
        <v>467</v>
      </c>
      <c r="H94" s="33"/>
      <c r="I94" s="346">
        <f>SUM(I95)</f>
        <v>0</v>
      </c>
    </row>
    <row r="95" spans="1:9" ht="63" hidden="1" customHeight="1" x14ac:dyDescent="0.25">
      <c r="A95" s="82" t="s">
        <v>602</v>
      </c>
      <c r="B95" s="366" t="s">
        <v>50</v>
      </c>
      <c r="C95" s="2" t="s">
        <v>10</v>
      </c>
      <c r="D95" s="2">
        <v>13</v>
      </c>
      <c r="E95" s="265" t="s">
        <v>601</v>
      </c>
      <c r="F95" s="266" t="s">
        <v>466</v>
      </c>
      <c r="G95" s="267" t="s">
        <v>467</v>
      </c>
      <c r="H95" s="2"/>
      <c r="I95" s="347">
        <f>SUM(I96)</f>
        <v>0</v>
      </c>
    </row>
    <row r="96" spans="1:9" ht="33" hidden="1" customHeight="1" x14ac:dyDescent="0.25">
      <c r="A96" s="82" t="s">
        <v>603</v>
      </c>
      <c r="B96" s="366" t="s">
        <v>50</v>
      </c>
      <c r="C96" s="2" t="s">
        <v>10</v>
      </c>
      <c r="D96" s="2">
        <v>13</v>
      </c>
      <c r="E96" s="265" t="s">
        <v>601</v>
      </c>
      <c r="F96" s="266" t="s">
        <v>10</v>
      </c>
      <c r="G96" s="267" t="s">
        <v>467</v>
      </c>
      <c r="H96" s="2"/>
      <c r="I96" s="347">
        <f>SUM(I97)</f>
        <v>0</v>
      </c>
    </row>
    <row r="97" spans="1:9" ht="31.5" hidden="1" customHeight="1" x14ac:dyDescent="0.25">
      <c r="A97" s="82" t="s">
        <v>605</v>
      </c>
      <c r="B97" s="366" t="s">
        <v>50</v>
      </c>
      <c r="C97" s="2" t="s">
        <v>10</v>
      </c>
      <c r="D97" s="2">
        <v>13</v>
      </c>
      <c r="E97" s="265" t="s">
        <v>601</v>
      </c>
      <c r="F97" s="266" t="s">
        <v>10</v>
      </c>
      <c r="G97" s="267" t="s">
        <v>604</v>
      </c>
      <c r="H97" s="2"/>
      <c r="I97" s="347">
        <f>SUM(I98)</f>
        <v>0</v>
      </c>
    </row>
    <row r="98" spans="1:9" ht="32.25" hidden="1" customHeight="1" x14ac:dyDescent="0.25">
      <c r="A98" s="96" t="s">
        <v>653</v>
      </c>
      <c r="B98" s="366" t="s">
        <v>50</v>
      </c>
      <c r="C98" s="2" t="s">
        <v>10</v>
      </c>
      <c r="D98" s="2">
        <v>13</v>
      </c>
      <c r="E98" s="265" t="s">
        <v>601</v>
      </c>
      <c r="F98" s="266" t="s">
        <v>10</v>
      </c>
      <c r="G98" s="267" t="s">
        <v>604</v>
      </c>
      <c r="H98" s="2" t="s">
        <v>16</v>
      </c>
      <c r="I98" s="349"/>
    </row>
    <row r="99" spans="1:9" ht="47.25" hidden="1" customHeight="1" x14ac:dyDescent="0.25">
      <c r="A99" s="101" t="s">
        <v>124</v>
      </c>
      <c r="B99" s="35" t="s">
        <v>50</v>
      </c>
      <c r="C99" s="33" t="s">
        <v>10</v>
      </c>
      <c r="D99" s="33">
        <v>13</v>
      </c>
      <c r="E99" s="262" t="s">
        <v>481</v>
      </c>
      <c r="F99" s="263" t="s">
        <v>466</v>
      </c>
      <c r="G99" s="264" t="s">
        <v>467</v>
      </c>
      <c r="H99" s="33"/>
      <c r="I99" s="346">
        <f>SUM(I100)</f>
        <v>0</v>
      </c>
    </row>
    <row r="100" spans="1:9" ht="65.25" hidden="1" customHeight="1" x14ac:dyDescent="0.25">
      <c r="A100" s="82" t="s">
        <v>160</v>
      </c>
      <c r="B100" s="366" t="s">
        <v>50</v>
      </c>
      <c r="C100" s="2" t="s">
        <v>10</v>
      </c>
      <c r="D100" s="2">
        <v>13</v>
      </c>
      <c r="E100" s="308" t="s">
        <v>240</v>
      </c>
      <c r="F100" s="309" t="s">
        <v>466</v>
      </c>
      <c r="G100" s="310" t="s">
        <v>467</v>
      </c>
      <c r="H100" s="77"/>
      <c r="I100" s="350">
        <f>SUM(I101)</f>
        <v>0</v>
      </c>
    </row>
    <row r="101" spans="1:9" ht="32.25" hidden="1" customHeight="1" x14ac:dyDescent="0.25">
      <c r="A101" s="82" t="s">
        <v>544</v>
      </c>
      <c r="B101" s="366" t="s">
        <v>50</v>
      </c>
      <c r="C101" s="2" t="s">
        <v>10</v>
      </c>
      <c r="D101" s="2">
        <v>13</v>
      </c>
      <c r="E101" s="308" t="s">
        <v>240</v>
      </c>
      <c r="F101" s="309" t="s">
        <v>10</v>
      </c>
      <c r="G101" s="310" t="s">
        <v>467</v>
      </c>
      <c r="H101" s="77"/>
      <c r="I101" s="350">
        <f>SUM(I102)</f>
        <v>0</v>
      </c>
    </row>
    <row r="102" spans="1:9" ht="32.25" hidden="1" customHeight="1" x14ac:dyDescent="0.25">
      <c r="A102" s="75" t="s">
        <v>606</v>
      </c>
      <c r="B102" s="366" t="s">
        <v>50</v>
      </c>
      <c r="C102" s="2" t="s">
        <v>10</v>
      </c>
      <c r="D102" s="2">
        <v>13</v>
      </c>
      <c r="E102" s="308" t="s">
        <v>240</v>
      </c>
      <c r="F102" s="309" t="s">
        <v>10</v>
      </c>
      <c r="G102" s="310" t="s">
        <v>607</v>
      </c>
      <c r="H102" s="77"/>
      <c r="I102" s="350">
        <f>SUM(I103)</f>
        <v>0</v>
      </c>
    </row>
    <row r="103" spans="1:9" ht="32.25" hidden="1" customHeight="1" x14ac:dyDescent="0.25">
      <c r="A103" s="99" t="s">
        <v>653</v>
      </c>
      <c r="B103" s="366" t="s">
        <v>50</v>
      </c>
      <c r="C103" s="2" t="s">
        <v>10</v>
      </c>
      <c r="D103" s="2">
        <v>13</v>
      </c>
      <c r="E103" s="308" t="s">
        <v>240</v>
      </c>
      <c r="F103" s="309" t="s">
        <v>10</v>
      </c>
      <c r="G103" s="310" t="s">
        <v>607</v>
      </c>
      <c r="H103" s="77" t="s">
        <v>16</v>
      </c>
      <c r="I103" s="351"/>
    </row>
    <row r="104" spans="1:9" ht="31.5" x14ac:dyDescent="0.25">
      <c r="A104" s="81" t="s">
        <v>24</v>
      </c>
      <c r="B104" s="35" t="s">
        <v>50</v>
      </c>
      <c r="C104" s="33" t="s">
        <v>10</v>
      </c>
      <c r="D104" s="35">
        <v>13</v>
      </c>
      <c r="E104" s="268" t="s">
        <v>210</v>
      </c>
      <c r="F104" s="269" t="s">
        <v>466</v>
      </c>
      <c r="G104" s="270" t="s">
        <v>467</v>
      </c>
      <c r="H104" s="33"/>
      <c r="I104" s="346">
        <f>SUM(I105)</f>
        <v>126740</v>
      </c>
    </row>
    <row r="105" spans="1:9" ht="16.5" customHeight="1" x14ac:dyDescent="0.25">
      <c r="A105" s="91" t="s">
        <v>93</v>
      </c>
      <c r="B105" s="525" t="s">
        <v>50</v>
      </c>
      <c r="C105" s="2" t="s">
        <v>10</v>
      </c>
      <c r="D105" s="525">
        <v>13</v>
      </c>
      <c r="E105" s="283" t="s">
        <v>211</v>
      </c>
      <c r="F105" s="284" t="s">
        <v>466</v>
      </c>
      <c r="G105" s="285" t="s">
        <v>467</v>
      </c>
      <c r="H105" s="2"/>
      <c r="I105" s="347">
        <f>SUM(I106+I108)</f>
        <v>126740</v>
      </c>
    </row>
    <row r="106" spans="1:9" ht="16.5" customHeight="1" x14ac:dyDescent="0.25">
      <c r="A106" s="3" t="s">
        <v>110</v>
      </c>
      <c r="B106" s="525" t="s">
        <v>50</v>
      </c>
      <c r="C106" s="2" t="s">
        <v>10</v>
      </c>
      <c r="D106" s="525">
        <v>13</v>
      </c>
      <c r="E106" s="283" t="s">
        <v>211</v>
      </c>
      <c r="F106" s="284" t="s">
        <v>466</v>
      </c>
      <c r="G106" s="285" t="s">
        <v>489</v>
      </c>
      <c r="H106" s="2"/>
      <c r="I106" s="347">
        <f>SUM(I107)</f>
        <v>13600</v>
      </c>
    </row>
    <row r="107" spans="1:9" ht="31.5" customHeight="1" x14ac:dyDescent="0.25">
      <c r="A107" s="96" t="s">
        <v>653</v>
      </c>
      <c r="B107" s="365" t="s">
        <v>50</v>
      </c>
      <c r="C107" s="2" t="s">
        <v>10</v>
      </c>
      <c r="D107" s="525">
        <v>13</v>
      </c>
      <c r="E107" s="283" t="s">
        <v>211</v>
      </c>
      <c r="F107" s="284" t="s">
        <v>466</v>
      </c>
      <c r="G107" s="285" t="s">
        <v>489</v>
      </c>
      <c r="H107" s="2" t="s">
        <v>16</v>
      </c>
      <c r="I107" s="349">
        <v>13600</v>
      </c>
    </row>
    <row r="108" spans="1:9" ht="30.75" customHeight="1" x14ac:dyDescent="0.25">
      <c r="A108" s="3" t="s">
        <v>111</v>
      </c>
      <c r="B108" s="525" t="s">
        <v>50</v>
      </c>
      <c r="C108" s="2" t="s">
        <v>10</v>
      </c>
      <c r="D108" s="525">
        <v>13</v>
      </c>
      <c r="E108" s="283" t="s">
        <v>211</v>
      </c>
      <c r="F108" s="284" t="s">
        <v>466</v>
      </c>
      <c r="G108" s="285" t="s">
        <v>496</v>
      </c>
      <c r="H108" s="2"/>
      <c r="I108" s="347">
        <f>SUM(I109)</f>
        <v>113140</v>
      </c>
    </row>
    <row r="109" spans="1:9" ht="34.5" customHeight="1" x14ac:dyDescent="0.25">
      <c r="A109" s="96" t="s">
        <v>653</v>
      </c>
      <c r="B109" s="365" t="s">
        <v>50</v>
      </c>
      <c r="C109" s="2" t="s">
        <v>10</v>
      </c>
      <c r="D109" s="525">
        <v>13</v>
      </c>
      <c r="E109" s="283" t="s">
        <v>211</v>
      </c>
      <c r="F109" s="284" t="s">
        <v>466</v>
      </c>
      <c r="G109" s="285" t="s">
        <v>496</v>
      </c>
      <c r="H109" s="2" t="s">
        <v>16</v>
      </c>
      <c r="I109" s="348">
        <v>113140</v>
      </c>
    </row>
    <row r="110" spans="1:9" ht="16.5" customHeight="1" x14ac:dyDescent="0.25">
      <c r="A110" s="81" t="s">
        <v>193</v>
      </c>
      <c r="B110" s="35" t="s">
        <v>50</v>
      </c>
      <c r="C110" s="33" t="s">
        <v>10</v>
      </c>
      <c r="D110" s="35">
        <v>13</v>
      </c>
      <c r="E110" s="268" t="s">
        <v>212</v>
      </c>
      <c r="F110" s="269" t="s">
        <v>466</v>
      </c>
      <c r="G110" s="270" t="s">
        <v>467</v>
      </c>
      <c r="H110" s="33"/>
      <c r="I110" s="346">
        <f>SUM(I111)</f>
        <v>1652347</v>
      </c>
    </row>
    <row r="111" spans="1:9" ht="16.5" customHeight="1" x14ac:dyDescent="0.25">
      <c r="A111" s="91" t="s">
        <v>192</v>
      </c>
      <c r="B111" s="525" t="s">
        <v>50</v>
      </c>
      <c r="C111" s="2" t="s">
        <v>10</v>
      </c>
      <c r="D111" s="525">
        <v>13</v>
      </c>
      <c r="E111" s="283" t="s">
        <v>213</v>
      </c>
      <c r="F111" s="284" t="s">
        <v>466</v>
      </c>
      <c r="G111" s="285" t="s">
        <v>467</v>
      </c>
      <c r="H111" s="2"/>
      <c r="I111" s="347">
        <f>SUM(I112+I114+I116+I118)</f>
        <v>1652347</v>
      </c>
    </row>
    <row r="112" spans="1:9" ht="48.75" customHeight="1" x14ac:dyDescent="0.25">
      <c r="A112" s="91" t="s">
        <v>659</v>
      </c>
      <c r="B112" s="525" t="s">
        <v>50</v>
      </c>
      <c r="C112" s="2" t="s">
        <v>10</v>
      </c>
      <c r="D112" s="525">
        <v>13</v>
      </c>
      <c r="E112" s="283" t="s">
        <v>213</v>
      </c>
      <c r="F112" s="284" t="s">
        <v>466</v>
      </c>
      <c r="G112" s="285">
        <v>12712</v>
      </c>
      <c r="H112" s="2"/>
      <c r="I112" s="347">
        <f>SUM(I113)</f>
        <v>29220</v>
      </c>
    </row>
    <row r="113" spans="1:9" ht="64.5" customHeight="1" x14ac:dyDescent="0.25">
      <c r="A113" s="91" t="s">
        <v>84</v>
      </c>
      <c r="B113" s="525" t="s">
        <v>50</v>
      </c>
      <c r="C113" s="2" t="s">
        <v>10</v>
      </c>
      <c r="D113" s="525">
        <v>13</v>
      </c>
      <c r="E113" s="283" t="s">
        <v>213</v>
      </c>
      <c r="F113" s="284" t="s">
        <v>466</v>
      </c>
      <c r="G113" s="285">
        <v>12712</v>
      </c>
      <c r="H113" s="2" t="s">
        <v>13</v>
      </c>
      <c r="I113" s="349">
        <v>29220</v>
      </c>
    </row>
    <row r="114" spans="1:9" ht="16.5" customHeight="1" x14ac:dyDescent="0.25">
      <c r="A114" s="3" t="s">
        <v>194</v>
      </c>
      <c r="B114" s="525" t="s">
        <v>50</v>
      </c>
      <c r="C114" s="2" t="s">
        <v>10</v>
      </c>
      <c r="D114" s="525">
        <v>13</v>
      </c>
      <c r="E114" s="283" t="s">
        <v>213</v>
      </c>
      <c r="F114" s="284" t="s">
        <v>466</v>
      </c>
      <c r="G114" s="285" t="s">
        <v>497</v>
      </c>
      <c r="H114" s="2"/>
      <c r="I114" s="347">
        <f>SUM(I115)</f>
        <v>96000</v>
      </c>
    </row>
    <row r="115" spans="1:9" ht="30.75" customHeight="1" x14ac:dyDescent="0.25">
      <c r="A115" s="96" t="s">
        <v>653</v>
      </c>
      <c r="B115" s="365" t="s">
        <v>50</v>
      </c>
      <c r="C115" s="2" t="s">
        <v>10</v>
      </c>
      <c r="D115" s="525">
        <v>13</v>
      </c>
      <c r="E115" s="283" t="s">
        <v>213</v>
      </c>
      <c r="F115" s="284" t="s">
        <v>466</v>
      </c>
      <c r="G115" s="285" t="s">
        <v>497</v>
      </c>
      <c r="H115" s="2" t="s">
        <v>16</v>
      </c>
      <c r="I115" s="348">
        <v>96000</v>
      </c>
    </row>
    <row r="116" spans="1:9" ht="32.25" customHeight="1" x14ac:dyDescent="0.25">
      <c r="A116" s="96" t="s">
        <v>644</v>
      </c>
      <c r="B116" s="525" t="s">
        <v>50</v>
      </c>
      <c r="C116" s="2" t="s">
        <v>10</v>
      </c>
      <c r="D116" s="525">
        <v>13</v>
      </c>
      <c r="E116" s="283" t="s">
        <v>213</v>
      </c>
      <c r="F116" s="284" t="s">
        <v>466</v>
      </c>
      <c r="G116" s="285" t="s">
        <v>528</v>
      </c>
      <c r="H116" s="2"/>
      <c r="I116" s="347">
        <f>SUM(I117)</f>
        <v>60000</v>
      </c>
    </row>
    <row r="117" spans="1:9" ht="64.5" customHeight="1" x14ac:dyDescent="0.25">
      <c r="A117" s="91" t="s">
        <v>84</v>
      </c>
      <c r="B117" s="365" t="s">
        <v>50</v>
      </c>
      <c r="C117" s="2" t="s">
        <v>10</v>
      </c>
      <c r="D117" s="525">
        <v>13</v>
      </c>
      <c r="E117" s="283" t="s">
        <v>213</v>
      </c>
      <c r="F117" s="284" t="s">
        <v>466</v>
      </c>
      <c r="G117" s="285" t="s">
        <v>528</v>
      </c>
      <c r="H117" s="2" t="s">
        <v>13</v>
      </c>
      <c r="I117" s="348">
        <v>60000</v>
      </c>
    </row>
    <row r="118" spans="1:9" ht="110.25" x14ac:dyDescent="0.25">
      <c r="A118" s="97" t="s">
        <v>825</v>
      </c>
      <c r="B118" s="366" t="s">
        <v>50</v>
      </c>
      <c r="C118" s="2" t="s">
        <v>10</v>
      </c>
      <c r="D118" s="525">
        <v>13</v>
      </c>
      <c r="E118" s="283" t="s">
        <v>213</v>
      </c>
      <c r="F118" s="284" t="s">
        <v>466</v>
      </c>
      <c r="G118" s="285" t="s">
        <v>498</v>
      </c>
      <c r="H118" s="2"/>
      <c r="I118" s="347">
        <f>SUM(I119:I120)</f>
        <v>1467127</v>
      </c>
    </row>
    <row r="119" spans="1:9" ht="63" x14ac:dyDescent="0.25">
      <c r="A119" s="91" t="s">
        <v>84</v>
      </c>
      <c r="B119" s="525" t="s">
        <v>50</v>
      </c>
      <c r="C119" s="2" t="s">
        <v>10</v>
      </c>
      <c r="D119" s="525">
        <v>13</v>
      </c>
      <c r="E119" s="283" t="s">
        <v>213</v>
      </c>
      <c r="F119" s="284" t="s">
        <v>466</v>
      </c>
      <c r="G119" s="285" t="s">
        <v>498</v>
      </c>
      <c r="H119" s="2" t="s">
        <v>13</v>
      </c>
      <c r="I119" s="348">
        <v>916472</v>
      </c>
    </row>
    <row r="120" spans="1:9" ht="30.75" customHeight="1" x14ac:dyDescent="0.25">
      <c r="A120" s="96" t="s">
        <v>653</v>
      </c>
      <c r="B120" s="365" t="s">
        <v>50</v>
      </c>
      <c r="C120" s="2" t="s">
        <v>10</v>
      </c>
      <c r="D120" s="525">
        <v>13</v>
      </c>
      <c r="E120" s="283" t="s">
        <v>213</v>
      </c>
      <c r="F120" s="284" t="s">
        <v>466</v>
      </c>
      <c r="G120" s="285" t="s">
        <v>498</v>
      </c>
      <c r="H120" s="2" t="s">
        <v>16</v>
      </c>
      <c r="I120" s="348">
        <v>550655</v>
      </c>
    </row>
    <row r="121" spans="1:9" ht="18.75" customHeight="1" x14ac:dyDescent="0.25">
      <c r="A121" s="32" t="s">
        <v>89</v>
      </c>
      <c r="B121" s="35" t="s">
        <v>50</v>
      </c>
      <c r="C121" s="33" t="s">
        <v>10</v>
      </c>
      <c r="D121" s="35">
        <v>13</v>
      </c>
      <c r="E121" s="274" t="s">
        <v>207</v>
      </c>
      <c r="F121" s="275" t="s">
        <v>466</v>
      </c>
      <c r="G121" s="276" t="s">
        <v>467</v>
      </c>
      <c r="H121" s="33"/>
      <c r="I121" s="346">
        <f>SUM(I122)</f>
        <v>40000</v>
      </c>
    </row>
    <row r="122" spans="1:9" ht="16.5" customHeight="1" x14ac:dyDescent="0.25">
      <c r="A122" s="97" t="s">
        <v>90</v>
      </c>
      <c r="B122" s="525" t="s">
        <v>50</v>
      </c>
      <c r="C122" s="2" t="s">
        <v>10</v>
      </c>
      <c r="D122" s="525">
        <v>13</v>
      </c>
      <c r="E122" s="302" t="s">
        <v>208</v>
      </c>
      <c r="F122" s="284" t="s">
        <v>466</v>
      </c>
      <c r="G122" s="285" t="s">
        <v>467</v>
      </c>
      <c r="H122" s="2"/>
      <c r="I122" s="347">
        <f>SUM(I123)</f>
        <v>40000</v>
      </c>
    </row>
    <row r="123" spans="1:9" ht="19.5" customHeight="1" x14ac:dyDescent="0.25">
      <c r="A123" s="97" t="s">
        <v>663</v>
      </c>
      <c r="B123" s="525" t="s">
        <v>50</v>
      </c>
      <c r="C123" s="2" t="s">
        <v>10</v>
      </c>
      <c r="D123" s="525">
        <v>13</v>
      </c>
      <c r="E123" s="302" t="s">
        <v>208</v>
      </c>
      <c r="F123" s="284" t="s">
        <v>466</v>
      </c>
      <c r="G123" s="481">
        <v>10030</v>
      </c>
      <c r="H123" s="2"/>
      <c r="I123" s="347">
        <f>SUM(I124)</f>
        <v>40000</v>
      </c>
    </row>
    <row r="124" spans="1:9" ht="16.5" customHeight="1" x14ac:dyDescent="0.25">
      <c r="A124" s="67" t="s">
        <v>40</v>
      </c>
      <c r="B124" s="525" t="s">
        <v>50</v>
      </c>
      <c r="C124" s="2" t="s">
        <v>10</v>
      </c>
      <c r="D124" s="525">
        <v>13</v>
      </c>
      <c r="E124" s="302" t="s">
        <v>208</v>
      </c>
      <c r="F124" s="284" t="s">
        <v>466</v>
      </c>
      <c r="G124" s="481">
        <v>10030</v>
      </c>
      <c r="H124" s="2" t="s">
        <v>39</v>
      </c>
      <c r="I124" s="348">
        <v>40000</v>
      </c>
    </row>
    <row r="125" spans="1:9" ht="31.5" x14ac:dyDescent="0.25">
      <c r="A125" s="32" t="s">
        <v>138</v>
      </c>
      <c r="B125" s="35" t="s">
        <v>50</v>
      </c>
      <c r="C125" s="33" t="s">
        <v>10</v>
      </c>
      <c r="D125" s="35">
        <v>13</v>
      </c>
      <c r="E125" s="268" t="s">
        <v>214</v>
      </c>
      <c r="F125" s="269" t="s">
        <v>466</v>
      </c>
      <c r="G125" s="270" t="s">
        <v>467</v>
      </c>
      <c r="H125" s="33"/>
      <c r="I125" s="346">
        <f>SUM(I126)</f>
        <v>6117899</v>
      </c>
    </row>
    <row r="126" spans="1:9" ht="31.5" x14ac:dyDescent="0.25">
      <c r="A126" s="91" t="s">
        <v>139</v>
      </c>
      <c r="B126" s="525" t="s">
        <v>50</v>
      </c>
      <c r="C126" s="2" t="s">
        <v>10</v>
      </c>
      <c r="D126" s="525">
        <v>13</v>
      </c>
      <c r="E126" s="283" t="s">
        <v>215</v>
      </c>
      <c r="F126" s="284" t="s">
        <v>466</v>
      </c>
      <c r="G126" s="285" t="s">
        <v>467</v>
      </c>
      <c r="H126" s="2"/>
      <c r="I126" s="347">
        <f>SUM(I127+I131)</f>
        <v>6117899</v>
      </c>
    </row>
    <row r="127" spans="1:9" ht="31.5" x14ac:dyDescent="0.25">
      <c r="A127" s="3" t="s">
        <v>94</v>
      </c>
      <c r="B127" s="525" t="s">
        <v>50</v>
      </c>
      <c r="C127" s="2" t="s">
        <v>10</v>
      </c>
      <c r="D127" s="525">
        <v>13</v>
      </c>
      <c r="E127" s="283" t="s">
        <v>215</v>
      </c>
      <c r="F127" s="284" t="s">
        <v>466</v>
      </c>
      <c r="G127" s="285" t="s">
        <v>499</v>
      </c>
      <c r="H127" s="2"/>
      <c r="I127" s="347">
        <f>SUM(I128:I130)</f>
        <v>6054899</v>
      </c>
    </row>
    <row r="128" spans="1:9" ht="63" x14ac:dyDescent="0.25">
      <c r="A128" s="91" t="s">
        <v>84</v>
      </c>
      <c r="B128" s="525" t="s">
        <v>50</v>
      </c>
      <c r="C128" s="2" t="s">
        <v>10</v>
      </c>
      <c r="D128" s="525">
        <v>13</v>
      </c>
      <c r="E128" s="283" t="s">
        <v>215</v>
      </c>
      <c r="F128" s="284" t="s">
        <v>466</v>
      </c>
      <c r="G128" s="285" t="s">
        <v>499</v>
      </c>
      <c r="H128" s="2" t="s">
        <v>13</v>
      </c>
      <c r="I128" s="348">
        <v>3608683</v>
      </c>
    </row>
    <row r="129" spans="1:9" ht="30.75" customHeight="1" x14ac:dyDescent="0.25">
      <c r="A129" s="96" t="s">
        <v>653</v>
      </c>
      <c r="B129" s="365" t="s">
        <v>50</v>
      </c>
      <c r="C129" s="2" t="s">
        <v>10</v>
      </c>
      <c r="D129" s="525">
        <v>13</v>
      </c>
      <c r="E129" s="283" t="s">
        <v>215</v>
      </c>
      <c r="F129" s="284" t="s">
        <v>466</v>
      </c>
      <c r="G129" s="285" t="s">
        <v>499</v>
      </c>
      <c r="H129" s="2" t="s">
        <v>16</v>
      </c>
      <c r="I129" s="348">
        <v>2346017</v>
      </c>
    </row>
    <row r="130" spans="1:9" ht="17.25" customHeight="1" x14ac:dyDescent="0.25">
      <c r="A130" s="3" t="s">
        <v>18</v>
      </c>
      <c r="B130" s="525" t="s">
        <v>50</v>
      </c>
      <c r="C130" s="2" t="s">
        <v>10</v>
      </c>
      <c r="D130" s="525">
        <v>13</v>
      </c>
      <c r="E130" s="283" t="s">
        <v>215</v>
      </c>
      <c r="F130" s="284" t="s">
        <v>466</v>
      </c>
      <c r="G130" s="285" t="s">
        <v>499</v>
      </c>
      <c r="H130" s="2" t="s">
        <v>17</v>
      </c>
      <c r="I130" s="348">
        <v>100199</v>
      </c>
    </row>
    <row r="131" spans="1:9" ht="17.25" customHeight="1" x14ac:dyDescent="0.25">
      <c r="A131" s="3" t="s">
        <v>110</v>
      </c>
      <c r="B131" s="525" t="s">
        <v>50</v>
      </c>
      <c r="C131" s="2" t="s">
        <v>10</v>
      </c>
      <c r="D131" s="525">
        <v>13</v>
      </c>
      <c r="E131" s="283" t="s">
        <v>215</v>
      </c>
      <c r="F131" s="284" t="s">
        <v>466</v>
      </c>
      <c r="G131" s="285" t="s">
        <v>489</v>
      </c>
      <c r="H131" s="2"/>
      <c r="I131" s="347">
        <f>SUM(I132)</f>
        <v>63000</v>
      </c>
    </row>
    <row r="132" spans="1:9" ht="33" customHeight="1" x14ac:dyDescent="0.25">
      <c r="A132" s="96" t="s">
        <v>653</v>
      </c>
      <c r="B132" s="525" t="s">
        <v>50</v>
      </c>
      <c r="C132" s="2" t="s">
        <v>10</v>
      </c>
      <c r="D132" s="525">
        <v>13</v>
      </c>
      <c r="E132" s="283" t="s">
        <v>215</v>
      </c>
      <c r="F132" s="284" t="s">
        <v>466</v>
      </c>
      <c r="G132" s="285" t="s">
        <v>489</v>
      </c>
      <c r="H132" s="2" t="s">
        <v>16</v>
      </c>
      <c r="I132" s="348">
        <v>63000</v>
      </c>
    </row>
    <row r="133" spans="1:9" ht="31.5" x14ac:dyDescent="0.25">
      <c r="A133" s="355" t="s">
        <v>73</v>
      </c>
      <c r="B133" s="18" t="s">
        <v>50</v>
      </c>
      <c r="C133" s="14" t="s">
        <v>15</v>
      </c>
      <c r="D133" s="18"/>
      <c r="E133" s="373"/>
      <c r="F133" s="374"/>
      <c r="G133" s="375"/>
      <c r="H133" s="14"/>
      <c r="I133" s="371">
        <f>SUM(I134)</f>
        <v>1985072</v>
      </c>
    </row>
    <row r="134" spans="1:9" ht="31.5" x14ac:dyDescent="0.25">
      <c r="A134" s="105" t="s">
        <v>74</v>
      </c>
      <c r="B134" s="28" t="s">
        <v>50</v>
      </c>
      <c r="C134" s="24" t="s">
        <v>15</v>
      </c>
      <c r="D134" s="63" t="s">
        <v>32</v>
      </c>
      <c r="E134" s="382"/>
      <c r="F134" s="383"/>
      <c r="G134" s="384"/>
      <c r="H134" s="24"/>
      <c r="I134" s="372">
        <f>SUM(I135)</f>
        <v>1985072</v>
      </c>
    </row>
    <row r="135" spans="1:9" ht="63" x14ac:dyDescent="0.25">
      <c r="A135" s="81" t="s">
        <v>140</v>
      </c>
      <c r="B135" s="35" t="s">
        <v>50</v>
      </c>
      <c r="C135" s="33" t="s">
        <v>15</v>
      </c>
      <c r="D135" s="47" t="s">
        <v>32</v>
      </c>
      <c r="E135" s="274" t="s">
        <v>216</v>
      </c>
      <c r="F135" s="275" t="s">
        <v>466</v>
      </c>
      <c r="G135" s="276" t="s">
        <v>467</v>
      </c>
      <c r="H135" s="33"/>
      <c r="I135" s="346">
        <f>SUM(I136,+I142)</f>
        <v>1985072</v>
      </c>
    </row>
    <row r="136" spans="1:9" ht="96" customHeight="1" x14ac:dyDescent="0.25">
      <c r="A136" s="82" t="s">
        <v>141</v>
      </c>
      <c r="B136" s="60" t="s">
        <v>50</v>
      </c>
      <c r="C136" s="2" t="s">
        <v>15</v>
      </c>
      <c r="D136" s="8" t="s">
        <v>32</v>
      </c>
      <c r="E136" s="302" t="s">
        <v>217</v>
      </c>
      <c r="F136" s="303" t="s">
        <v>466</v>
      </c>
      <c r="G136" s="304" t="s">
        <v>467</v>
      </c>
      <c r="H136" s="2"/>
      <c r="I136" s="347">
        <f>SUM(I137)</f>
        <v>1985072</v>
      </c>
    </row>
    <row r="137" spans="1:9" ht="47.25" x14ac:dyDescent="0.25">
      <c r="A137" s="82" t="s">
        <v>500</v>
      </c>
      <c r="B137" s="60" t="s">
        <v>50</v>
      </c>
      <c r="C137" s="2" t="s">
        <v>15</v>
      </c>
      <c r="D137" s="8" t="s">
        <v>32</v>
      </c>
      <c r="E137" s="302" t="s">
        <v>217</v>
      </c>
      <c r="F137" s="303" t="s">
        <v>10</v>
      </c>
      <c r="G137" s="304" t="s">
        <v>467</v>
      </c>
      <c r="H137" s="2"/>
      <c r="I137" s="347">
        <f>SUM(I138)</f>
        <v>1985072</v>
      </c>
    </row>
    <row r="138" spans="1:9" ht="31.5" x14ac:dyDescent="0.25">
      <c r="A138" s="3" t="s">
        <v>94</v>
      </c>
      <c r="B138" s="525" t="s">
        <v>50</v>
      </c>
      <c r="C138" s="2" t="s">
        <v>15</v>
      </c>
      <c r="D138" s="8" t="s">
        <v>32</v>
      </c>
      <c r="E138" s="302" t="s">
        <v>217</v>
      </c>
      <c r="F138" s="303" t="s">
        <v>10</v>
      </c>
      <c r="G138" s="304" t="s">
        <v>499</v>
      </c>
      <c r="H138" s="2"/>
      <c r="I138" s="347">
        <f>SUM(I139:I141)</f>
        <v>1985072</v>
      </c>
    </row>
    <row r="139" spans="1:9" ht="63" x14ac:dyDescent="0.25">
      <c r="A139" s="91" t="s">
        <v>84</v>
      </c>
      <c r="B139" s="525" t="s">
        <v>50</v>
      </c>
      <c r="C139" s="2" t="s">
        <v>15</v>
      </c>
      <c r="D139" s="8" t="s">
        <v>32</v>
      </c>
      <c r="E139" s="302" t="s">
        <v>217</v>
      </c>
      <c r="F139" s="303" t="s">
        <v>10</v>
      </c>
      <c r="G139" s="304" t="s">
        <v>499</v>
      </c>
      <c r="H139" s="2" t="s">
        <v>13</v>
      </c>
      <c r="I139" s="348">
        <v>1914072</v>
      </c>
    </row>
    <row r="140" spans="1:9" ht="33.75" customHeight="1" x14ac:dyDescent="0.25">
      <c r="A140" s="96" t="s">
        <v>653</v>
      </c>
      <c r="B140" s="365" t="s">
        <v>50</v>
      </c>
      <c r="C140" s="2" t="s">
        <v>15</v>
      </c>
      <c r="D140" s="8" t="s">
        <v>32</v>
      </c>
      <c r="E140" s="302" t="s">
        <v>217</v>
      </c>
      <c r="F140" s="303" t="s">
        <v>10</v>
      </c>
      <c r="G140" s="304" t="s">
        <v>499</v>
      </c>
      <c r="H140" s="2" t="s">
        <v>16</v>
      </c>
      <c r="I140" s="348">
        <v>68525</v>
      </c>
    </row>
    <row r="141" spans="1:9" ht="16.5" customHeight="1" x14ac:dyDescent="0.25">
      <c r="A141" s="3" t="s">
        <v>18</v>
      </c>
      <c r="B141" s="525" t="s">
        <v>50</v>
      </c>
      <c r="C141" s="2" t="s">
        <v>15</v>
      </c>
      <c r="D141" s="8" t="s">
        <v>32</v>
      </c>
      <c r="E141" s="302" t="s">
        <v>217</v>
      </c>
      <c r="F141" s="303" t="s">
        <v>10</v>
      </c>
      <c r="G141" s="304" t="s">
        <v>499</v>
      </c>
      <c r="H141" s="2" t="s">
        <v>17</v>
      </c>
      <c r="I141" s="348">
        <v>2475</v>
      </c>
    </row>
    <row r="142" spans="1:9" ht="111.75" hidden="1" customHeight="1" x14ac:dyDescent="0.25">
      <c r="A142" s="450" t="s">
        <v>612</v>
      </c>
      <c r="B142" s="60" t="s">
        <v>50</v>
      </c>
      <c r="C142" s="49" t="s">
        <v>15</v>
      </c>
      <c r="D142" s="66" t="s">
        <v>32</v>
      </c>
      <c r="E142" s="277" t="s">
        <v>608</v>
      </c>
      <c r="F142" s="278" t="s">
        <v>466</v>
      </c>
      <c r="G142" s="279" t="s">
        <v>467</v>
      </c>
      <c r="H142" s="2"/>
      <c r="I142" s="347">
        <f>SUM(I143)</f>
        <v>0</v>
      </c>
    </row>
    <row r="143" spans="1:9" ht="48" hidden="1" customHeight="1" x14ac:dyDescent="0.25">
      <c r="A143" s="109" t="s">
        <v>610</v>
      </c>
      <c r="B143" s="60" t="s">
        <v>50</v>
      </c>
      <c r="C143" s="49" t="s">
        <v>15</v>
      </c>
      <c r="D143" s="66" t="s">
        <v>32</v>
      </c>
      <c r="E143" s="277" t="s">
        <v>608</v>
      </c>
      <c r="F143" s="278" t="s">
        <v>10</v>
      </c>
      <c r="G143" s="279" t="s">
        <v>467</v>
      </c>
      <c r="H143" s="2"/>
      <c r="I143" s="347">
        <f>SUM(I144)</f>
        <v>0</v>
      </c>
    </row>
    <row r="144" spans="1:9" ht="48" hidden="1" customHeight="1" x14ac:dyDescent="0.25">
      <c r="A144" s="3" t="s">
        <v>611</v>
      </c>
      <c r="B144" s="60" t="s">
        <v>50</v>
      </c>
      <c r="C144" s="49" t="s">
        <v>15</v>
      </c>
      <c r="D144" s="66" t="s">
        <v>32</v>
      </c>
      <c r="E144" s="277" t="s">
        <v>608</v>
      </c>
      <c r="F144" s="278" t="s">
        <v>10</v>
      </c>
      <c r="G144" s="285" t="s">
        <v>609</v>
      </c>
      <c r="H144" s="2"/>
      <c r="I144" s="347">
        <f>SUM(I145)</f>
        <v>0</v>
      </c>
    </row>
    <row r="145" spans="1:9" ht="31.5" hidden="1" customHeight="1" x14ac:dyDescent="0.25">
      <c r="A145" s="96" t="s">
        <v>653</v>
      </c>
      <c r="B145" s="60" t="s">
        <v>50</v>
      </c>
      <c r="C145" s="49" t="s">
        <v>15</v>
      </c>
      <c r="D145" s="66" t="s">
        <v>32</v>
      </c>
      <c r="E145" s="277" t="s">
        <v>608</v>
      </c>
      <c r="F145" s="278" t="s">
        <v>10</v>
      </c>
      <c r="G145" s="285" t="s">
        <v>609</v>
      </c>
      <c r="H145" s="2" t="s">
        <v>16</v>
      </c>
      <c r="I145" s="348"/>
    </row>
    <row r="146" spans="1:9" ht="15.75" x14ac:dyDescent="0.25">
      <c r="A146" s="355" t="s">
        <v>25</v>
      </c>
      <c r="B146" s="18" t="s">
        <v>50</v>
      </c>
      <c r="C146" s="14" t="s">
        <v>20</v>
      </c>
      <c r="D146" s="18"/>
      <c r="E146" s="373"/>
      <c r="F146" s="374"/>
      <c r="G146" s="375"/>
      <c r="H146" s="14"/>
      <c r="I146" s="371">
        <f>SUM(I147+I153+I178)</f>
        <v>61055482</v>
      </c>
    </row>
    <row r="147" spans="1:9" ht="15.75" x14ac:dyDescent="0.25">
      <c r="A147" s="105" t="s">
        <v>260</v>
      </c>
      <c r="B147" s="28" t="s">
        <v>50</v>
      </c>
      <c r="C147" s="24" t="s">
        <v>20</v>
      </c>
      <c r="D147" s="63" t="s">
        <v>35</v>
      </c>
      <c r="E147" s="382"/>
      <c r="F147" s="383"/>
      <c r="G147" s="384"/>
      <c r="H147" s="24"/>
      <c r="I147" s="372">
        <f>SUM(I148)</f>
        <v>450000</v>
      </c>
    </row>
    <row r="148" spans="1:9" ht="63" x14ac:dyDescent="0.25">
      <c r="A148" s="81" t="s">
        <v>144</v>
      </c>
      <c r="B148" s="35" t="s">
        <v>50</v>
      </c>
      <c r="C148" s="33" t="s">
        <v>20</v>
      </c>
      <c r="D148" s="35" t="s">
        <v>35</v>
      </c>
      <c r="E148" s="268" t="s">
        <v>503</v>
      </c>
      <c r="F148" s="269" t="s">
        <v>466</v>
      </c>
      <c r="G148" s="270" t="s">
        <v>467</v>
      </c>
      <c r="H148" s="33"/>
      <c r="I148" s="346">
        <f>SUM(I149)</f>
        <v>450000</v>
      </c>
    </row>
    <row r="149" spans="1:9" ht="81" customHeight="1" x14ac:dyDescent="0.25">
      <c r="A149" s="82" t="s">
        <v>189</v>
      </c>
      <c r="B149" s="60" t="s">
        <v>50</v>
      </c>
      <c r="C149" s="49" t="s">
        <v>20</v>
      </c>
      <c r="D149" s="60" t="s">
        <v>35</v>
      </c>
      <c r="E149" s="271" t="s">
        <v>227</v>
      </c>
      <c r="F149" s="272" t="s">
        <v>466</v>
      </c>
      <c r="G149" s="273" t="s">
        <v>467</v>
      </c>
      <c r="H149" s="49"/>
      <c r="I149" s="347">
        <f>SUM(I150)</f>
        <v>450000</v>
      </c>
    </row>
    <row r="150" spans="1:9" ht="33.75" customHeight="1" x14ac:dyDescent="0.25">
      <c r="A150" s="82" t="s">
        <v>504</v>
      </c>
      <c r="B150" s="60" t="s">
        <v>50</v>
      </c>
      <c r="C150" s="49" t="s">
        <v>20</v>
      </c>
      <c r="D150" s="60" t="s">
        <v>35</v>
      </c>
      <c r="E150" s="271" t="s">
        <v>227</v>
      </c>
      <c r="F150" s="272" t="s">
        <v>10</v>
      </c>
      <c r="G150" s="273" t="s">
        <v>467</v>
      </c>
      <c r="H150" s="49"/>
      <c r="I150" s="347">
        <f>SUM(I151)</f>
        <v>450000</v>
      </c>
    </row>
    <row r="151" spans="1:9" ht="15.75" customHeight="1" x14ac:dyDescent="0.25">
      <c r="A151" s="82" t="s">
        <v>190</v>
      </c>
      <c r="B151" s="60" t="s">
        <v>50</v>
      </c>
      <c r="C151" s="49" t="s">
        <v>20</v>
      </c>
      <c r="D151" s="60" t="s">
        <v>35</v>
      </c>
      <c r="E151" s="271" t="s">
        <v>227</v>
      </c>
      <c r="F151" s="272" t="s">
        <v>10</v>
      </c>
      <c r="G151" s="273" t="s">
        <v>505</v>
      </c>
      <c r="H151" s="49"/>
      <c r="I151" s="347">
        <f>SUM(I152)</f>
        <v>450000</v>
      </c>
    </row>
    <row r="152" spans="1:9" ht="15.75" customHeight="1" x14ac:dyDescent="0.25">
      <c r="A152" s="3" t="s">
        <v>18</v>
      </c>
      <c r="B152" s="525" t="s">
        <v>50</v>
      </c>
      <c r="C152" s="49" t="s">
        <v>20</v>
      </c>
      <c r="D152" s="60" t="s">
        <v>35</v>
      </c>
      <c r="E152" s="271" t="s">
        <v>227</v>
      </c>
      <c r="F152" s="272" t="s">
        <v>10</v>
      </c>
      <c r="G152" s="273" t="s">
        <v>505</v>
      </c>
      <c r="H152" s="49" t="s">
        <v>17</v>
      </c>
      <c r="I152" s="349">
        <v>450000</v>
      </c>
    </row>
    <row r="153" spans="1:9" ht="15.75" x14ac:dyDescent="0.25">
      <c r="A153" s="105" t="s">
        <v>143</v>
      </c>
      <c r="B153" s="28" t="s">
        <v>50</v>
      </c>
      <c r="C153" s="24" t="s">
        <v>20</v>
      </c>
      <c r="D153" s="28" t="s">
        <v>32</v>
      </c>
      <c r="E153" s="106"/>
      <c r="F153" s="376"/>
      <c r="G153" s="377"/>
      <c r="H153" s="24"/>
      <c r="I153" s="372">
        <f>SUM(I154+I171)</f>
        <v>59957066</v>
      </c>
    </row>
    <row r="154" spans="1:9" ht="63" x14ac:dyDescent="0.25">
      <c r="A154" s="81" t="s">
        <v>144</v>
      </c>
      <c r="B154" s="35" t="s">
        <v>50</v>
      </c>
      <c r="C154" s="33" t="s">
        <v>20</v>
      </c>
      <c r="D154" s="35" t="s">
        <v>32</v>
      </c>
      <c r="E154" s="268" t="s">
        <v>503</v>
      </c>
      <c r="F154" s="269" t="s">
        <v>466</v>
      </c>
      <c r="G154" s="270" t="s">
        <v>467</v>
      </c>
      <c r="H154" s="33"/>
      <c r="I154" s="346">
        <f>SUM(I155+I167)</f>
        <v>7625023</v>
      </c>
    </row>
    <row r="155" spans="1:9" ht="65.25" customHeight="1" x14ac:dyDescent="0.25">
      <c r="A155" s="82" t="s">
        <v>145</v>
      </c>
      <c r="B155" s="60" t="s">
        <v>50</v>
      </c>
      <c r="C155" s="49" t="s">
        <v>20</v>
      </c>
      <c r="D155" s="60" t="s">
        <v>32</v>
      </c>
      <c r="E155" s="271" t="s">
        <v>219</v>
      </c>
      <c r="F155" s="272" t="s">
        <v>466</v>
      </c>
      <c r="G155" s="273" t="s">
        <v>467</v>
      </c>
      <c r="H155" s="49"/>
      <c r="I155" s="347">
        <f>SUM(I156)</f>
        <v>7577023</v>
      </c>
    </row>
    <row r="156" spans="1:9" ht="47.25" customHeight="1" x14ac:dyDescent="0.25">
      <c r="A156" s="82" t="s">
        <v>506</v>
      </c>
      <c r="B156" s="60" t="s">
        <v>50</v>
      </c>
      <c r="C156" s="49" t="s">
        <v>20</v>
      </c>
      <c r="D156" s="60" t="s">
        <v>32</v>
      </c>
      <c r="E156" s="271" t="s">
        <v>219</v>
      </c>
      <c r="F156" s="272" t="s">
        <v>10</v>
      </c>
      <c r="G156" s="273" t="s">
        <v>467</v>
      </c>
      <c r="H156" s="49"/>
      <c r="I156" s="347">
        <f>SUM(I157+I159+I161+I163+I165)</f>
        <v>7577023</v>
      </c>
    </row>
    <row r="157" spans="1:9" ht="47.25" hidden="1" customHeight="1" x14ac:dyDescent="0.25">
      <c r="A157" s="82" t="s">
        <v>757</v>
      </c>
      <c r="B157" s="60" t="s">
        <v>50</v>
      </c>
      <c r="C157" s="49" t="s">
        <v>20</v>
      </c>
      <c r="D157" s="60" t="s">
        <v>32</v>
      </c>
      <c r="E157" s="271" t="s">
        <v>219</v>
      </c>
      <c r="F157" s="272" t="s">
        <v>10</v>
      </c>
      <c r="G157" s="516">
        <v>13390</v>
      </c>
      <c r="H157" s="49"/>
      <c r="I157" s="347">
        <f>SUM(I158)</f>
        <v>0</v>
      </c>
    </row>
    <row r="158" spans="1:9" ht="33" hidden="1" customHeight="1" x14ac:dyDescent="0.25">
      <c r="A158" s="82" t="s">
        <v>188</v>
      </c>
      <c r="B158" s="60" t="s">
        <v>50</v>
      </c>
      <c r="C158" s="49" t="s">
        <v>20</v>
      </c>
      <c r="D158" s="60" t="s">
        <v>32</v>
      </c>
      <c r="E158" s="271" t="s">
        <v>219</v>
      </c>
      <c r="F158" s="272" t="s">
        <v>10</v>
      </c>
      <c r="G158" s="516">
        <v>13390</v>
      </c>
      <c r="H158" s="49" t="s">
        <v>183</v>
      </c>
      <c r="I158" s="349"/>
    </row>
    <row r="159" spans="1:9" ht="18" hidden="1" customHeight="1" x14ac:dyDescent="0.25">
      <c r="A159" s="82" t="s">
        <v>758</v>
      </c>
      <c r="B159" s="60" t="s">
        <v>50</v>
      </c>
      <c r="C159" s="49" t="s">
        <v>20</v>
      </c>
      <c r="D159" s="60" t="s">
        <v>32</v>
      </c>
      <c r="E159" s="271" t="s">
        <v>219</v>
      </c>
      <c r="F159" s="272" t="s">
        <v>10</v>
      </c>
      <c r="G159" s="273" t="s">
        <v>759</v>
      </c>
      <c r="H159" s="49"/>
      <c r="I159" s="347">
        <f>SUM(I160)</f>
        <v>0</v>
      </c>
    </row>
    <row r="160" spans="1:9" ht="33" hidden="1" customHeight="1" x14ac:dyDescent="0.25">
      <c r="A160" s="82" t="s">
        <v>188</v>
      </c>
      <c r="B160" s="60" t="s">
        <v>50</v>
      </c>
      <c r="C160" s="49" t="s">
        <v>20</v>
      </c>
      <c r="D160" s="60" t="s">
        <v>32</v>
      </c>
      <c r="E160" s="271" t="s">
        <v>219</v>
      </c>
      <c r="F160" s="272" t="s">
        <v>10</v>
      </c>
      <c r="G160" s="273" t="s">
        <v>759</v>
      </c>
      <c r="H160" s="49" t="s">
        <v>183</v>
      </c>
      <c r="I160" s="349"/>
    </row>
    <row r="161" spans="1:12" ht="33.75" customHeight="1" x14ac:dyDescent="0.25">
      <c r="A161" s="82" t="s">
        <v>146</v>
      </c>
      <c r="B161" s="60" t="s">
        <v>50</v>
      </c>
      <c r="C161" s="49" t="s">
        <v>20</v>
      </c>
      <c r="D161" s="60" t="s">
        <v>32</v>
      </c>
      <c r="E161" s="271" t="s">
        <v>219</v>
      </c>
      <c r="F161" s="272" t="s">
        <v>10</v>
      </c>
      <c r="G161" s="273" t="s">
        <v>507</v>
      </c>
      <c r="H161" s="49"/>
      <c r="I161" s="347">
        <f>SUM(I162)</f>
        <v>472034</v>
      </c>
      <c r="J161" s="569"/>
      <c r="K161" s="570"/>
      <c r="L161" s="570"/>
    </row>
    <row r="162" spans="1:12" ht="33.75" customHeight="1" x14ac:dyDescent="0.25">
      <c r="A162" s="82" t="s">
        <v>188</v>
      </c>
      <c r="B162" s="60" t="s">
        <v>50</v>
      </c>
      <c r="C162" s="49" t="s">
        <v>20</v>
      </c>
      <c r="D162" s="60" t="s">
        <v>32</v>
      </c>
      <c r="E162" s="271" t="s">
        <v>219</v>
      </c>
      <c r="F162" s="272" t="s">
        <v>10</v>
      </c>
      <c r="G162" s="273" t="s">
        <v>507</v>
      </c>
      <c r="H162" s="49" t="s">
        <v>183</v>
      </c>
      <c r="I162" s="349">
        <v>472034</v>
      </c>
    </row>
    <row r="163" spans="1:12" ht="30" customHeight="1" x14ac:dyDescent="0.25">
      <c r="A163" s="82" t="s">
        <v>508</v>
      </c>
      <c r="B163" s="60" t="s">
        <v>50</v>
      </c>
      <c r="C163" s="49" t="s">
        <v>20</v>
      </c>
      <c r="D163" s="60" t="s">
        <v>32</v>
      </c>
      <c r="E163" s="271" t="s">
        <v>219</v>
      </c>
      <c r="F163" s="272" t="s">
        <v>10</v>
      </c>
      <c r="G163" s="273" t="s">
        <v>509</v>
      </c>
      <c r="H163" s="49"/>
      <c r="I163" s="347">
        <f>SUM(I164)</f>
        <v>4849544</v>
      </c>
    </row>
    <row r="164" spans="1:12" ht="19.5" customHeight="1" x14ac:dyDescent="0.25">
      <c r="A164" s="82" t="s">
        <v>21</v>
      </c>
      <c r="B164" s="60" t="s">
        <v>50</v>
      </c>
      <c r="C164" s="49" t="s">
        <v>20</v>
      </c>
      <c r="D164" s="60" t="s">
        <v>32</v>
      </c>
      <c r="E164" s="111" t="s">
        <v>219</v>
      </c>
      <c r="F164" s="318" t="s">
        <v>10</v>
      </c>
      <c r="G164" s="319" t="s">
        <v>509</v>
      </c>
      <c r="H164" s="49" t="s">
        <v>68</v>
      </c>
      <c r="I164" s="349">
        <v>4849544</v>
      </c>
    </row>
    <row r="165" spans="1:12" ht="47.25" x14ac:dyDescent="0.25">
      <c r="A165" s="82" t="s">
        <v>510</v>
      </c>
      <c r="B165" s="60" t="s">
        <v>50</v>
      </c>
      <c r="C165" s="49" t="s">
        <v>20</v>
      </c>
      <c r="D165" s="60" t="s">
        <v>32</v>
      </c>
      <c r="E165" s="271" t="s">
        <v>219</v>
      </c>
      <c r="F165" s="272" t="s">
        <v>10</v>
      </c>
      <c r="G165" s="273" t="s">
        <v>511</v>
      </c>
      <c r="H165" s="49"/>
      <c r="I165" s="347">
        <f>SUM(I166)</f>
        <v>2255445</v>
      </c>
    </row>
    <row r="166" spans="1:12" ht="18" customHeight="1" x14ac:dyDescent="0.25">
      <c r="A166" s="82" t="s">
        <v>21</v>
      </c>
      <c r="B166" s="60" t="s">
        <v>50</v>
      </c>
      <c r="C166" s="49" t="s">
        <v>20</v>
      </c>
      <c r="D166" s="60" t="s">
        <v>32</v>
      </c>
      <c r="E166" s="271" t="s">
        <v>219</v>
      </c>
      <c r="F166" s="272" t="s">
        <v>10</v>
      </c>
      <c r="G166" s="273" t="s">
        <v>511</v>
      </c>
      <c r="H166" s="49" t="s">
        <v>68</v>
      </c>
      <c r="I166" s="349">
        <v>2255445</v>
      </c>
    </row>
    <row r="167" spans="1:12" ht="78.75" x14ac:dyDescent="0.25">
      <c r="A167" s="82" t="s">
        <v>258</v>
      </c>
      <c r="B167" s="60" t="s">
        <v>50</v>
      </c>
      <c r="C167" s="49" t="s">
        <v>20</v>
      </c>
      <c r="D167" s="132" t="s">
        <v>32</v>
      </c>
      <c r="E167" s="271" t="s">
        <v>256</v>
      </c>
      <c r="F167" s="272" t="s">
        <v>466</v>
      </c>
      <c r="G167" s="273" t="s">
        <v>467</v>
      </c>
      <c r="H167" s="49"/>
      <c r="I167" s="347">
        <f>SUM(I168)</f>
        <v>48000</v>
      </c>
    </row>
    <row r="168" spans="1:12" ht="47.25" x14ac:dyDescent="0.25">
      <c r="A168" s="82" t="s">
        <v>512</v>
      </c>
      <c r="B168" s="60" t="s">
        <v>50</v>
      </c>
      <c r="C168" s="49" t="s">
        <v>20</v>
      </c>
      <c r="D168" s="132" t="s">
        <v>32</v>
      </c>
      <c r="E168" s="271" t="s">
        <v>256</v>
      </c>
      <c r="F168" s="272" t="s">
        <v>10</v>
      </c>
      <c r="G168" s="273" t="s">
        <v>467</v>
      </c>
      <c r="H168" s="49"/>
      <c r="I168" s="347">
        <f>SUM(I169)</f>
        <v>48000</v>
      </c>
    </row>
    <row r="169" spans="1:12" ht="31.5" x14ac:dyDescent="0.25">
      <c r="A169" s="82" t="s">
        <v>257</v>
      </c>
      <c r="B169" s="60" t="s">
        <v>50</v>
      </c>
      <c r="C169" s="49" t="s">
        <v>20</v>
      </c>
      <c r="D169" s="132" t="s">
        <v>32</v>
      </c>
      <c r="E169" s="271" t="s">
        <v>256</v>
      </c>
      <c r="F169" s="272" t="s">
        <v>10</v>
      </c>
      <c r="G169" s="273" t="s">
        <v>513</v>
      </c>
      <c r="H169" s="49"/>
      <c r="I169" s="347">
        <f>SUM(I170)</f>
        <v>48000</v>
      </c>
    </row>
    <row r="170" spans="1:12" ht="31.5" customHeight="1" x14ac:dyDescent="0.25">
      <c r="A170" s="475" t="s">
        <v>653</v>
      </c>
      <c r="B170" s="365" t="s">
        <v>50</v>
      </c>
      <c r="C170" s="49" t="s">
        <v>20</v>
      </c>
      <c r="D170" s="132" t="s">
        <v>32</v>
      </c>
      <c r="E170" s="271" t="s">
        <v>256</v>
      </c>
      <c r="F170" s="272" t="s">
        <v>10</v>
      </c>
      <c r="G170" s="273" t="s">
        <v>513</v>
      </c>
      <c r="H170" s="49" t="s">
        <v>16</v>
      </c>
      <c r="I170" s="349">
        <v>48000</v>
      </c>
    </row>
    <row r="171" spans="1:12" ht="31.5" customHeight="1" x14ac:dyDescent="0.25">
      <c r="A171" s="126" t="s">
        <v>186</v>
      </c>
      <c r="B171" s="37" t="s">
        <v>50</v>
      </c>
      <c r="C171" s="33" t="s">
        <v>20</v>
      </c>
      <c r="D171" s="131" t="s">
        <v>32</v>
      </c>
      <c r="E171" s="274" t="s">
        <v>224</v>
      </c>
      <c r="F171" s="275" t="s">
        <v>466</v>
      </c>
      <c r="G171" s="276" t="s">
        <v>467</v>
      </c>
      <c r="H171" s="33"/>
      <c r="I171" s="346">
        <f>SUM(I172)</f>
        <v>52332043</v>
      </c>
    </row>
    <row r="172" spans="1:12" ht="65.25" customHeight="1" x14ac:dyDescent="0.25">
      <c r="A172" s="125" t="s">
        <v>187</v>
      </c>
      <c r="B172" s="366" t="s">
        <v>50</v>
      </c>
      <c r="C172" s="49" t="s">
        <v>20</v>
      </c>
      <c r="D172" s="132" t="s">
        <v>32</v>
      </c>
      <c r="E172" s="277" t="s">
        <v>225</v>
      </c>
      <c r="F172" s="278" t="s">
        <v>466</v>
      </c>
      <c r="G172" s="279" t="s">
        <v>467</v>
      </c>
      <c r="H172" s="49"/>
      <c r="I172" s="347">
        <f>SUM(I173)</f>
        <v>52332043</v>
      </c>
    </row>
    <row r="173" spans="1:12" ht="49.5" customHeight="1" x14ac:dyDescent="0.25">
      <c r="A173" s="125" t="s">
        <v>527</v>
      </c>
      <c r="B173" s="366" t="s">
        <v>50</v>
      </c>
      <c r="C173" s="49" t="s">
        <v>20</v>
      </c>
      <c r="D173" s="132" t="s">
        <v>32</v>
      </c>
      <c r="E173" s="277" t="s">
        <v>225</v>
      </c>
      <c r="F173" s="278" t="s">
        <v>12</v>
      </c>
      <c r="G173" s="279" t="s">
        <v>467</v>
      </c>
      <c r="H173" s="49"/>
      <c r="I173" s="347">
        <f>SUM(I174+I176)</f>
        <v>52332043</v>
      </c>
    </row>
    <row r="174" spans="1:12" ht="31.5" customHeight="1" x14ac:dyDescent="0.25">
      <c r="A174" s="125" t="s">
        <v>760</v>
      </c>
      <c r="B174" s="366" t="s">
        <v>50</v>
      </c>
      <c r="C174" s="49" t="s">
        <v>20</v>
      </c>
      <c r="D174" s="132" t="s">
        <v>32</v>
      </c>
      <c r="E174" s="277" t="s">
        <v>225</v>
      </c>
      <c r="F174" s="278" t="s">
        <v>12</v>
      </c>
      <c r="G174" s="279" t="s">
        <v>826</v>
      </c>
      <c r="H174" s="49"/>
      <c r="I174" s="347">
        <f>SUM(I175)</f>
        <v>52332043</v>
      </c>
    </row>
    <row r="175" spans="1:12" ht="31.5" customHeight="1" x14ac:dyDescent="0.25">
      <c r="A175" s="125" t="s">
        <v>188</v>
      </c>
      <c r="B175" s="366" t="s">
        <v>50</v>
      </c>
      <c r="C175" s="49" t="s">
        <v>20</v>
      </c>
      <c r="D175" s="132" t="s">
        <v>32</v>
      </c>
      <c r="E175" s="277" t="s">
        <v>225</v>
      </c>
      <c r="F175" s="278" t="s">
        <v>12</v>
      </c>
      <c r="G175" s="279" t="s">
        <v>826</v>
      </c>
      <c r="H175" s="49" t="s">
        <v>183</v>
      </c>
      <c r="I175" s="349">
        <v>52332043</v>
      </c>
    </row>
    <row r="176" spans="1:12" ht="18" customHeight="1" x14ac:dyDescent="0.25">
      <c r="A176" s="125" t="s">
        <v>761</v>
      </c>
      <c r="B176" s="366" t="s">
        <v>50</v>
      </c>
      <c r="C176" s="49" t="s">
        <v>20</v>
      </c>
      <c r="D176" s="132" t="s">
        <v>32</v>
      </c>
      <c r="E176" s="277" t="s">
        <v>225</v>
      </c>
      <c r="F176" s="278" t="s">
        <v>12</v>
      </c>
      <c r="G176" s="279" t="s">
        <v>847</v>
      </c>
      <c r="H176" s="49"/>
      <c r="I176" s="347">
        <f>SUM(I177)</f>
        <v>0</v>
      </c>
    </row>
    <row r="177" spans="1:9" ht="31.5" customHeight="1" x14ac:dyDescent="0.25">
      <c r="A177" s="125" t="s">
        <v>188</v>
      </c>
      <c r="B177" s="366" t="s">
        <v>50</v>
      </c>
      <c r="C177" s="49" t="s">
        <v>20</v>
      </c>
      <c r="D177" s="132" t="s">
        <v>32</v>
      </c>
      <c r="E177" s="277" t="s">
        <v>225</v>
      </c>
      <c r="F177" s="278" t="s">
        <v>12</v>
      </c>
      <c r="G177" s="279" t="s">
        <v>847</v>
      </c>
      <c r="H177" s="49" t="s">
        <v>183</v>
      </c>
      <c r="I177" s="349"/>
    </row>
    <row r="178" spans="1:9" ht="15.75" x14ac:dyDescent="0.25">
      <c r="A178" s="105" t="s">
        <v>26</v>
      </c>
      <c r="B178" s="28" t="s">
        <v>50</v>
      </c>
      <c r="C178" s="24" t="s">
        <v>20</v>
      </c>
      <c r="D178" s="28">
        <v>12</v>
      </c>
      <c r="E178" s="106"/>
      <c r="F178" s="376"/>
      <c r="G178" s="377"/>
      <c r="H178" s="24"/>
      <c r="I178" s="372">
        <f>SUM(I179,I184,I189,I198)</f>
        <v>648416</v>
      </c>
    </row>
    <row r="179" spans="1:9" ht="47.25" x14ac:dyDescent="0.25">
      <c r="A179" s="32" t="s">
        <v>136</v>
      </c>
      <c r="B179" s="35" t="s">
        <v>50</v>
      </c>
      <c r="C179" s="33" t="s">
        <v>20</v>
      </c>
      <c r="D179" s="35">
        <v>12</v>
      </c>
      <c r="E179" s="268" t="s">
        <v>492</v>
      </c>
      <c r="F179" s="269" t="s">
        <v>466</v>
      </c>
      <c r="G179" s="270" t="s">
        <v>467</v>
      </c>
      <c r="H179" s="33"/>
      <c r="I179" s="346">
        <f>SUM(I180)</f>
        <v>100166</v>
      </c>
    </row>
    <row r="180" spans="1:9" ht="66.75" customHeight="1" x14ac:dyDescent="0.25">
      <c r="A180" s="61" t="s">
        <v>137</v>
      </c>
      <c r="B180" s="60" t="s">
        <v>50</v>
      </c>
      <c r="C180" s="2" t="s">
        <v>20</v>
      </c>
      <c r="D180" s="525">
        <v>12</v>
      </c>
      <c r="E180" s="283" t="s">
        <v>209</v>
      </c>
      <c r="F180" s="284" t="s">
        <v>466</v>
      </c>
      <c r="G180" s="285" t="s">
        <v>467</v>
      </c>
      <c r="H180" s="2"/>
      <c r="I180" s="347">
        <f>SUM(I181)</f>
        <v>100166</v>
      </c>
    </row>
    <row r="181" spans="1:9" ht="47.25" x14ac:dyDescent="0.25">
      <c r="A181" s="61" t="s">
        <v>493</v>
      </c>
      <c r="B181" s="60" t="s">
        <v>50</v>
      </c>
      <c r="C181" s="2" t="s">
        <v>20</v>
      </c>
      <c r="D181" s="525">
        <v>12</v>
      </c>
      <c r="E181" s="283" t="s">
        <v>209</v>
      </c>
      <c r="F181" s="284" t="s">
        <v>10</v>
      </c>
      <c r="G181" s="285" t="s">
        <v>467</v>
      </c>
      <c r="H181" s="2"/>
      <c r="I181" s="347">
        <f>SUM(I182)</f>
        <v>100166</v>
      </c>
    </row>
    <row r="182" spans="1:9" ht="16.5" customHeight="1" x14ac:dyDescent="0.25">
      <c r="A182" s="91" t="s">
        <v>495</v>
      </c>
      <c r="B182" s="525" t="s">
        <v>50</v>
      </c>
      <c r="C182" s="2" t="s">
        <v>20</v>
      </c>
      <c r="D182" s="525">
        <v>12</v>
      </c>
      <c r="E182" s="283" t="s">
        <v>209</v>
      </c>
      <c r="F182" s="284" t="s">
        <v>10</v>
      </c>
      <c r="G182" s="285" t="s">
        <v>494</v>
      </c>
      <c r="H182" s="2"/>
      <c r="I182" s="347">
        <f>SUM(I183)</f>
        <v>100166</v>
      </c>
    </row>
    <row r="183" spans="1:9" ht="33" customHeight="1" x14ac:dyDescent="0.25">
      <c r="A183" s="96" t="s">
        <v>653</v>
      </c>
      <c r="B183" s="365" t="s">
        <v>50</v>
      </c>
      <c r="C183" s="2" t="s">
        <v>20</v>
      </c>
      <c r="D183" s="525">
        <v>12</v>
      </c>
      <c r="E183" s="283" t="s">
        <v>209</v>
      </c>
      <c r="F183" s="284" t="s">
        <v>10</v>
      </c>
      <c r="G183" s="285" t="s">
        <v>494</v>
      </c>
      <c r="H183" s="2" t="s">
        <v>16</v>
      </c>
      <c r="I183" s="348">
        <v>100166</v>
      </c>
    </row>
    <row r="184" spans="1:9" ht="47.25" x14ac:dyDescent="0.25">
      <c r="A184" s="32" t="s">
        <v>149</v>
      </c>
      <c r="B184" s="35" t="s">
        <v>50</v>
      </c>
      <c r="C184" s="33" t="s">
        <v>20</v>
      </c>
      <c r="D184" s="35">
        <v>12</v>
      </c>
      <c r="E184" s="268" t="s">
        <v>514</v>
      </c>
      <c r="F184" s="269" t="s">
        <v>466</v>
      </c>
      <c r="G184" s="270" t="s">
        <v>467</v>
      </c>
      <c r="H184" s="33"/>
      <c r="I184" s="346">
        <f t="shared" ref="I184:I187" si="0">SUM(I185)</f>
        <v>80000</v>
      </c>
    </row>
    <row r="185" spans="1:9" ht="63" x14ac:dyDescent="0.25">
      <c r="A185" s="320" t="s">
        <v>150</v>
      </c>
      <c r="B185" s="378" t="s">
        <v>50</v>
      </c>
      <c r="C185" s="5" t="s">
        <v>20</v>
      </c>
      <c r="D185" s="534">
        <v>12</v>
      </c>
      <c r="E185" s="283" t="s">
        <v>220</v>
      </c>
      <c r="F185" s="284" t="s">
        <v>466</v>
      </c>
      <c r="G185" s="285" t="s">
        <v>467</v>
      </c>
      <c r="H185" s="2"/>
      <c r="I185" s="347">
        <f t="shared" si="0"/>
        <v>80000</v>
      </c>
    </row>
    <row r="186" spans="1:9" ht="35.25" customHeight="1" x14ac:dyDescent="0.25">
      <c r="A186" s="97" t="s">
        <v>515</v>
      </c>
      <c r="B186" s="366" t="s">
        <v>50</v>
      </c>
      <c r="C186" s="5" t="s">
        <v>20</v>
      </c>
      <c r="D186" s="534">
        <v>12</v>
      </c>
      <c r="E186" s="283" t="s">
        <v>220</v>
      </c>
      <c r="F186" s="284" t="s">
        <v>10</v>
      </c>
      <c r="G186" s="285" t="s">
        <v>467</v>
      </c>
      <c r="H186" s="317"/>
      <c r="I186" s="347">
        <f t="shared" si="0"/>
        <v>80000</v>
      </c>
    </row>
    <row r="187" spans="1:9" ht="15.75" customHeight="1" x14ac:dyDescent="0.25">
      <c r="A187" s="67" t="s">
        <v>107</v>
      </c>
      <c r="B187" s="533" t="s">
        <v>50</v>
      </c>
      <c r="C187" s="5" t="s">
        <v>20</v>
      </c>
      <c r="D187" s="534">
        <v>12</v>
      </c>
      <c r="E187" s="283" t="s">
        <v>220</v>
      </c>
      <c r="F187" s="284" t="s">
        <v>10</v>
      </c>
      <c r="G187" s="285" t="s">
        <v>516</v>
      </c>
      <c r="H187" s="65"/>
      <c r="I187" s="347">
        <f t="shared" si="0"/>
        <v>80000</v>
      </c>
    </row>
    <row r="188" spans="1:9" ht="30" customHeight="1" x14ac:dyDescent="0.25">
      <c r="A188" s="120" t="s">
        <v>653</v>
      </c>
      <c r="B188" s="366" t="s">
        <v>50</v>
      </c>
      <c r="C188" s="5" t="s">
        <v>20</v>
      </c>
      <c r="D188" s="534">
        <v>12</v>
      </c>
      <c r="E188" s="283" t="s">
        <v>220</v>
      </c>
      <c r="F188" s="284" t="s">
        <v>10</v>
      </c>
      <c r="G188" s="285" t="s">
        <v>516</v>
      </c>
      <c r="H188" s="65" t="s">
        <v>16</v>
      </c>
      <c r="I188" s="349">
        <v>80000</v>
      </c>
    </row>
    <row r="189" spans="1:9" ht="52.5" customHeight="1" x14ac:dyDescent="0.25">
      <c r="A189" s="81" t="s">
        <v>195</v>
      </c>
      <c r="B189" s="35" t="s">
        <v>50</v>
      </c>
      <c r="C189" s="33" t="s">
        <v>20</v>
      </c>
      <c r="D189" s="35">
        <v>12</v>
      </c>
      <c r="E189" s="268" t="s">
        <v>718</v>
      </c>
      <c r="F189" s="269" t="s">
        <v>466</v>
      </c>
      <c r="G189" s="270" t="s">
        <v>467</v>
      </c>
      <c r="H189" s="33"/>
      <c r="I189" s="346">
        <f>SUM(I190)</f>
        <v>468250</v>
      </c>
    </row>
    <row r="190" spans="1:9" ht="80.25" customHeight="1" x14ac:dyDescent="0.25">
      <c r="A190" s="82" t="s">
        <v>196</v>
      </c>
      <c r="B190" s="60" t="s">
        <v>50</v>
      </c>
      <c r="C190" s="49" t="s">
        <v>20</v>
      </c>
      <c r="D190" s="60">
        <v>12</v>
      </c>
      <c r="E190" s="271" t="s">
        <v>226</v>
      </c>
      <c r="F190" s="272" t="s">
        <v>466</v>
      </c>
      <c r="G190" s="273" t="s">
        <v>467</v>
      </c>
      <c r="H190" s="49"/>
      <c r="I190" s="347">
        <f>SUM(I191)</f>
        <v>468250</v>
      </c>
    </row>
    <row r="191" spans="1:9" ht="33" customHeight="1" x14ac:dyDescent="0.25">
      <c r="A191" s="82" t="s">
        <v>530</v>
      </c>
      <c r="B191" s="60" t="s">
        <v>50</v>
      </c>
      <c r="C191" s="49" t="s">
        <v>20</v>
      </c>
      <c r="D191" s="60">
        <v>12</v>
      </c>
      <c r="E191" s="271" t="s">
        <v>226</v>
      </c>
      <c r="F191" s="272" t="s">
        <v>10</v>
      </c>
      <c r="G191" s="273" t="s">
        <v>467</v>
      </c>
      <c r="H191" s="49"/>
      <c r="I191" s="347">
        <f>SUM(I194+I196+I192)</f>
        <v>468250</v>
      </c>
    </row>
    <row r="192" spans="1:9" ht="49.5" customHeight="1" x14ac:dyDescent="0.25">
      <c r="A192" s="82" t="s">
        <v>762</v>
      </c>
      <c r="B192" s="60" t="s">
        <v>50</v>
      </c>
      <c r="C192" s="49" t="s">
        <v>20</v>
      </c>
      <c r="D192" s="60">
        <v>12</v>
      </c>
      <c r="E192" s="271" t="s">
        <v>226</v>
      </c>
      <c r="F192" s="272" t="s">
        <v>10</v>
      </c>
      <c r="G192" s="516">
        <v>13600</v>
      </c>
      <c r="H192" s="49"/>
      <c r="I192" s="347">
        <f>SUM(I193)</f>
        <v>327775</v>
      </c>
    </row>
    <row r="193" spans="1:9" ht="17.25" customHeight="1" x14ac:dyDescent="0.25">
      <c r="A193" s="82" t="s">
        <v>21</v>
      </c>
      <c r="B193" s="60" t="s">
        <v>50</v>
      </c>
      <c r="C193" s="49" t="s">
        <v>20</v>
      </c>
      <c r="D193" s="60">
        <v>12</v>
      </c>
      <c r="E193" s="271" t="s">
        <v>226</v>
      </c>
      <c r="F193" s="272" t="s">
        <v>10</v>
      </c>
      <c r="G193" s="516">
        <v>13600</v>
      </c>
      <c r="H193" s="49" t="s">
        <v>68</v>
      </c>
      <c r="I193" s="349">
        <v>327775</v>
      </c>
    </row>
    <row r="194" spans="1:9" ht="33.75" customHeight="1" x14ac:dyDescent="0.25">
      <c r="A194" s="82" t="s">
        <v>763</v>
      </c>
      <c r="B194" s="60" t="s">
        <v>50</v>
      </c>
      <c r="C194" s="49" t="s">
        <v>20</v>
      </c>
      <c r="D194" s="60">
        <v>12</v>
      </c>
      <c r="E194" s="271" t="s">
        <v>226</v>
      </c>
      <c r="F194" s="272" t="s">
        <v>10</v>
      </c>
      <c r="G194" s="273" t="s">
        <v>764</v>
      </c>
      <c r="H194" s="49"/>
      <c r="I194" s="347">
        <f>SUM(I195)</f>
        <v>140475</v>
      </c>
    </row>
    <row r="195" spans="1:9" ht="18" customHeight="1" x14ac:dyDescent="0.25">
      <c r="A195" s="120" t="s">
        <v>21</v>
      </c>
      <c r="B195" s="60" t="s">
        <v>50</v>
      </c>
      <c r="C195" s="49" t="s">
        <v>20</v>
      </c>
      <c r="D195" s="60">
        <v>12</v>
      </c>
      <c r="E195" s="271" t="s">
        <v>226</v>
      </c>
      <c r="F195" s="272" t="s">
        <v>10</v>
      </c>
      <c r="G195" s="273" t="s">
        <v>764</v>
      </c>
      <c r="H195" s="49" t="s">
        <v>68</v>
      </c>
      <c r="I195" s="349">
        <v>140475</v>
      </c>
    </row>
    <row r="196" spans="1:9" ht="48.75" hidden="1" customHeight="1" x14ac:dyDescent="0.25">
      <c r="A196" s="82" t="s">
        <v>720</v>
      </c>
      <c r="B196" s="60" t="s">
        <v>50</v>
      </c>
      <c r="C196" s="49" t="s">
        <v>20</v>
      </c>
      <c r="D196" s="60">
        <v>12</v>
      </c>
      <c r="E196" s="271" t="s">
        <v>226</v>
      </c>
      <c r="F196" s="272" t="s">
        <v>10</v>
      </c>
      <c r="G196" s="273" t="s">
        <v>719</v>
      </c>
      <c r="H196" s="49"/>
      <c r="I196" s="347">
        <f>SUM(I197)</f>
        <v>0</v>
      </c>
    </row>
    <row r="197" spans="1:9" ht="19.5" hidden="1" customHeight="1" x14ac:dyDescent="0.25">
      <c r="A197" s="82" t="s">
        <v>21</v>
      </c>
      <c r="B197" s="60" t="s">
        <v>50</v>
      </c>
      <c r="C197" s="49" t="s">
        <v>20</v>
      </c>
      <c r="D197" s="60">
        <v>12</v>
      </c>
      <c r="E197" s="271" t="s">
        <v>226</v>
      </c>
      <c r="F197" s="272" t="s">
        <v>10</v>
      </c>
      <c r="G197" s="273" t="s">
        <v>719</v>
      </c>
      <c r="H197" s="49" t="s">
        <v>68</v>
      </c>
      <c r="I197" s="349"/>
    </row>
    <row r="198" spans="1:9" ht="31.5" hidden="1" x14ac:dyDescent="0.25">
      <c r="A198" s="71" t="s">
        <v>147</v>
      </c>
      <c r="B198" s="38" t="s">
        <v>50</v>
      </c>
      <c r="C198" s="34" t="s">
        <v>20</v>
      </c>
      <c r="D198" s="34" t="s">
        <v>77</v>
      </c>
      <c r="E198" s="262" t="s">
        <v>221</v>
      </c>
      <c r="F198" s="263" t="s">
        <v>466</v>
      </c>
      <c r="G198" s="264" t="s">
        <v>467</v>
      </c>
      <c r="H198" s="33"/>
      <c r="I198" s="346">
        <f>SUM(I199)</f>
        <v>0</v>
      </c>
    </row>
    <row r="199" spans="1:9" ht="46.5" hidden="1" customHeight="1" x14ac:dyDescent="0.25">
      <c r="A199" s="91" t="s">
        <v>148</v>
      </c>
      <c r="B199" s="526" t="s">
        <v>50</v>
      </c>
      <c r="C199" s="5" t="s">
        <v>20</v>
      </c>
      <c r="D199" s="526">
        <v>12</v>
      </c>
      <c r="E199" s="283" t="s">
        <v>222</v>
      </c>
      <c r="F199" s="284" t="s">
        <v>466</v>
      </c>
      <c r="G199" s="285" t="s">
        <v>467</v>
      </c>
      <c r="H199" s="317"/>
      <c r="I199" s="347">
        <f>SUM(I200)</f>
        <v>0</v>
      </c>
    </row>
    <row r="200" spans="1:9" ht="63" hidden="1" x14ac:dyDescent="0.25">
      <c r="A200" s="91" t="s">
        <v>517</v>
      </c>
      <c r="B200" s="526" t="s">
        <v>50</v>
      </c>
      <c r="C200" s="5" t="s">
        <v>20</v>
      </c>
      <c r="D200" s="526">
        <v>12</v>
      </c>
      <c r="E200" s="283" t="s">
        <v>222</v>
      </c>
      <c r="F200" s="284" t="s">
        <v>10</v>
      </c>
      <c r="G200" s="285" t="s">
        <v>467</v>
      </c>
      <c r="H200" s="317"/>
      <c r="I200" s="347">
        <f>SUM(I201+I203)</f>
        <v>0</v>
      </c>
    </row>
    <row r="201" spans="1:9" ht="31.5" hidden="1" x14ac:dyDescent="0.25">
      <c r="A201" s="3" t="s">
        <v>519</v>
      </c>
      <c r="B201" s="526" t="s">
        <v>50</v>
      </c>
      <c r="C201" s="5" t="s">
        <v>20</v>
      </c>
      <c r="D201" s="526">
        <v>12</v>
      </c>
      <c r="E201" s="283" t="s">
        <v>222</v>
      </c>
      <c r="F201" s="284" t="s">
        <v>10</v>
      </c>
      <c r="G201" s="285" t="s">
        <v>518</v>
      </c>
      <c r="H201" s="317"/>
      <c r="I201" s="347">
        <f>SUM(I202)</f>
        <v>0</v>
      </c>
    </row>
    <row r="202" spans="1:9" ht="16.5" hidden="1" customHeight="1" x14ac:dyDescent="0.25">
      <c r="A202" s="91" t="s">
        <v>18</v>
      </c>
      <c r="B202" s="526" t="s">
        <v>50</v>
      </c>
      <c r="C202" s="5" t="s">
        <v>20</v>
      </c>
      <c r="D202" s="526">
        <v>12</v>
      </c>
      <c r="E202" s="283" t="s">
        <v>222</v>
      </c>
      <c r="F202" s="284" t="s">
        <v>10</v>
      </c>
      <c r="G202" s="285" t="s">
        <v>518</v>
      </c>
      <c r="H202" s="317" t="s">
        <v>17</v>
      </c>
      <c r="I202" s="349"/>
    </row>
    <row r="203" spans="1:9" ht="32.25" hidden="1" customHeight="1" x14ac:dyDescent="0.25">
      <c r="A203" s="490" t="s">
        <v>694</v>
      </c>
      <c r="B203" s="526" t="s">
        <v>50</v>
      </c>
      <c r="C203" s="5" t="s">
        <v>20</v>
      </c>
      <c r="D203" s="526">
        <v>12</v>
      </c>
      <c r="E203" s="283" t="s">
        <v>222</v>
      </c>
      <c r="F203" s="284" t="s">
        <v>10</v>
      </c>
      <c r="G203" s="285" t="s">
        <v>693</v>
      </c>
      <c r="H203" s="317"/>
      <c r="I203" s="347">
        <f>SUM(I204)</f>
        <v>0</v>
      </c>
    </row>
    <row r="204" spans="1:9" ht="16.5" hidden="1" customHeight="1" x14ac:dyDescent="0.25">
      <c r="A204" s="91" t="s">
        <v>18</v>
      </c>
      <c r="B204" s="526" t="s">
        <v>50</v>
      </c>
      <c r="C204" s="5" t="s">
        <v>20</v>
      </c>
      <c r="D204" s="526">
        <v>12</v>
      </c>
      <c r="E204" s="283" t="s">
        <v>222</v>
      </c>
      <c r="F204" s="284" t="s">
        <v>10</v>
      </c>
      <c r="G204" s="285" t="s">
        <v>693</v>
      </c>
      <c r="H204" s="317" t="s">
        <v>17</v>
      </c>
      <c r="I204" s="349"/>
    </row>
    <row r="205" spans="1:9" ht="15.75" x14ac:dyDescent="0.25">
      <c r="A205" s="16" t="s">
        <v>151</v>
      </c>
      <c r="B205" s="22" t="s">
        <v>50</v>
      </c>
      <c r="C205" s="17" t="s">
        <v>108</v>
      </c>
      <c r="D205" s="22"/>
      <c r="E205" s="373"/>
      <c r="F205" s="374"/>
      <c r="G205" s="375"/>
      <c r="H205" s="326"/>
      <c r="I205" s="371">
        <f>SUM(I206+I214+I244)</f>
        <v>12979370</v>
      </c>
    </row>
    <row r="206" spans="1:9" s="9" customFormat="1" ht="15.75" x14ac:dyDescent="0.25">
      <c r="A206" s="23" t="s">
        <v>251</v>
      </c>
      <c r="B206" s="368" t="s">
        <v>50</v>
      </c>
      <c r="C206" s="27" t="s">
        <v>108</v>
      </c>
      <c r="D206" s="327" t="s">
        <v>10</v>
      </c>
      <c r="E206" s="314"/>
      <c r="F206" s="315"/>
      <c r="G206" s="316"/>
      <c r="H206" s="26"/>
      <c r="I206" s="372">
        <f>SUM(I207)</f>
        <v>31516</v>
      </c>
    </row>
    <row r="207" spans="1:9" ht="47.25" x14ac:dyDescent="0.25">
      <c r="A207" s="32" t="s">
        <v>195</v>
      </c>
      <c r="B207" s="38" t="s">
        <v>50</v>
      </c>
      <c r="C207" s="34" t="s">
        <v>108</v>
      </c>
      <c r="D207" s="134" t="s">
        <v>10</v>
      </c>
      <c r="E207" s="268" t="s">
        <v>520</v>
      </c>
      <c r="F207" s="269" t="s">
        <v>466</v>
      </c>
      <c r="G207" s="270" t="s">
        <v>467</v>
      </c>
      <c r="H207" s="36"/>
      <c r="I207" s="346">
        <f>SUM(I208)</f>
        <v>31516</v>
      </c>
    </row>
    <row r="208" spans="1:9" ht="78.75" x14ac:dyDescent="0.25">
      <c r="A208" s="3" t="s">
        <v>253</v>
      </c>
      <c r="B208" s="526" t="s">
        <v>50</v>
      </c>
      <c r="C208" s="5" t="s">
        <v>108</v>
      </c>
      <c r="D208" s="133" t="s">
        <v>10</v>
      </c>
      <c r="E208" s="283" t="s">
        <v>252</v>
      </c>
      <c r="F208" s="284" t="s">
        <v>466</v>
      </c>
      <c r="G208" s="285" t="s">
        <v>467</v>
      </c>
      <c r="H208" s="65"/>
      <c r="I208" s="347">
        <f>SUM(I209)</f>
        <v>31516</v>
      </c>
    </row>
    <row r="209" spans="1:9" ht="47.25" x14ac:dyDescent="0.25">
      <c r="A209" s="67" t="s">
        <v>664</v>
      </c>
      <c r="B209" s="133" t="s">
        <v>50</v>
      </c>
      <c r="C209" s="5" t="s">
        <v>108</v>
      </c>
      <c r="D209" s="133" t="s">
        <v>10</v>
      </c>
      <c r="E209" s="283" t="s">
        <v>252</v>
      </c>
      <c r="F209" s="284" t="s">
        <v>10</v>
      </c>
      <c r="G209" s="285" t="s">
        <v>467</v>
      </c>
      <c r="H209" s="65"/>
      <c r="I209" s="347">
        <f>SUM(I210+I212)</f>
        <v>31516</v>
      </c>
    </row>
    <row r="210" spans="1:9" ht="32.25" hidden="1" customHeight="1" x14ac:dyDescent="0.25">
      <c r="A210" s="114" t="s">
        <v>259</v>
      </c>
      <c r="B210" s="60" t="s">
        <v>50</v>
      </c>
      <c r="C210" s="5" t="s">
        <v>108</v>
      </c>
      <c r="D210" s="133" t="s">
        <v>10</v>
      </c>
      <c r="E210" s="283" t="s">
        <v>252</v>
      </c>
      <c r="F210" s="284" t="s">
        <v>10</v>
      </c>
      <c r="G210" s="285" t="s">
        <v>522</v>
      </c>
      <c r="H210" s="65"/>
      <c r="I210" s="347">
        <f>SUM(I211)</f>
        <v>0</v>
      </c>
    </row>
    <row r="211" spans="1:9" ht="30.75" hidden="1" customHeight="1" x14ac:dyDescent="0.25">
      <c r="A211" s="120" t="s">
        <v>653</v>
      </c>
      <c r="B211" s="366" t="s">
        <v>50</v>
      </c>
      <c r="C211" s="5" t="s">
        <v>108</v>
      </c>
      <c r="D211" s="133" t="s">
        <v>10</v>
      </c>
      <c r="E211" s="283" t="s">
        <v>252</v>
      </c>
      <c r="F211" s="284" t="s">
        <v>10</v>
      </c>
      <c r="G211" s="285" t="s">
        <v>522</v>
      </c>
      <c r="H211" s="65" t="s">
        <v>16</v>
      </c>
      <c r="I211" s="349"/>
    </row>
    <row r="212" spans="1:9" ht="33" customHeight="1" x14ac:dyDescent="0.25">
      <c r="A212" s="114" t="s">
        <v>523</v>
      </c>
      <c r="B212" s="392" t="s">
        <v>50</v>
      </c>
      <c r="C212" s="5" t="s">
        <v>108</v>
      </c>
      <c r="D212" s="133" t="s">
        <v>10</v>
      </c>
      <c r="E212" s="283" t="s">
        <v>252</v>
      </c>
      <c r="F212" s="284" t="s">
        <v>10</v>
      </c>
      <c r="G212" s="285" t="s">
        <v>524</v>
      </c>
      <c r="H212" s="65"/>
      <c r="I212" s="347">
        <f>SUM(I213)</f>
        <v>31516</v>
      </c>
    </row>
    <row r="213" spans="1:9" ht="17.25" customHeight="1" x14ac:dyDescent="0.25">
      <c r="A213" s="82" t="s">
        <v>21</v>
      </c>
      <c r="B213" s="390" t="s">
        <v>50</v>
      </c>
      <c r="C213" s="5" t="s">
        <v>108</v>
      </c>
      <c r="D213" s="133" t="s">
        <v>10</v>
      </c>
      <c r="E213" s="283" t="s">
        <v>252</v>
      </c>
      <c r="F213" s="284" t="s">
        <v>10</v>
      </c>
      <c r="G213" s="285" t="s">
        <v>524</v>
      </c>
      <c r="H213" s="65" t="s">
        <v>68</v>
      </c>
      <c r="I213" s="349">
        <v>31516</v>
      </c>
    </row>
    <row r="214" spans="1:9" ht="15.75" x14ac:dyDescent="0.25">
      <c r="A214" s="23" t="s">
        <v>152</v>
      </c>
      <c r="B214" s="368" t="s">
        <v>50</v>
      </c>
      <c r="C214" s="27" t="s">
        <v>108</v>
      </c>
      <c r="D214" s="24" t="s">
        <v>12</v>
      </c>
      <c r="E214" s="314"/>
      <c r="F214" s="315"/>
      <c r="G214" s="316"/>
      <c r="H214" s="26"/>
      <c r="I214" s="372">
        <f>SUM(I215+I228+I233)</f>
        <v>12947854</v>
      </c>
    </row>
    <row r="215" spans="1:9" ht="36" hidden="1" customHeight="1" x14ac:dyDescent="0.25">
      <c r="A215" s="32" t="s">
        <v>184</v>
      </c>
      <c r="B215" s="38" t="s">
        <v>50</v>
      </c>
      <c r="C215" s="34" t="s">
        <v>108</v>
      </c>
      <c r="D215" s="38" t="s">
        <v>12</v>
      </c>
      <c r="E215" s="268" t="s">
        <v>525</v>
      </c>
      <c r="F215" s="269" t="s">
        <v>466</v>
      </c>
      <c r="G215" s="270" t="s">
        <v>467</v>
      </c>
      <c r="H215" s="36"/>
      <c r="I215" s="346">
        <f>SUM(I216)</f>
        <v>0</v>
      </c>
    </row>
    <row r="216" spans="1:9" ht="47.25" hidden="1" x14ac:dyDescent="0.25">
      <c r="A216" s="61" t="s">
        <v>185</v>
      </c>
      <c r="B216" s="390" t="s">
        <v>50</v>
      </c>
      <c r="C216" s="5" t="s">
        <v>108</v>
      </c>
      <c r="D216" s="526" t="s">
        <v>12</v>
      </c>
      <c r="E216" s="283" t="s">
        <v>223</v>
      </c>
      <c r="F216" s="284" t="s">
        <v>466</v>
      </c>
      <c r="G216" s="285" t="s">
        <v>467</v>
      </c>
      <c r="H216" s="65"/>
      <c r="I216" s="347">
        <f>SUM(I217)</f>
        <v>0</v>
      </c>
    </row>
    <row r="217" spans="1:9" ht="31.5" hidden="1" x14ac:dyDescent="0.25">
      <c r="A217" s="114" t="s">
        <v>526</v>
      </c>
      <c r="B217" s="392" t="s">
        <v>50</v>
      </c>
      <c r="C217" s="5" t="s">
        <v>108</v>
      </c>
      <c r="D217" s="526" t="s">
        <v>12</v>
      </c>
      <c r="E217" s="283" t="s">
        <v>223</v>
      </c>
      <c r="F217" s="284" t="s">
        <v>10</v>
      </c>
      <c r="G217" s="285" t="s">
        <v>467</v>
      </c>
      <c r="H217" s="65"/>
      <c r="I217" s="347">
        <f>SUM(I218+I220+I222+I224+I226)</f>
        <v>0</v>
      </c>
    </row>
    <row r="218" spans="1:9" ht="33.75" hidden="1" customHeight="1" x14ac:dyDescent="0.25">
      <c r="A218" s="114" t="s">
        <v>795</v>
      </c>
      <c r="B218" s="392" t="s">
        <v>50</v>
      </c>
      <c r="C218" s="5" t="s">
        <v>108</v>
      </c>
      <c r="D218" s="526" t="s">
        <v>12</v>
      </c>
      <c r="E218" s="283" t="s">
        <v>223</v>
      </c>
      <c r="F218" s="284" t="s">
        <v>10</v>
      </c>
      <c r="G218" s="481">
        <v>13420</v>
      </c>
      <c r="H218" s="65"/>
      <c r="I218" s="347">
        <f>SUM(I219)</f>
        <v>0</v>
      </c>
    </row>
    <row r="219" spans="1:9" ht="18" hidden="1" customHeight="1" x14ac:dyDescent="0.25">
      <c r="A219" s="114" t="s">
        <v>21</v>
      </c>
      <c r="B219" s="392" t="s">
        <v>50</v>
      </c>
      <c r="C219" s="5" t="s">
        <v>108</v>
      </c>
      <c r="D219" s="526" t="s">
        <v>12</v>
      </c>
      <c r="E219" s="283" t="s">
        <v>223</v>
      </c>
      <c r="F219" s="284" t="s">
        <v>10</v>
      </c>
      <c r="G219" s="481">
        <v>13420</v>
      </c>
      <c r="H219" s="65" t="s">
        <v>68</v>
      </c>
      <c r="I219" s="349"/>
    </row>
    <row r="220" spans="1:9" ht="31.5" hidden="1" x14ac:dyDescent="0.25">
      <c r="A220" s="114" t="s">
        <v>767</v>
      </c>
      <c r="B220" s="392" t="s">
        <v>50</v>
      </c>
      <c r="C220" s="5" t="s">
        <v>108</v>
      </c>
      <c r="D220" s="526" t="s">
        <v>12</v>
      </c>
      <c r="E220" s="283" t="s">
        <v>223</v>
      </c>
      <c r="F220" s="284" t="s">
        <v>10</v>
      </c>
      <c r="G220" s="481">
        <v>13430</v>
      </c>
      <c r="H220" s="65"/>
      <c r="I220" s="347">
        <f>SUM(I221)</f>
        <v>0</v>
      </c>
    </row>
    <row r="221" spans="1:9" ht="16.5" hidden="1" customHeight="1" x14ac:dyDescent="0.25">
      <c r="A221" s="114" t="s">
        <v>21</v>
      </c>
      <c r="B221" s="392" t="s">
        <v>50</v>
      </c>
      <c r="C221" s="5" t="s">
        <v>108</v>
      </c>
      <c r="D221" s="526" t="s">
        <v>12</v>
      </c>
      <c r="E221" s="283" t="s">
        <v>223</v>
      </c>
      <c r="F221" s="284" t="s">
        <v>10</v>
      </c>
      <c r="G221" s="481">
        <v>13430</v>
      </c>
      <c r="H221" s="65" t="s">
        <v>68</v>
      </c>
      <c r="I221" s="349"/>
    </row>
    <row r="222" spans="1:9" ht="31.5" hidden="1" x14ac:dyDescent="0.25">
      <c r="A222" s="114" t="s">
        <v>646</v>
      </c>
      <c r="B222" s="392" t="s">
        <v>50</v>
      </c>
      <c r="C222" s="5" t="s">
        <v>108</v>
      </c>
      <c r="D222" s="526" t="s">
        <v>12</v>
      </c>
      <c r="E222" s="283" t="s">
        <v>223</v>
      </c>
      <c r="F222" s="284" t="s">
        <v>10</v>
      </c>
      <c r="G222" s="285" t="s">
        <v>645</v>
      </c>
      <c r="H222" s="65"/>
      <c r="I222" s="347">
        <f>SUM(I223)</f>
        <v>0</v>
      </c>
    </row>
    <row r="223" spans="1:9" ht="16.5" hidden="1" customHeight="1" x14ac:dyDescent="0.25">
      <c r="A223" s="82" t="s">
        <v>21</v>
      </c>
      <c r="B223" s="392" t="s">
        <v>50</v>
      </c>
      <c r="C223" s="5" t="s">
        <v>108</v>
      </c>
      <c r="D223" s="526" t="s">
        <v>12</v>
      </c>
      <c r="E223" s="283" t="s">
        <v>223</v>
      </c>
      <c r="F223" s="284" t="s">
        <v>10</v>
      </c>
      <c r="G223" s="285" t="s">
        <v>645</v>
      </c>
      <c r="H223" s="65" t="s">
        <v>68</v>
      </c>
      <c r="I223" s="349"/>
    </row>
    <row r="224" spans="1:9" s="48" customFormat="1" ht="31.5" hidden="1" customHeight="1" x14ac:dyDescent="0.25">
      <c r="A224" s="82" t="s">
        <v>765</v>
      </c>
      <c r="B224" s="390" t="s">
        <v>50</v>
      </c>
      <c r="C224" s="5" t="s">
        <v>108</v>
      </c>
      <c r="D224" s="526" t="s">
        <v>12</v>
      </c>
      <c r="E224" s="283" t="s">
        <v>223</v>
      </c>
      <c r="F224" s="284" t="s">
        <v>10</v>
      </c>
      <c r="G224" s="285" t="s">
        <v>766</v>
      </c>
      <c r="H224" s="65"/>
      <c r="I224" s="347">
        <f>SUM(I225)</f>
        <v>0</v>
      </c>
    </row>
    <row r="225" spans="1:9" s="48" customFormat="1" ht="15.75" hidden="1" customHeight="1" x14ac:dyDescent="0.25">
      <c r="A225" s="82" t="s">
        <v>21</v>
      </c>
      <c r="B225" s="390" t="s">
        <v>50</v>
      </c>
      <c r="C225" s="5" t="s">
        <v>108</v>
      </c>
      <c r="D225" s="526" t="s">
        <v>12</v>
      </c>
      <c r="E225" s="283" t="s">
        <v>223</v>
      </c>
      <c r="F225" s="284" t="s">
        <v>10</v>
      </c>
      <c r="G225" s="285" t="s">
        <v>766</v>
      </c>
      <c r="H225" s="65" t="s">
        <v>68</v>
      </c>
      <c r="I225" s="349"/>
    </row>
    <row r="226" spans="1:9" s="48" customFormat="1" ht="32.25" hidden="1" customHeight="1" x14ac:dyDescent="0.25">
      <c r="A226" s="82" t="s">
        <v>796</v>
      </c>
      <c r="B226" s="390" t="s">
        <v>50</v>
      </c>
      <c r="C226" s="5" t="s">
        <v>108</v>
      </c>
      <c r="D226" s="526" t="s">
        <v>12</v>
      </c>
      <c r="E226" s="283" t="s">
        <v>223</v>
      </c>
      <c r="F226" s="284" t="s">
        <v>10</v>
      </c>
      <c r="G226" s="285" t="s">
        <v>768</v>
      </c>
      <c r="H226" s="65"/>
      <c r="I226" s="347">
        <f>SUM(I227)</f>
        <v>0</v>
      </c>
    </row>
    <row r="227" spans="1:9" s="48" customFormat="1" ht="15.75" hidden="1" customHeight="1" x14ac:dyDescent="0.25">
      <c r="A227" s="82" t="s">
        <v>21</v>
      </c>
      <c r="B227" s="390" t="s">
        <v>50</v>
      </c>
      <c r="C227" s="5" t="s">
        <v>108</v>
      </c>
      <c r="D227" s="526" t="s">
        <v>12</v>
      </c>
      <c r="E227" s="283" t="s">
        <v>223</v>
      </c>
      <c r="F227" s="284" t="s">
        <v>10</v>
      </c>
      <c r="G227" s="285" t="s">
        <v>768</v>
      </c>
      <c r="H227" s="65" t="s">
        <v>68</v>
      </c>
      <c r="I227" s="349"/>
    </row>
    <row r="228" spans="1:9" s="48" customFormat="1" ht="47.25" x14ac:dyDescent="0.25">
      <c r="A228" s="32" t="s">
        <v>195</v>
      </c>
      <c r="B228" s="38" t="s">
        <v>50</v>
      </c>
      <c r="C228" s="34" t="s">
        <v>108</v>
      </c>
      <c r="D228" s="134" t="s">
        <v>12</v>
      </c>
      <c r="E228" s="268" t="s">
        <v>520</v>
      </c>
      <c r="F228" s="269" t="s">
        <v>466</v>
      </c>
      <c r="G228" s="270" t="s">
        <v>467</v>
      </c>
      <c r="H228" s="36"/>
      <c r="I228" s="346">
        <f>SUM(I229)</f>
        <v>588410</v>
      </c>
    </row>
    <row r="229" spans="1:9" s="48" customFormat="1" ht="78.75" x14ac:dyDescent="0.25">
      <c r="A229" s="61" t="s">
        <v>253</v>
      </c>
      <c r="B229" s="390" t="s">
        <v>50</v>
      </c>
      <c r="C229" s="5" t="s">
        <v>108</v>
      </c>
      <c r="D229" s="133" t="s">
        <v>12</v>
      </c>
      <c r="E229" s="283" t="s">
        <v>252</v>
      </c>
      <c r="F229" s="284" t="s">
        <v>466</v>
      </c>
      <c r="G229" s="285" t="s">
        <v>467</v>
      </c>
      <c r="H229" s="317"/>
      <c r="I229" s="347">
        <f>SUM(I230)</f>
        <v>588410</v>
      </c>
    </row>
    <row r="230" spans="1:9" s="48" customFormat="1" ht="47.25" x14ac:dyDescent="0.25">
      <c r="A230" s="114" t="s">
        <v>521</v>
      </c>
      <c r="B230" s="392" t="s">
        <v>50</v>
      </c>
      <c r="C230" s="5" t="s">
        <v>108</v>
      </c>
      <c r="D230" s="133" t="s">
        <v>12</v>
      </c>
      <c r="E230" s="283" t="s">
        <v>252</v>
      </c>
      <c r="F230" s="284" t="s">
        <v>10</v>
      </c>
      <c r="G230" s="285" t="s">
        <v>467</v>
      </c>
      <c r="H230" s="317"/>
      <c r="I230" s="347">
        <f>SUM(I231)</f>
        <v>588410</v>
      </c>
    </row>
    <row r="231" spans="1:9" s="48" customFormat="1" ht="33.75" customHeight="1" x14ac:dyDescent="0.25">
      <c r="A231" s="114" t="s">
        <v>599</v>
      </c>
      <c r="B231" s="392" t="s">
        <v>50</v>
      </c>
      <c r="C231" s="5" t="s">
        <v>108</v>
      </c>
      <c r="D231" s="133" t="s">
        <v>12</v>
      </c>
      <c r="E231" s="283" t="s">
        <v>252</v>
      </c>
      <c r="F231" s="284" t="s">
        <v>10</v>
      </c>
      <c r="G231" s="285" t="s">
        <v>600</v>
      </c>
      <c r="H231" s="317"/>
      <c r="I231" s="347">
        <f>SUM(I232)</f>
        <v>588410</v>
      </c>
    </row>
    <row r="232" spans="1:9" s="48" customFormat="1" ht="18" customHeight="1" x14ac:dyDescent="0.25">
      <c r="A232" s="82" t="s">
        <v>21</v>
      </c>
      <c r="B232" s="390" t="s">
        <v>50</v>
      </c>
      <c r="C232" s="5" t="s">
        <v>108</v>
      </c>
      <c r="D232" s="133" t="s">
        <v>12</v>
      </c>
      <c r="E232" s="283" t="s">
        <v>252</v>
      </c>
      <c r="F232" s="284" t="s">
        <v>10</v>
      </c>
      <c r="G232" s="285" t="s">
        <v>600</v>
      </c>
      <c r="H232" s="317" t="s">
        <v>68</v>
      </c>
      <c r="I232" s="349">
        <v>588410</v>
      </c>
    </row>
    <row r="233" spans="1:9" s="48" customFormat="1" ht="31.5" x14ac:dyDescent="0.25">
      <c r="A233" s="32" t="s">
        <v>186</v>
      </c>
      <c r="B233" s="38" t="s">
        <v>50</v>
      </c>
      <c r="C233" s="34" t="s">
        <v>108</v>
      </c>
      <c r="D233" s="38" t="s">
        <v>12</v>
      </c>
      <c r="E233" s="268" t="s">
        <v>224</v>
      </c>
      <c r="F233" s="269" t="s">
        <v>466</v>
      </c>
      <c r="G233" s="270" t="s">
        <v>467</v>
      </c>
      <c r="H233" s="36"/>
      <c r="I233" s="346">
        <f>SUM(I234)</f>
        <v>12359444</v>
      </c>
    </row>
    <row r="234" spans="1:9" s="48" customFormat="1" ht="63" x14ac:dyDescent="0.25">
      <c r="A234" s="61" t="s">
        <v>187</v>
      </c>
      <c r="B234" s="390" t="s">
        <v>50</v>
      </c>
      <c r="C234" s="5" t="s">
        <v>108</v>
      </c>
      <c r="D234" s="526" t="s">
        <v>12</v>
      </c>
      <c r="E234" s="283" t="s">
        <v>225</v>
      </c>
      <c r="F234" s="284" t="s">
        <v>466</v>
      </c>
      <c r="G234" s="285" t="s">
        <v>467</v>
      </c>
      <c r="H234" s="65"/>
      <c r="I234" s="347">
        <f>SUM(I235)</f>
        <v>12359444</v>
      </c>
    </row>
    <row r="235" spans="1:9" s="48" customFormat="1" ht="47.25" x14ac:dyDescent="0.25">
      <c r="A235" s="61" t="s">
        <v>527</v>
      </c>
      <c r="B235" s="390" t="s">
        <v>50</v>
      </c>
      <c r="C235" s="5" t="s">
        <v>108</v>
      </c>
      <c r="D235" s="526" t="s">
        <v>12</v>
      </c>
      <c r="E235" s="283" t="s">
        <v>225</v>
      </c>
      <c r="F235" s="284" t="s">
        <v>12</v>
      </c>
      <c r="G235" s="285" t="s">
        <v>467</v>
      </c>
      <c r="H235" s="65"/>
      <c r="I235" s="347">
        <f>SUM(I240+I236+I238+I242)</f>
        <v>12359444</v>
      </c>
    </row>
    <row r="236" spans="1:9" s="48" customFormat="1" ht="31.5" x14ac:dyDescent="0.25">
      <c r="A236" s="61" t="s">
        <v>760</v>
      </c>
      <c r="B236" s="390" t="s">
        <v>50</v>
      </c>
      <c r="C236" s="5" t="s">
        <v>108</v>
      </c>
      <c r="D236" s="526" t="s">
        <v>12</v>
      </c>
      <c r="E236" s="283" t="s">
        <v>225</v>
      </c>
      <c r="F236" s="284" t="s">
        <v>12</v>
      </c>
      <c r="G236" s="285" t="s">
        <v>826</v>
      </c>
      <c r="H236" s="65"/>
      <c r="I236" s="347">
        <f>SUM(I237)</f>
        <v>6363436</v>
      </c>
    </row>
    <row r="237" spans="1:9" s="48" customFormat="1" ht="16.5" customHeight="1" x14ac:dyDescent="0.25">
      <c r="A237" s="3" t="s">
        <v>21</v>
      </c>
      <c r="B237" s="526" t="s">
        <v>50</v>
      </c>
      <c r="C237" s="5" t="s">
        <v>108</v>
      </c>
      <c r="D237" s="526" t="s">
        <v>12</v>
      </c>
      <c r="E237" s="283" t="s">
        <v>225</v>
      </c>
      <c r="F237" s="284" t="s">
        <v>12</v>
      </c>
      <c r="G237" s="285" t="s">
        <v>826</v>
      </c>
      <c r="H237" s="65" t="s">
        <v>68</v>
      </c>
      <c r="I237" s="349">
        <v>6363436</v>
      </c>
    </row>
    <row r="238" spans="1:9" s="48" customFormat="1" ht="19.5" customHeight="1" x14ac:dyDescent="0.25">
      <c r="A238" s="3" t="s">
        <v>761</v>
      </c>
      <c r="B238" s="526" t="s">
        <v>50</v>
      </c>
      <c r="C238" s="5" t="s">
        <v>108</v>
      </c>
      <c r="D238" s="526" t="s">
        <v>12</v>
      </c>
      <c r="E238" s="283" t="s">
        <v>225</v>
      </c>
      <c r="F238" s="284" t="s">
        <v>12</v>
      </c>
      <c r="G238" s="285" t="s">
        <v>869</v>
      </c>
      <c r="H238" s="65"/>
      <c r="I238" s="347">
        <f>SUM(I239)</f>
        <v>5096606</v>
      </c>
    </row>
    <row r="239" spans="1:9" s="48" customFormat="1" ht="16.5" customHeight="1" x14ac:dyDescent="0.25">
      <c r="A239" s="3" t="s">
        <v>21</v>
      </c>
      <c r="B239" s="526" t="s">
        <v>50</v>
      </c>
      <c r="C239" s="5" t="s">
        <v>108</v>
      </c>
      <c r="D239" s="526" t="s">
        <v>12</v>
      </c>
      <c r="E239" s="283" t="s">
        <v>225</v>
      </c>
      <c r="F239" s="284" t="s">
        <v>12</v>
      </c>
      <c r="G239" s="285" t="s">
        <v>869</v>
      </c>
      <c r="H239" s="65" t="s">
        <v>68</v>
      </c>
      <c r="I239" s="349">
        <v>5096606</v>
      </c>
    </row>
    <row r="240" spans="1:9" s="48" customFormat="1" ht="31.5" x14ac:dyDescent="0.25">
      <c r="A240" s="450" t="s">
        <v>848</v>
      </c>
      <c r="B240" s="390" t="s">
        <v>50</v>
      </c>
      <c r="C240" s="5" t="s">
        <v>108</v>
      </c>
      <c r="D240" s="526" t="s">
        <v>12</v>
      </c>
      <c r="E240" s="283" t="s">
        <v>225</v>
      </c>
      <c r="F240" s="284" t="s">
        <v>12</v>
      </c>
      <c r="G240" s="481" t="s">
        <v>870</v>
      </c>
      <c r="H240" s="65"/>
      <c r="I240" s="347">
        <f>SUM(I241)</f>
        <v>899402</v>
      </c>
    </row>
    <row r="241" spans="1:9" s="48" customFormat="1" ht="15.75" customHeight="1" x14ac:dyDescent="0.25">
      <c r="A241" s="3" t="s">
        <v>21</v>
      </c>
      <c r="B241" s="390" t="s">
        <v>50</v>
      </c>
      <c r="C241" s="5" t="s">
        <v>108</v>
      </c>
      <c r="D241" s="526" t="s">
        <v>12</v>
      </c>
      <c r="E241" s="283" t="s">
        <v>225</v>
      </c>
      <c r="F241" s="284" t="s">
        <v>12</v>
      </c>
      <c r="G241" s="481" t="s">
        <v>870</v>
      </c>
      <c r="H241" s="65" t="s">
        <v>68</v>
      </c>
      <c r="I241" s="349">
        <v>899402</v>
      </c>
    </row>
    <row r="242" spans="1:9" s="48" customFormat="1" ht="48" hidden="1" customHeight="1" x14ac:dyDescent="0.25">
      <c r="A242" s="67" t="s">
        <v>666</v>
      </c>
      <c r="B242" s="526" t="s">
        <v>50</v>
      </c>
      <c r="C242" s="5" t="s">
        <v>108</v>
      </c>
      <c r="D242" s="526" t="s">
        <v>12</v>
      </c>
      <c r="E242" s="283" t="s">
        <v>225</v>
      </c>
      <c r="F242" s="284" t="s">
        <v>12</v>
      </c>
      <c r="G242" s="285" t="s">
        <v>665</v>
      </c>
      <c r="H242" s="65"/>
      <c r="I242" s="347">
        <f>SUM(I243)</f>
        <v>0</v>
      </c>
    </row>
    <row r="243" spans="1:9" s="48" customFormat="1" ht="16.5" hidden="1" customHeight="1" x14ac:dyDescent="0.25">
      <c r="A243" s="3" t="s">
        <v>21</v>
      </c>
      <c r="B243" s="526" t="s">
        <v>50</v>
      </c>
      <c r="C243" s="5" t="s">
        <v>108</v>
      </c>
      <c r="D243" s="526" t="s">
        <v>12</v>
      </c>
      <c r="E243" s="283" t="s">
        <v>225</v>
      </c>
      <c r="F243" s="284" t="s">
        <v>12</v>
      </c>
      <c r="G243" s="285" t="s">
        <v>665</v>
      </c>
      <c r="H243" s="65" t="s">
        <v>68</v>
      </c>
      <c r="I243" s="349"/>
    </row>
    <row r="244" spans="1:9" s="48" customFormat="1" ht="16.5" hidden="1" customHeight="1" x14ac:dyDescent="0.25">
      <c r="A244" s="119" t="s">
        <v>769</v>
      </c>
      <c r="B244" s="28" t="s">
        <v>50</v>
      </c>
      <c r="C244" s="28" t="s">
        <v>108</v>
      </c>
      <c r="D244" s="24" t="s">
        <v>15</v>
      </c>
      <c r="E244" s="314"/>
      <c r="F244" s="315"/>
      <c r="G244" s="316"/>
      <c r="H244" s="24"/>
      <c r="I244" s="372">
        <f>SUM(I245)</f>
        <v>0</v>
      </c>
    </row>
    <row r="245" spans="1:9" ht="36" hidden="1" customHeight="1" x14ac:dyDescent="0.25">
      <c r="A245" s="32" t="s">
        <v>184</v>
      </c>
      <c r="B245" s="38" t="s">
        <v>50</v>
      </c>
      <c r="C245" s="34" t="s">
        <v>108</v>
      </c>
      <c r="D245" s="38" t="s">
        <v>15</v>
      </c>
      <c r="E245" s="268" t="s">
        <v>525</v>
      </c>
      <c r="F245" s="269" t="s">
        <v>466</v>
      </c>
      <c r="G245" s="270" t="s">
        <v>467</v>
      </c>
      <c r="H245" s="36"/>
      <c r="I245" s="346">
        <f>SUM(I246)</f>
        <v>0</v>
      </c>
    </row>
    <row r="246" spans="1:9" s="48" customFormat="1" ht="47.25" hidden="1" x14ac:dyDescent="0.25">
      <c r="A246" s="61" t="s">
        <v>185</v>
      </c>
      <c r="B246" s="390" t="s">
        <v>50</v>
      </c>
      <c r="C246" s="5" t="s">
        <v>108</v>
      </c>
      <c r="D246" s="526" t="s">
        <v>15</v>
      </c>
      <c r="E246" s="283" t="s">
        <v>223</v>
      </c>
      <c r="F246" s="284" t="s">
        <v>466</v>
      </c>
      <c r="G246" s="285" t="s">
        <v>467</v>
      </c>
      <c r="H246" s="65"/>
      <c r="I246" s="347">
        <f>SUM(I247)</f>
        <v>0</v>
      </c>
    </row>
    <row r="247" spans="1:9" s="48" customFormat="1" ht="31.5" hidden="1" x14ac:dyDescent="0.25">
      <c r="A247" s="114" t="s">
        <v>526</v>
      </c>
      <c r="B247" s="392" t="s">
        <v>50</v>
      </c>
      <c r="C247" s="5" t="s">
        <v>108</v>
      </c>
      <c r="D247" s="526" t="s">
        <v>15</v>
      </c>
      <c r="E247" s="283" t="s">
        <v>223</v>
      </c>
      <c r="F247" s="284" t="s">
        <v>10</v>
      </c>
      <c r="G247" s="285" t="s">
        <v>467</v>
      </c>
      <c r="H247" s="65"/>
      <c r="I247" s="347">
        <f>SUM(I248)</f>
        <v>0</v>
      </c>
    </row>
    <row r="248" spans="1:9" s="48" customFormat="1" ht="33" hidden="1" customHeight="1" x14ac:dyDescent="0.25">
      <c r="A248" s="114" t="s">
        <v>632</v>
      </c>
      <c r="B248" s="392" t="s">
        <v>50</v>
      </c>
      <c r="C248" s="5" t="s">
        <v>108</v>
      </c>
      <c r="D248" s="526" t="s">
        <v>15</v>
      </c>
      <c r="E248" s="283" t="s">
        <v>223</v>
      </c>
      <c r="F248" s="284" t="s">
        <v>10</v>
      </c>
      <c r="G248" s="285" t="s">
        <v>631</v>
      </c>
      <c r="H248" s="65"/>
      <c r="I248" s="347">
        <f>SUM(I249)</f>
        <v>0</v>
      </c>
    </row>
    <row r="249" spans="1:9" s="48" customFormat="1" ht="31.5" hidden="1" customHeight="1" x14ac:dyDescent="0.25">
      <c r="A249" s="82" t="s">
        <v>188</v>
      </c>
      <c r="B249" s="390" t="s">
        <v>50</v>
      </c>
      <c r="C249" s="5" t="s">
        <v>108</v>
      </c>
      <c r="D249" s="526" t="s">
        <v>15</v>
      </c>
      <c r="E249" s="283" t="s">
        <v>223</v>
      </c>
      <c r="F249" s="284" t="s">
        <v>10</v>
      </c>
      <c r="G249" s="285" t="s">
        <v>631</v>
      </c>
      <c r="H249" s="65" t="s">
        <v>183</v>
      </c>
      <c r="I249" s="349"/>
    </row>
    <row r="250" spans="1:9" s="48" customFormat="1" ht="16.5" customHeight="1" x14ac:dyDescent="0.25">
      <c r="A250" s="123" t="s">
        <v>726</v>
      </c>
      <c r="B250" s="18" t="s">
        <v>50</v>
      </c>
      <c r="C250" s="499" t="s">
        <v>32</v>
      </c>
      <c r="D250" s="18"/>
      <c r="E250" s="296"/>
      <c r="F250" s="297"/>
      <c r="G250" s="298"/>
      <c r="H250" s="14"/>
      <c r="I250" s="371">
        <f>SUM(I251)</f>
        <v>24807</v>
      </c>
    </row>
    <row r="251" spans="1:9" s="48" customFormat="1" ht="16.5" customHeight="1" x14ac:dyDescent="0.25">
      <c r="A251" s="119" t="s">
        <v>727</v>
      </c>
      <c r="B251" s="28" t="s">
        <v>50</v>
      </c>
      <c r="C251" s="63" t="s">
        <v>32</v>
      </c>
      <c r="D251" s="24" t="s">
        <v>29</v>
      </c>
      <c r="E251" s="314"/>
      <c r="F251" s="315"/>
      <c r="G251" s="316"/>
      <c r="H251" s="24"/>
      <c r="I251" s="372">
        <f>SUM(I252)</f>
        <v>24807</v>
      </c>
    </row>
    <row r="252" spans="1:9" ht="16.5" customHeight="1" x14ac:dyDescent="0.25">
      <c r="A252" s="81" t="s">
        <v>193</v>
      </c>
      <c r="B252" s="35" t="s">
        <v>50</v>
      </c>
      <c r="C252" s="33" t="s">
        <v>32</v>
      </c>
      <c r="D252" s="35" t="s">
        <v>29</v>
      </c>
      <c r="E252" s="268" t="s">
        <v>212</v>
      </c>
      <c r="F252" s="269" t="s">
        <v>466</v>
      </c>
      <c r="G252" s="270" t="s">
        <v>467</v>
      </c>
      <c r="H252" s="33"/>
      <c r="I252" s="346">
        <f>SUM(I253)</f>
        <v>24807</v>
      </c>
    </row>
    <row r="253" spans="1:9" ht="16.5" customHeight="1" x14ac:dyDescent="0.25">
      <c r="A253" s="91" t="s">
        <v>192</v>
      </c>
      <c r="B253" s="525" t="s">
        <v>50</v>
      </c>
      <c r="C253" s="2" t="s">
        <v>32</v>
      </c>
      <c r="D253" s="525" t="s">
        <v>29</v>
      </c>
      <c r="E253" s="283" t="s">
        <v>213</v>
      </c>
      <c r="F253" s="284" t="s">
        <v>466</v>
      </c>
      <c r="G253" s="285" t="s">
        <v>467</v>
      </c>
      <c r="H253" s="2"/>
      <c r="I253" s="347">
        <f>SUM(I254)</f>
        <v>24807</v>
      </c>
    </row>
    <row r="254" spans="1:9" ht="31.5" customHeight="1" x14ac:dyDescent="0.25">
      <c r="A254" s="91" t="s">
        <v>827</v>
      </c>
      <c r="B254" s="525" t="s">
        <v>50</v>
      </c>
      <c r="C254" s="2" t="s">
        <v>32</v>
      </c>
      <c r="D254" s="525" t="s">
        <v>29</v>
      </c>
      <c r="E254" s="283" t="s">
        <v>213</v>
      </c>
      <c r="F254" s="284" t="s">
        <v>466</v>
      </c>
      <c r="G254" s="285">
        <v>12700</v>
      </c>
      <c r="H254" s="2"/>
      <c r="I254" s="347">
        <f>SUM(I255)</f>
        <v>24807</v>
      </c>
    </row>
    <row r="255" spans="1:9" ht="31.5" customHeight="1" x14ac:dyDescent="0.25">
      <c r="A255" s="91" t="s">
        <v>653</v>
      </c>
      <c r="B255" s="525" t="s">
        <v>50</v>
      </c>
      <c r="C255" s="2" t="s">
        <v>32</v>
      </c>
      <c r="D255" s="525" t="s">
        <v>29</v>
      </c>
      <c r="E255" s="283" t="s">
        <v>213</v>
      </c>
      <c r="F255" s="284" t="s">
        <v>466</v>
      </c>
      <c r="G255" s="285">
        <v>12700</v>
      </c>
      <c r="H255" s="2" t="s">
        <v>16</v>
      </c>
      <c r="I255" s="349">
        <v>24807</v>
      </c>
    </row>
    <row r="256" spans="1:9" s="48" customFormat="1" ht="16.5" customHeight="1" x14ac:dyDescent="0.25">
      <c r="A256" s="123" t="s">
        <v>37</v>
      </c>
      <c r="B256" s="18" t="s">
        <v>50</v>
      </c>
      <c r="C256" s="18">
        <v>10</v>
      </c>
      <c r="D256" s="18"/>
      <c r="E256" s="296"/>
      <c r="F256" s="297"/>
      <c r="G256" s="298"/>
      <c r="H256" s="14"/>
      <c r="I256" s="371">
        <f>SUM(I257+I267)</f>
        <v>4214896</v>
      </c>
    </row>
    <row r="257" spans="1:9" s="48" customFormat="1" ht="16.5" customHeight="1" x14ac:dyDescent="0.25">
      <c r="A257" s="119" t="s">
        <v>41</v>
      </c>
      <c r="B257" s="28" t="s">
        <v>50</v>
      </c>
      <c r="C257" s="28">
        <v>10</v>
      </c>
      <c r="D257" s="24" t="s">
        <v>15</v>
      </c>
      <c r="E257" s="314"/>
      <c r="F257" s="315"/>
      <c r="G257" s="316"/>
      <c r="H257" s="24"/>
      <c r="I257" s="372">
        <f>SUM(I258)</f>
        <v>338100</v>
      </c>
    </row>
    <row r="258" spans="1:9" ht="47.25" x14ac:dyDescent="0.25">
      <c r="A258" s="107" t="s">
        <v>195</v>
      </c>
      <c r="B258" s="35" t="s">
        <v>50</v>
      </c>
      <c r="C258" s="35">
        <v>10</v>
      </c>
      <c r="D258" s="33" t="s">
        <v>15</v>
      </c>
      <c r="E258" s="262" t="s">
        <v>520</v>
      </c>
      <c r="F258" s="263" t="s">
        <v>466</v>
      </c>
      <c r="G258" s="264" t="s">
        <v>467</v>
      </c>
      <c r="H258" s="33"/>
      <c r="I258" s="346">
        <f>SUM(I259)</f>
        <v>338100</v>
      </c>
    </row>
    <row r="259" spans="1:9" ht="82.5" customHeight="1" x14ac:dyDescent="0.25">
      <c r="A259" s="67" t="s">
        <v>196</v>
      </c>
      <c r="B259" s="525" t="s">
        <v>50</v>
      </c>
      <c r="C259" s="525">
        <v>10</v>
      </c>
      <c r="D259" s="2" t="s">
        <v>15</v>
      </c>
      <c r="E259" s="265" t="s">
        <v>226</v>
      </c>
      <c r="F259" s="266" t="s">
        <v>466</v>
      </c>
      <c r="G259" s="267" t="s">
        <v>467</v>
      </c>
      <c r="H259" s="2"/>
      <c r="I259" s="347">
        <f>SUM(I260)</f>
        <v>338100</v>
      </c>
    </row>
    <row r="260" spans="1:9" ht="34.5" customHeight="1" x14ac:dyDescent="0.25">
      <c r="A260" s="67" t="s">
        <v>530</v>
      </c>
      <c r="B260" s="525" t="s">
        <v>50</v>
      </c>
      <c r="C260" s="525">
        <v>10</v>
      </c>
      <c r="D260" s="2" t="s">
        <v>15</v>
      </c>
      <c r="E260" s="265" t="s">
        <v>226</v>
      </c>
      <c r="F260" s="266" t="s">
        <v>10</v>
      </c>
      <c r="G260" s="267" t="s">
        <v>467</v>
      </c>
      <c r="H260" s="2"/>
      <c r="I260" s="347">
        <f>SUM(I261+I263+I265)</f>
        <v>338100</v>
      </c>
    </row>
    <row r="261" spans="1:9" ht="47.25" hidden="1" customHeight="1" x14ac:dyDescent="0.25">
      <c r="A261" s="67" t="s">
        <v>669</v>
      </c>
      <c r="B261" s="525" t="s">
        <v>50</v>
      </c>
      <c r="C261" s="525">
        <v>10</v>
      </c>
      <c r="D261" s="2" t="s">
        <v>15</v>
      </c>
      <c r="E261" s="265" t="s">
        <v>226</v>
      </c>
      <c r="F261" s="266" t="s">
        <v>10</v>
      </c>
      <c r="G261" s="482" t="s">
        <v>668</v>
      </c>
      <c r="H261" s="2"/>
      <c r="I261" s="347">
        <f>SUM(I262)</f>
        <v>0</v>
      </c>
    </row>
    <row r="262" spans="1:9" ht="15.75" hidden="1" customHeight="1" x14ac:dyDescent="0.25">
      <c r="A262" s="67" t="s">
        <v>21</v>
      </c>
      <c r="B262" s="525" t="s">
        <v>50</v>
      </c>
      <c r="C262" s="525">
        <v>10</v>
      </c>
      <c r="D262" s="2" t="s">
        <v>15</v>
      </c>
      <c r="E262" s="265" t="s">
        <v>226</v>
      </c>
      <c r="F262" s="266" t="s">
        <v>10</v>
      </c>
      <c r="G262" s="482" t="s">
        <v>668</v>
      </c>
      <c r="H262" s="2" t="s">
        <v>68</v>
      </c>
      <c r="I262" s="349"/>
    </row>
    <row r="263" spans="1:9" ht="15.75" x14ac:dyDescent="0.25">
      <c r="A263" s="67" t="s">
        <v>821</v>
      </c>
      <c r="B263" s="525" t="s">
        <v>50</v>
      </c>
      <c r="C263" s="525">
        <v>10</v>
      </c>
      <c r="D263" s="2" t="s">
        <v>15</v>
      </c>
      <c r="E263" s="265" t="s">
        <v>226</v>
      </c>
      <c r="F263" s="266" t="s">
        <v>10</v>
      </c>
      <c r="G263" s="267" t="s">
        <v>820</v>
      </c>
      <c r="H263" s="2"/>
      <c r="I263" s="347">
        <f>SUM(I264)</f>
        <v>338100</v>
      </c>
    </row>
    <row r="264" spans="1:9" ht="15.75" x14ac:dyDescent="0.25">
      <c r="A264" s="111" t="s">
        <v>21</v>
      </c>
      <c r="B264" s="60" t="s">
        <v>50</v>
      </c>
      <c r="C264" s="525">
        <v>10</v>
      </c>
      <c r="D264" s="2" t="s">
        <v>15</v>
      </c>
      <c r="E264" s="265" t="s">
        <v>226</v>
      </c>
      <c r="F264" s="266" t="s">
        <v>10</v>
      </c>
      <c r="G264" s="267" t="s">
        <v>820</v>
      </c>
      <c r="H264" s="2" t="s">
        <v>68</v>
      </c>
      <c r="I264" s="349">
        <v>338100</v>
      </c>
    </row>
    <row r="265" spans="1:9" ht="31.5" hidden="1" x14ac:dyDescent="0.25">
      <c r="A265" s="111" t="s">
        <v>776</v>
      </c>
      <c r="B265" s="525" t="s">
        <v>50</v>
      </c>
      <c r="C265" s="525">
        <v>10</v>
      </c>
      <c r="D265" s="2" t="s">
        <v>15</v>
      </c>
      <c r="E265" s="265" t="s">
        <v>226</v>
      </c>
      <c r="F265" s="266" t="s">
        <v>10</v>
      </c>
      <c r="G265" s="267" t="s">
        <v>846</v>
      </c>
      <c r="H265" s="2"/>
      <c r="I265" s="347">
        <f>SUM(I266)</f>
        <v>0</v>
      </c>
    </row>
    <row r="266" spans="1:9" ht="15.75" hidden="1" x14ac:dyDescent="0.25">
      <c r="A266" s="111" t="s">
        <v>21</v>
      </c>
      <c r="B266" s="525" t="s">
        <v>50</v>
      </c>
      <c r="C266" s="525">
        <v>10</v>
      </c>
      <c r="D266" s="2" t="s">
        <v>15</v>
      </c>
      <c r="E266" s="265" t="s">
        <v>226</v>
      </c>
      <c r="F266" s="266" t="s">
        <v>10</v>
      </c>
      <c r="G266" s="267" t="s">
        <v>846</v>
      </c>
      <c r="H266" s="2" t="s">
        <v>68</v>
      </c>
      <c r="I266" s="349"/>
    </row>
    <row r="267" spans="1:9" ht="15.75" x14ac:dyDescent="0.25">
      <c r="A267" s="119" t="s">
        <v>42</v>
      </c>
      <c r="B267" s="28" t="s">
        <v>50</v>
      </c>
      <c r="C267" s="28">
        <v>10</v>
      </c>
      <c r="D267" s="24" t="s">
        <v>20</v>
      </c>
      <c r="E267" s="314"/>
      <c r="F267" s="315"/>
      <c r="G267" s="316"/>
      <c r="H267" s="24"/>
      <c r="I267" s="372">
        <f>SUM(I268)</f>
        <v>3876796</v>
      </c>
    </row>
    <row r="268" spans="1:9" ht="47.25" x14ac:dyDescent="0.25">
      <c r="A268" s="110" t="s">
        <v>122</v>
      </c>
      <c r="B268" s="35" t="s">
        <v>50</v>
      </c>
      <c r="C268" s="35">
        <v>10</v>
      </c>
      <c r="D268" s="33" t="s">
        <v>20</v>
      </c>
      <c r="E268" s="262" t="s">
        <v>197</v>
      </c>
      <c r="F268" s="263" t="s">
        <v>466</v>
      </c>
      <c r="G268" s="264" t="s">
        <v>467</v>
      </c>
      <c r="H268" s="33"/>
      <c r="I268" s="346">
        <f>SUM(I269)</f>
        <v>3876796</v>
      </c>
    </row>
    <row r="269" spans="1:9" ht="78.75" x14ac:dyDescent="0.25">
      <c r="A269" s="67" t="s">
        <v>123</v>
      </c>
      <c r="B269" s="525" t="s">
        <v>50</v>
      </c>
      <c r="C269" s="6">
        <v>10</v>
      </c>
      <c r="D269" s="2" t="s">
        <v>20</v>
      </c>
      <c r="E269" s="265" t="s">
        <v>230</v>
      </c>
      <c r="F269" s="266" t="s">
        <v>466</v>
      </c>
      <c r="G269" s="267" t="s">
        <v>467</v>
      </c>
      <c r="H269" s="2"/>
      <c r="I269" s="347">
        <f>SUM(I270)</f>
        <v>3876796</v>
      </c>
    </row>
    <row r="270" spans="1:9" ht="47.25" x14ac:dyDescent="0.25">
      <c r="A270" s="67" t="s">
        <v>474</v>
      </c>
      <c r="B270" s="525" t="s">
        <v>50</v>
      </c>
      <c r="C270" s="6">
        <v>10</v>
      </c>
      <c r="D270" s="2" t="s">
        <v>20</v>
      </c>
      <c r="E270" s="265" t="s">
        <v>230</v>
      </c>
      <c r="F270" s="266" t="s">
        <v>10</v>
      </c>
      <c r="G270" s="267" t="s">
        <v>467</v>
      </c>
      <c r="H270" s="2"/>
      <c r="I270" s="347">
        <f>SUM(I271)</f>
        <v>3876796</v>
      </c>
    </row>
    <row r="271" spans="1:9" ht="33.75" customHeight="1" x14ac:dyDescent="0.25">
      <c r="A271" s="67" t="s">
        <v>443</v>
      </c>
      <c r="B271" s="525" t="s">
        <v>50</v>
      </c>
      <c r="C271" s="6">
        <v>10</v>
      </c>
      <c r="D271" s="2" t="s">
        <v>20</v>
      </c>
      <c r="E271" s="265" t="s">
        <v>230</v>
      </c>
      <c r="F271" s="266" t="s">
        <v>10</v>
      </c>
      <c r="G271" s="267" t="s">
        <v>577</v>
      </c>
      <c r="H271" s="2"/>
      <c r="I271" s="347">
        <f>SUM(I272:I273)</f>
        <v>3876796</v>
      </c>
    </row>
    <row r="272" spans="1:9" ht="31.5" hidden="1" x14ac:dyDescent="0.25">
      <c r="A272" s="120" t="s">
        <v>653</v>
      </c>
      <c r="B272" s="366" t="s">
        <v>50</v>
      </c>
      <c r="C272" s="6">
        <v>10</v>
      </c>
      <c r="D272" s="2" t="s">
        <v>20</v>
      </c>
      <c r="E272" s="265" t="s">
        <v>230</v>
      </c>
      <c r="F272" s="266" t="s">
        <v>10</v>
      </c>
      <c r="G272" s="267" t="s">
        <v>577</v>
      </c>
      <c r="H272" s="2" t="s">
        <v>16</v>
      </c>
      <c r="I272" s="349"/>
    </row>
    <row r="273" spans="1:9" ht="15.75" x14ac:dyDescent="0.25">
      <c r="A273" s="67" t="s">
        <v>40</v>
      </c>
      <c r="B273" s="525" t="s">
        <v>50</v>
      </c>
      <c r="C273" s="6">
        <v>10</v>
      </c>
      <c r="D273" s="2" t="s">
        <v>20</v>
      </c>
      <c r="E273" s="265" t="s">
        <v>230</v>
      </c>
      <c r="F273" s="266" t="s">
        <v>10</v>
      </c>
      <c r="G273" s="267" t="s">
        <v>577</v>
      </c>
      <c r="H273" s="2" t="s">
        <v>39</v>
      </c>
      <c r="I273" s="349">
        <v>3876796</v>
      </c>
    </row>
    <row r="274" spans="1:9" s="48" customFormat="1" ht="31.5" customHeight="1" x14ac:dyDescent="0.25">
      <c r="A274" s="118" t="s">
        <v>55</v>
      </c>
      <c r="B274" s="124" t="s">
        <v>56</v>
      </c>
      <c r="C274" s="360"/>
      <c r="D274" s="361"/>
      <c r="E274" s="362"/>
      <c r="F274" s="363"/>
      <c r="G274" s="364"/>
      <c r="H274" s="328"/>
      <c r="I274" s="354">
        <f>SUM(I275+I303+I351)</f>
        <v>16778882</v>
      </c>
    </row>
    <row r="275" spans="1:9" s="48" customFormat="1" ht="16.5" customHeight="1" x14ac:dyDescent="0.25">
      <c r="A275" s="356" t="s">
        <v>9</v>
      </c>
      <c r="B275" s="389" t="s">
        <v>56</v>
      </c>
      <c r="C275" s="14" t="s">
        <v>10</v>
      </c>
      <c r="D275" s="14"/>
      <c r="E275" s="379"/>
      <c r="F275" s="380"/>
      <c r="G275" s="381"/>
      <c r="H275" s="14"/>
      <c r="I275" s="371">
        <f>SUM(I276+I293)</f>
        <v>2936685</v>
      </c>
    </row>
    <row r="276" spans="1:9" ht="31.5" x14ac:dyDescent="0.25">
      <c r="A276" s="105" t="s">
        <v>71</v>
      </c>
      <c r="B276" s="28" t="s">
        <v>56</v>
      </c>
      <c r="C276" s="24" t="s">
        <v>10</v>
      </c>
      <c r="D276" s="24" t="s">
        <v>70</v>
      </c>
      <c r="E276" s="259"/>
      <c r="F276" s="260"/>
      <c r="G276" s="261"/>
      <c r="H276" s="25"/>
      <c r="I276" s="372">
        <f>SUM(I277,I282,I287)</f>
        <v>2807302</v>
      </c>
    </row>
    <row r="277" spans="1:9" ht="47.25" x14ac:dyDescent="0.25">
      <c r="A277" s="81" t="s">
        <v>115</v>
      </c>
      <c r="B277" s="35" t="s">
        <v>56</v>
      </c>
      <c r="C277" s="33" t="s">
        <v>10</v>
      </c>
      <c r="D277" s="33" t="s">
        <v>70</v>
      </c>
      <c r="E277" s="262" t="s">
        <v>469</v>
      </c>
      <c r="F277" s="263" t="s">
        <v>466</v>
      </c>
      <c r="G277" s="264" t="s">
        <v>467</v>
      </c>
      <c r="H277" s="33"/>
      <c r="I277" s="346">
        <f>SUM(I278)</f>
        <v>387296</v>
      </c>
    </row>
    <row r="278" spans="1:9" ht="63" x14ac:dyDescent="0.25">
      <c r="A278" s="82" t="s">
        <v>128</v>
      </c>
      <c r="B278" s="60" t="s">
        <v>56</v>
      </c>
      <c r="C278" s="2" t="s">
        <v>10</v>
      </c>
      <c r="D278" s="2" t="s">
        <v>70</v>
      </c>
      <c r="E278" s="265" t="s">
        <v>470</v>
      </c>
      <c r="F278" s="266" t="s">
        <v>466</v>
      </c>
      <c r="G278" s="267" t="s">
        <v>467</v>
      </c>
      <c r="H278" s="49"/>
      <c r="I278" s="347">
        <f>SUM(I279)</f>
        <v>387296</v>
      </c>
    </row>
    <row r="279" spans="1:9" ht="47.25" x14ac:dyDescent="0.25">
      <c r="A279" s="82" t="s">
        <v>473</v>
      </c>
      <c r="B279" s="60" t="s">
        <v>56</v>
      </c>
      <c r="C279" s="2" t="s">
        <v>10</v>
      </c>
      <c r="D279" s="2" t="s">
        <v>70</v>
      </c>
      <c r="E279" s="265" t="s">
        <v>470</v>
      </c>
      <c r="F279" s="266" t="s">
        <v>10</v>
      </c>
      <c r="G279" s="267" t="s">
        <v>467</v>
      </c>
      <c r="H279" s="49"/>
      <c r="I279" s="347">
        <f>SUM(I280)</f>
        <v>387296</v>
      </c>
    </row>
    <row r="280" spans="1:9" ht="15.75" x14ac:dyDescent="0.25">
      <c r="A280" s="82" t="s">
        <v>117</v>
      </c>
      <c r="B280" s="60" t="s">
        <v>56</v>
      </c>
      <c r="C280" s="2" t="s">
        <v>10</v>
      </c>
      <c r="D280" s="2" t="s">
        <v>70</v>
      </c>
      <c r="E280" s="265" t="s">
        <v>470</v>
      </c>
      <c r="F280" s="266" t="s">
        <v>10</v>
      </c>
      <c r="G280" s="267" t="s">
        <v>472</v>
      </c>
      <c r="H280" s="49"/>
      <c r="I280" s="347">
        <f>SUM(I281)</f>
        <v>387296</v>
      </c>
    </row>
    <row r="281" spans="1:9" ht="31.5" x14ac:dyDescent="0.25">
      <c r="A281" s="96" t="s">
        <v>653</v>
      </c>
      <c r="B281" s="365" t="s">
        <v>56</v>
      </c>
      <c r="C281" s="2" t="s">
        <v>10</v>
      </c>
      <c r="D281" s="2" t="s">
        <v>70</v>
      </c>
      <c r="E281" s="265" t="s">
        <v>470</v>
      </c>
      <c r="F281" s="266" t="s">
        <v>10</v>
      </c>
      <c r="G281" s="267" t="s">
        <v>472</v>
      </c>
      <c r="H281" s="2" t="s">
        <v>16</v>
      </c>
      <c r="I281" s="349">
        <v>387296</v>
      </c>
    </row>
    <row r="282" spans="1:9" s="42" customFormat="1" ht="63" x14ac:dyDescent="0.25">
      <c r="A282" s="81" t="s">
        <v>140</v>
      </c>
      <c r="B282" s="35" t="s">
        <v>56</v>
      </c>
      <c r="C282" s="33" t="s">
        <v>10</v>
      </c>
      <c r="D282" s="33" t="s">
        <v>70</v>
      </c>
      <c r="E282" s="262" t="s">
        <v>216</v>
      </c>
      <c r="F282" s="263" t="s">
        <v>466</v>
      </c>
      <c r="G282" s="264" t="s">
        <v>467</v>
      </c>
      <c r="H282" s="33"/>
      <c r="I282" s="346">
        <f>SUM(I283)</f>
        <v>21600</v>
      </c>
    </row>
    <row r="283" spans="1:9" s="42" customFormat="1" ht="110.25" x14ac:dyDescent="0.25">
      <c r="A283" s="82" t="s">
        <v>156</v>
      </c>
      <c r="B283" s="60" t="s">
        <v>56</v>
      </c>
      <c r="C283" s="2" t="s">
        <v>10</v>
      </c>
      <c r="D283" s="2" t="s">
        <v>70</v>
      </c>
      <c r="E283" s="265" t="s">
        <v>218</v>
      </c>
      <c r="F283" s="266" t="s">
        <v>466</v>
      </c>
      <c r="G283" s="267" t="s">
        <v>467</v>
      </c>
      <c r="H283" s="2"/>
      <c r="I283" s="347">
        <f>SUM(I284)</f>
        <v>21600</v>
      </c>
    </row>
    <row r="284" spans="1:9" s="42" customFormat="1" ht="47.25" x14ac:dyDescent="0.25">
      <c r="A284" s="82" t="s">
        <v>486</v>
      </c>
      <c r="B284" s="60" t="s">
        <v>56</v>
      </c>
      <c r="C284" s="2" t="s">
        <v>10</v>
      </c>
      <c r="D284" s="2" t="s">
        <v>70</v>
      </c>
      <c r="E284" s="265" t="s">
        <v>218</v>
      </c>
      <c r="F284" s="266" t="s">
        <v>10</v>
      </c>
      <c r="G284" s="267" t="s">
        <v>467</v>
      </c>
      <c r="H284" s="2"/>
      <c r="I284" s="347">
        <f>SUM(I285)</f>
        <v>21600</v>
      </c>
    </row>
    <row r="285" spans="1:9" s="42" customFormat="1" ht="31.5" x14ac:dyDescent="0.25">
      <c r="A285" s="3" t="s">
        <v>109</v>
      </c>
      <c r="B285" s="525" t="s">
        <v>56</v>
      </c>
      <c r="C285" s="2" t="s">
        <v>10</v>
      </c>
      <c r="D285" s="2" t="s">
        <v>70</v>
      </c>
      <c r="E285" s="265" t="s">
        <v>218</v>
      </c>
      <c r="F285" s="266" t="s">
        <v>10</v>
      </c>
      <c r="G285" s="267" t="s">
        <v>487</v>
      </c>
      <c r="H285" s="2"/>
      <c r="I285" s="347">
        <f>SUM(I286)</f>
        <v>21600</v>
      </c>
    </row>
    <row r="286" spans="1:9" s="42" customFormat="1" ht="31.5" x14ac:dyDescent="0.25">
      <c r="A286" s="96" t="s">
        <v>653</v>
      </c>
      <c r="B286" s="365" t="s">
        <v>56</v>
      </c>
      <c r="C286" s="2" t="s">
        <v>10</v>
      </c>
      <c r="D286" s="2" t="s">
        <v>70</v>
      </c>
      <c r="E286" s="265" t="s">
        <v>218</v>
      </c>
      <c r="F286" s="266" t="s">
        <v>10</v>
      </c>
      <c r="G286" s="267" t="s">
        <v>487</v>
      </c>
      <c r="H286" s="2" t="s">
        <v>16</v>
      </c>
      <c r="I286" s="348">
        <v>21600</v>
      </c>
    </row>
    <row r="287" spans="1:9" ht="47.25" x14ac:dyDescent="0.25">
      <c r="A287" s="32" t="s">
        <v>132</v>
      </c>
      <c r="B287" s="35" t="s">
        <v>56</v>
      </c>
      <c r="C287" s="33" t="s">
        <v>10</v>
      </c>
      <c r="D287" s="33" t="s">
        <v>70</v>
      </c>
      <c r="E287" s="262" t="s">
        <v>228</v>
      </c>
      <c r="F287" s="263" t="s">
        <v>466</v>
      </c>
      <c r="G287" s="264" t="s">
        <v>467</v>
      </c>
      <c r="H287" s="33"/>
      <c r="I287" s="346">
        <f>SUM(I288)</f>
        <v>2398406</v>
      </c>
    </row>
    <row r="288" spans="1:9" ht="63" x14ac:dyDescent="0.25">
      <c r="A288" s="3" t="s">
        <v>133</v>
      </c>
      <c r="B288" s="525" t="s">
        <v>56</v>
      </c>
      <c r="C288" s="2" t="s">
        <v>10</v>
      </c>
      <c r="D288" s="2" t="s">
        <v>70</v>
      </c>
      <c r="E288" s="265" t="s">
        <v>229</v>
      </c>
      <c r="F288" s="266" t="s">
        <v>466</v>
      </c>
      <c r="G288" s="267" t="s">
        <v>467</v>
      </c>
      <c r="H288" s="2"/>
      <c r="I288" s="347">
        <f>SUM(I289)</f>
        <v>2398406</v>
      </c>
    </row>
    <row r="289" spans="1:9" ht="78.75" x14ac:dyDescent="0.25">
      <c r="A289" s="3" t="s">
        <v>488</v>
      </c>
      <c r="B289" s="525" t="s">
        <v>56</v>
      </c>
      <c r="C289" s="2" t="s">
        <v>10</v>
      </c>
      <c r="D289" s="2" t="s">
        <v>70</v>
      </c>
      <c r="E289" s="265" t="s">
        <v>229</v>
      </c>
      <c r="F289" s="266" t="s">
        <v>10</v>
      </c>
      <c r="G289" s="267" t="s">
        <v>467</v>
      </c>
      <c r="H289" s="2"/>
      <c r="I289" s="347">
        <f>SUM(I290)</f>
        <v>2398406</v>
      </c>
    </row>
    <row r="290" spans="1:9" ht="31.5" x14ac:dyDescent="0.25">
      <c r="A290" s="3" t="s">
        <v>83</v>
      </c>
      <c r="B290" s="525" t="s">
        <v>56</v>
      </c>
      <c r="C290" s="2" t="s">
        <v>10</v>
      </c>
      <c r="D290" s="2" t="s">
        <v>70</v>
      </c>
      <c r="E290" s="265" t="s">
        <v>229</v>
      </c>
      <c r="F290" s="266" t="s">
        <v>10</v>
      </c>
      <c r="G290" s="267" t="s">
        <v>471</v>
      </c>
      <c r="H290" s="2"/>
      <c r="I290" s="347">
        <f>SUM(I291:I292)</f>
        <v>2398406</v>
      </c>
    </row>
    <row r="291" spans="1:9" ht="63" x14ac:dyDescent="0.25">
      <c r="A291" s="91" t="s">
        <v>84</v>
      </c>
      <c r="B291" s="525" t="s">
        <v>56</v>
      </c>
      <c r="C291" s="2" t="s">
        <v>10</v>
      </c>
      <c r="D291" s="2" t="s">
        <v>70</v>
      </c>
      <c r="E291" s="265" t="s">
        <v>229</v>
      </c>
      <c r="F291" s="266" t="s">
        <v>10</v>
      </c>
      <c r="G291" s="267" t="s">
        <v>471</v>
      </c>
      <c r="H291" s="2" t="s">
        <v>13</v>
      </c>
      <c r="I291" s="348">
        <v>2396748</v>
      </c>
    </row>
    <row r="292" spans="1:9" ht="15.75" x14ac:dyDescent="0.25">
      <c r="A292" s="3" t="s">
        <v>18</v>
      </c>
      <c r="B292" s="525" t="s">
        <v>56</v>
      </c>
      <c r="C292" s="2" t="s">
        <v>10</v>
      </c>
      <c r="D292" s="2" t="s">
        <v>70</v>
      </c>
      <c r="E292" s="265" t="s">
        <v>229</v>
      </c>
      <c r="F292" s="266" t="s">
        <v>10</v>
      </c>
      <c r="G292" s="267" t="s">
        <v>471</v>
      </c>
      <c r="H292" s="2" t="s">
        <v>17</v>
      </c>
      <c r="I292" s="348">
        <v>1658</v>
      </c>
    </row>
    <row r="293" spans="1:9" ht="15.75" x14ac:dyDescent="0.25">
      <c r="A293" s="105" t="s">
        <v>23</v>
      </c>
      <c r="B293" s="28" t="s">
        <v>56</v>
      </c>
      <c r="C293" s="24" t="s">
        <v>10</v>
      </c>
      <c r="D293" s="28">
        <v>13</v>
      </c>
      <c r="E293" s="286"/>
      <c r="F293" s="287"/>
      <c r="G293" s="288"/>
      <c r="H293" s="24"/>
      <c r="I293" s="372">
        <f>SUM(I294+I299)</f>
        <v>129383</v>
      </c>
    </row>
    <row r="294" spans="1:9" ht="47.25" x14ac:dyDescent="0.25">
      <c r="A294" s="81" t="s">
        <v>135</v>
      </c>
      <c r="B294" s="35" t="s">
        <v>56</v>
      </c>
      <c r="C294" s="33" t="s">
        <v>10</v>
      </c>
      <c r="D294" s="37">
        <v>13</v>
      </c>
      <c r="E294" s="293" t="s">
        <v>197</v>
      </c>
      <c r="F294" s="294" t="s">
        <v>466</v>
      </c>
      <c r="G294" s="295" t="s">
        <v>467</v>
      </c>
      <c r="H294" s="33"/>
      <c r="I294" s="346">
        <f>SUM(I295)</f>
        <v>122900</v>
      </c>
    </row>
    <row r="295" spans="1:9" ht="63" x14ac:dyDescent="0.25">
      <c r="A295" s="94" t="s">
        <v>134</v>
      </c>
      <c r="B295" s="6" t="s">
        <v>56</v>
      </c>
      <c r="C295" s="2" t="s">
        <v>10</v>
      </c>
      <c r="D295" s="6">
        <v>13</v>
      </c>
      <c r="E295" s="280" t="s">
        <v>231</v>
      </c>
      <c r="F295" s="281" t="s">
        <v>466</v>
      </c>
      <c r="G295" s="282" t="s">
        <v>467</v>
      </c>
      <c r="H295" s="2"/>
      <c r="I295" s="347">
        <f>SUM(I296)</f>
        <v>122900</v>
      </c>
    </row>
    <row r="296" spans="1:9" ht="47.25" x14ac:dyDescent="0.25">
      <c r="A296" s="94" t="s">
        <v>490</v>
      </c>
      <c r="B296" s="6" t="s">
        <v>56</v>
      </c>
      <c r="C296" s="2" t="s">
        <v>10</v>
      </c>
      <c r="D296" s="6">
        <v>13</v>
      </c>
      <c r="E296" s="280" t="s">
        <v>231</v>
      </c>
      <c r="F296" s="281" t="s">
        <v>10</v>
      </c>
      <c r="G296" s="282" t="s">
        <v>467</v>
      </c>
      <c r="H296" s="2"/>
      <c r="I296" s="347">
        <f>SUM(I297)</f>
        <v>122900</v>
      </c>
    </row>
    <row r="297" spans="1:9" ht="47.25" x14ac:dyDescent="0.25">
      <c r="A297" s="3" t="s">
        <v>91</v>
      </c>
      <c r="B297" s="525" t="s">
        <v>56</v>
      </c>
      <c r="C297" s="2" t="s">
        <v>10</v>
      </c>
      <c r="D297" s="6">
        <v>13</v>
      </c>
      <c r="E297" s="280" t="s">
        <v>231</v>
      </c>
      <c r="F297" s="281" t="s">
        <v>10</v>
      </c>
      <c r="G297" s="282" t="s">
        <v>491</v>
      </c>
      <c r="H297" s="2"/>
      <c r="I297" s="347">
        <f>SUM(I298)</f>
        <v>122900</v>
      </c>
    </row>
    <row r="298" spans="1:9" ht="31.5" x14ac:dyDescent="0.25">
      <c r="A298" s="96" t="s">
        <v>92</v>
      </c>
      <c r="B298" s="365" t="s">
        <v>56</v>
      </c>
      <c r="C298" s="2" t="s">
        <v>10</v>
      </c>
      <c r="D298" s="6">
        <v>13</v>
      </c>
      <c r="E298" s="280" t="s">
        <v>231</v>
      </c>
      <c r="F298" s="281" t="s">
        <v>10</v>
      </c>
      <c r="G298" s="282" t="s">
        <v>491</v>
      </c>
      <c r="H298" s="2" t="s">
        <v>78</v>
      </c>
      <c r="I298" s="348">
        <v>122900</v>
      </c>
    </row>
    <row r="299" spans="1:9" ht="31.5" x14ac:dyDescent="0.25">
      <c r="A299" s="81" t="s">
        <v>24</v>
      </c>
      <c r="B299" s="35" t="s">
        <v>56</v>
      </c>
      <c r="C299" s="33" t="s">
        <v>10</v>
      </c>
      <c r="D299" s="35">
        <v>13</v>
      </c>
      <c r="E299" s="268" t="s">
        <v>210</v>
      </c>
      <c r="F299" s="269" t="s">
        <v>466</v>
      </c>
      <c r="G299" s="270" t="s">
        <v>467</v>
      </c>
      <c r="H299" s="33"/>
      <c r="I299" s="346">
        <f>SUM(I300)</f>
        <v>6483</v>
      </c>
    </row>
    <row r="300" spans="1:9" ht="17.25" customHeight="1" x14ac:dyDescent="0.25">
      <c r="A300" s="91" t="s">
        <v>93</v>
      </c>
      <c r="B300" s="525" t="s">
        <v>56</v>
      </c>
      <c r="C300" s="2" t="s">
        <v>10</v>
      </c>
      <c r="D300" s="525">
        <v>13</v>
      </c>
      <c r="E300" s="283" t="s">
        <v>211</v>
      </c>
      <c r="F300" s="284" t="s">
        <v>466</v>
      </c>
      <c r="G300" s="285" t="s">
        <v>467</v>
      </c>
      <c r="H300" s="2"/>
      <c r="I300" s="347">
        <f>SUM(I301)</f>
        <v>6483</v>
      </c>
    </row>
    <row r="301" spans="1:9" ht="30.75" customHeight="1" x14ac:dyDescent="0.25">
      <c r="A301" s="3" t="s">
        <v>111</v>
      </c>
      <c r="B301" s="525" t="s">
        <v>56</v>
      </c>
      <c r="C301" s="2" t="s">
        <v>10</v>
      </c>
      <c r="D301" s="525">
        <v>13</v>
      </c>
      <c r="E301" s="283" t="s">
        <v>211</v>
      </c>
      <c r="F301" s="284" t="s">
        <v>466</v>
      </c>
      <c r="G301" s="285" t="s">
        <v>496</v>
      </c>
      <c r="H301" s="2"/>
      <c r="I301" s="347">
        <f>SUM(I302)</f>
        <v>6483</v>
      </c>
    </row>
    <row r="302" spans="1:9" ht="15.75" customHeight="1" x14ac:dyDescent="0.25">
      <c r="A302" s="3" t="s">
        <v>18</v>
      </c>
      <c r="B302" s="525" t="s">
        <v>56</v>
      </c>
      <c r="C302" s="2" t="s">
        <v>10</v>
      </c>
      <c r="D302" s="525">
        <v>13</v>
      </c>
      <c r="E302" s="283" t="s">
        <v>211</v>
      </c>
      <c r="F302" s="284" t="s">
        <v>466</v>
      </c>
      <c r="G302" s="285" t="s">
        <v>496</v>
      </c>
      <c r="H302" s="2" t="s">
        <v>17</v>
      </c>
      <c r="I302" s="348">
        <v>6483</v>
      </c>
    </row>
    <row r="303" spans="1:9" ht="15.75" customHeight="1" x14ac:dyDescent="0.25">
      <c r="A303" s="123" t="s">
        <v>37</v>
      </c>
      <c r="B303" s="18" t="s">
        <v>56</v>
      </c>
      <c r="C303" s="18">
        <v>10</v>
      </c>
      <c r="D303" s="18"/>
      <c r="E303" s="296"/>
      <c r="F303" s="297"/>
      <c r="G303" s="298"/>
      <c r="H303" s="14"/>
      <c r="I303" s="371">
        <f>SUM(I304+I310+I332+I326)</f>
        <v>9446241</v>
      </c>
    </row>
    <row r="304" spans="1:9" ht="15.75" x14ac:dyDescent="0.25">
      <c r="A304" s="119" t="s">
        <v>38</v>
      </c>
      <c r="B304" s="28" t="s">
        <v>56</v>
      </c>
      <c r="C304" s="28">
        <v>10</v>
      </c>
      <c r="D304" s="24" t="s">
        <v>10</v>
      </c>
      <c r="E304" s="259"/>
      <c r="F304" s="260"/>
      <c r="G304" s="261"/>
      <c r="H304" s="24"/>
      <c r="I304" s="372">
        <f>SUM(I305)</f>
        <v>896972</v>
      </c>
    </row>
    <row r="305" spans="1:9" ht="47.25" x14ac:dyDescent="0.25">
      <c r="A305" s="110" t="s">
        <v>122</v>
      </c>
      <c r="B305" s="35" t="s">
        <v>56</v>
      </c>
      <c r="C305" s="35">
        <v>10</v>
      </c>
      <c r="D305" s="33" t="s">
        <v>10</v>
      </c>
      <c r="E305" s="262" t="s">
        <v>197</v>
      </c>
      <c r="F305" s="263" t="s">
        <v>466</v>
      </c>
      <c r="G305" s="264" t="s">
        <v>467</v>
      </c>
      <c r="H305" s="33"/>
      <c r="I305" s="346">
        <f>SUM(I306)</f>
        <v>896972</v>
      </c>
    </row>
    <row r="306" spans="1:9" ht="63" x14ac:dyDescent="0.25">
      <c r="A306" s="67" t="s">
        <v>173</v>
      </c>
      <c r="B306" s="525" t="s">
        <v>56</v>
      </c>
      <c r="C306" s="525">
        <v>10</v>
      </c>
      <c r="D306" s="2" t="s">
        <v>10</v>
      </c>
      <c r="E306" s="265" t="s">
        <v>199</v>
      </c>
      <c r="F306" s="266" t="s">
        <v>466</v>
      </c>
      <c r="G306" s="267" t="s">
        <v>467</v>
      </c>
      <c r="H306" s="2"/>
      <c r="I306" s="347">
        <f>SUM(I307)</f>
        <v>896972</v>
      </c>
    </row>
    <row r="307" spans="1:9" ht="47.25" x14ac:dyDescent="0.25">
      <c r="A307" s="67" t="s">
        <v>568</v>
      </c>
      <c r="B307" s="525" t="s">
        <v>56</v>
      </c>
      <c r="C307" s="525">
        <v>10</v>
      </c>
      <c r="D307" s="2" t="s">
        <v>10</v>
      </c>
      <c r="E307" s="265" t="s">
        <v>199</v>
      </c>
      <c r="F307" s="266" t="s">
        <v>10</v>
      </c>
      <c r="G307" s="267" t="s">
        <v>467</v>
      </c>
      <c r="H307" s="2"/>
      <c r="I307" s="347">
        <f>SUM(I308)</f>
        <v>896972</v>
      </c>
    </row>
    <row r="308" spans="1:9" ht="17.25" customHeight="1" x14ac:dyDescent="0.25">
      <c r="A308" s="67" t="s">
        <v>174</v>
      </c>
      <c r="B308" s="525" t="s">
        <v>56</v>
      </c>
      <c r="C308" s="525">
        <v>10</v>
      </c>
      <c r="D308" s="2" t="s">
        <v>10</v>
      </c>
      <c r="E308" s="265" t="s">
        <v>199</v>
      </c>
      <c r="F308" s="266" t="s">
        <v>10</v>
      </c>
      <c r="G308" s="267" t="s">
        <v>822</v>
      </c>
      <c r="H308" s="2"/>
      <c r="I308" s="347">
        <f>SUM(I309)</f>
        <v>896972</v>
      </c>
    </row>
    <row r="309" spans="1:9" ht="15.75" x14ac:dyDescent="0.25">
      <c r="A309" s="67" t="s">
        <v>40</v>
      </c>
      <c r="B309" s="525" t="s">
        <v>56</v>
      </c>
      <c r="C309" s="525">
        <v>10</v>
      </c>
      <c r="D309" s="2" t="s">
        <v>10</v>
      </c>
      <c r="E309" s="265" t="s">
        <v>199</v>
      </c>
      <c r="F309" s="266" t="s">
        <v>10</v>
      </c>
      <c r="G309" s="267" t="s">
        <v>822</v>
      </c>
      <c r="H309" s="2" t="s">
        <v>39</v>
      </c>
      <c r="I309" s="348">
        <v>896972</v>
      </c>
    </row>
    <row r="310" spans="1:9" ht="15.75" x14ac:dyDescent="0.25">
      <c r="A310" s="119" t="s">
        <v>41</v>
      </c>
      <c r="B310" s="28" t="s">
        <v>56</v>
      </c>
      <c r="C310" s="28">
        <v>10</v>
      </c>
      <c r="D310" s="24" t="s">
        <v>15</v>
      </c>
      <c r="E310" s="259"/>
      <c r="F310" s="260"/>
      <c r="G310" s="261"/>
      <c r="H310" s="24"/>
      <c r="I310" s="372">
        <f>SUM(I311)</f>
        <v>4505874</v>
      </c>
    </row>
    <row r="311" spans="1:9" ht="47.25" x14ac:dyDescent="0.25">
      <c r="A311" s="110" t="s">
        <v>122</v>
      </c>
      <c r="B311" s="35" t="s">
        <v>56</v>
      </c>
      <c r="C311" s="35">
        <v>10</v>
      </c>
      <c r="D311" s="33" t="s">
        <v>15</v>
      </c>
      <c r="E311" s="262" t="s">
        <v>197</v>
      </c>
      <c r="F311" s="263" t="s">
        <v>466</v>
      </c>
      <c r="G311" s="264" t="s">
        <v>467</v>
      </c>
      <c r="H311" s="33"/>
      <c r="I311" s="346">
        <f>SUM(I312)</f>
        <v>4505874</v>
      </c>
    </row>
    <row r="312" spans="1:9" ht="63" x14ac:dyDescent="0.25">
      <c r="A312" s="67" t="s">
        <v>173</v>
      </c>
      <c r="B312" s="525" t="s">
        <v>56</v>
      </c>
      <c r="C312" s="525">
        <v>10</v>
      </c>
      <c r="D312" s="2" t="s">
        <v>15</v>
      </c>
      <c r="E312" s="265" t="s">
        <v>199</v>
      </c>
      <c r="F312" s="266" t="s">
        <v>466</v>
      </c>
      <c r="G312" s="267" t="s">
        <v>467</v>
      </c>
      <c r="H312" s="2"/>
      <c r="I312" s="347">
        <f>SUM(I313)</f>
        <v>4505874</v>
      </c>
    </row>
    <row r="313" spans="1:9" ht="47.25" x14ac:dyDescent="0.25">
      <c r="A313" s="67" t="s">
        <v>568</v>
      </c>
      <c r="B313" s="525" t="s">
        <v>56</v>
      </c>
      <c r="C313" s="525">
        <v>10</v>
      </c>
      <c r="D313" s="2" t="s">
        <v>15</v>
      </c>
      <c r="E313" s="265" t="s">
        <v>199</v>
      </c>
      <c r="F313" s="266" t="s">
        <v>10</v>
      </c>
      <c r="G313" s="267" t="s">
        <v>467</v>
      </c>
      <c r="H313" s="2"/>
      <c r="I313" s="347">
        <f>SUM(I314+I317+I320+I323)</f>
        <v>4505874</v>
      </c>
    </row>
    <row r="314" spans="1:9" ht="31.5" x14ac:dyDescent="0.25">
      <c r="A314" s="109" t="s">
        <v>97</v>
      </c>
      <c r="B314" s="525" t="s">
        <v>56</v>
      </c>
      <c r="C314" s="525">
        <v>10</v>
      </c>
      <c r="D314" s="2" t="s">
        <v>15</v>
      </c>
      <c r="E314" s="265" t="s">
        <v>199</v>
      </c>
      <c r="F314" s="266" t="s">
        <v>10</v>
      </c>
      <c r="G314" s="267" t="s">
        <v>573</v>
      </c>
      <c r="H314" s="2"/>
      <c r="I314" s="347">
        <f>SUM(I315:I316)</f>
        <v>60274</v>
      </c>
    </row>
    <row r="315" spans="1:9" ht="31.5" x14ac:dyDescent="0.25">
      <c r="A315" s="120" t="s">
        <v>653</v>
      </c>
      <c r="B315" s="366" t="s">
        <v>56</v>
      </c>
      <c r="C315" s="525">
        <v>10</v>
      </c>
      <c r="D315" s="2" t="s">
        <v>15</v>
      </c>
      <c r="E315" s="265" t="s">
        <v>199</v>
      </c>
      <c r="F315" s="266" t="s">
        <v>10</v>
      </c>
      <c r="G315" s="267" t="s">
        <v>573</v>
      </c>
      <c r="H315" s="2" t="s">
        <v>16</v>
      </c>
      <c r="I315" s="349">
        <v>920</v>
      </c>
    </row>
    <row r="316" spans="1:9" ht="15.75" x14ac:dyDescent="0.25">
      <c r="A316" s="67" t="s">
        <v>40</v>
      </c>
      <c r="B316" s="525" t="s">
        <v>56</v>
      </c>
      <c r="C316" s="525">
        <v>10</v>
      </c>
      <c r="D316" s="2" t="s">
        <v>15</v>
      </c>
      <c r="E316" s="265" t="s">
        <v>199</v>
      </c>
      <c r="F316" s="266" t="s">
        <v>10</v>
      </c>
      <c r="G316" s="267" t="s">
        <v>573</v>
      </c>
      <c r="H316" s="2" t="s">
        <v>39</v>
      </c>
      <c r="I316" s="348">
        <v>59354</v>
      </c>
    </row>
    <row r="317" spans="1:9" ht="31.5" x14ac:dyDescent="0.25">
      <c r="A317" s="109" t="s">
        <v>98</v>
      </c>
      <c r="B317" s="525" t="s">
        <v>56</v>
      </c>
      <c r="C317" s="525">
        <v>10</v>
      </c>
      <c r="D317" s="2" t="s">
        <v>15</v>
      </c>
      <c r="E317" s="265" t="s">
        <v>199</v>
      </c>
      <c r="F317" s="266" t="s">
        <v>10</v>
      </c>
      <c r="G317" s="267" t="s">
        <v>574</v>
      </c>
      <c r="H317" s="2"/>
      <c r="I317" s="347">
        <f>SUM(I318:I319)</f>
        <v>280483</v>
      </c>
    </row>
    <row r="318" spans="1:9" s="85" customFormat="1" ht="31.5" x14ac:dyDescent="0.25">
      <c r="A318" s="120" t="s">
        <v>653</v>
      </c>
      <c r="B318" s="366" t="s">
        <v>56</v>
      </c>
      <c r="C318" s="525">
        <v>10</v>
      </c>
      <c r="D318" s="2" t="s">
        <v>15</v>
      </c>
      <c r="E318" s="265" t="s">
        <v>199</v>
      </c>
      <c r="F318" s="266" t="s">
        <v>10</v>
      </c>
      <c r="G318" s="267" t="s">
        <v>574</v>
      </c>
      <c r="H318" s="84" t="s">
        <v>16</v>
      </c>
      <c r="I318" s="352">
        <v>4944</v>
      </c>
    </row>
    <row r="319" spans="1:9" ht="15.75" x14ac:dyDescent="0.25">
      <c r="A319" s="67" t="s">
        <v>40</v>
      </c>
      <c r="B319" s="525" t="s">
        <v>56</v>
      </c>
      <c r="C319" s="525">
        <v>10</v>
      </c>
      <c r="D319" s="2" t="s">
        <v>15</v>
      </c>
      <c r="E319" s="265" t="s">
        <v>199</v>
      </c>
      <c r="F319" s="266" t="s">
        <v>10</v>
      </c>
      <c r="G319" s="267" t="s">
        <v>574</v>
      </c>
      <c r="H319" s="2" t="s">
        <v>39</v>
      </c>
      <c r="I319" s="349">
        <v>275539</v>
      </c>
    </row>
    <row r="320" spans="1:9" ht="15.75" x14ac:dyDescent="0.25">
      <c r="A320" s="121" t="s">
        <v>99</v>
      </c>
      <c r="B320" s="56" t="s">
        <v>56</v>
      </c>
      <c r="C320" s="525">
        <v>10</v>
      </c>
      <c r="D320" s="2" t="s">
        <v>15</v>
      </c>
      <c r="E320" s="265" t="s">
        <v>199</v>
      </c>
      <c r="F320" s="266" t="s">
        <v>10</v>
      </c>
      <c r="G320" s="267" t="s">
        <v>575</v>
      </c>
      <c r="H320" s="2"/>
      <c r="I320" s="347">
        <f>SUM(I321:I322)</f>
        <v>3645159</v>
      </c>
    </row>
    <row r="321" spans="1:9" ht="31.5" x14ac:dyDescent="0.25">
      <c r="A321" s="120" t="s">
        <v>653</v>
      </c>
      <c r="B321" s="366" t="s">
        <v>56</v>
      </c>
      <c r="C321" s="525">
        <v>10</v>
      </c>
      <c r="D321" s="2" t="s">
        <v>15</v>
      </c>
      <c r="E321" s="265" t="s">
        <v>199</v>
      </c>
      <c r="F321" s="266" t="s">
        <v>10</v>
      </c>
      <c r="G321" s="267" t="s">
        <v>575</v>
      </c>
      <c r="H321" s="2" t="s">
        <v>16</v>
      </c>
      <c r="I321" s="349">
        <v>56199</v>
      </c>
    </row>
    <row r="322" spans="1:9" ht="15.75" x14ac:dyDescent="0.25">
      <c r="A322" s="67" t="s">
        <v>40</v>
      </c>
      <c r="B322" s="525" t="s">
        <v>56</v>
      </c>
      <c r="C322" s="525">
        <v>10</v>
      </c>
      <c r="D322" s="2" t="s">
        <v>15</v>
      </c>
      <c r="E322" s="265" t="s">
        <v>199</v>
      </c>
      <c r="F322" s="266" t="s">
        <v>10</v>
      </c>
      <c r="G322" s="267" t="s">
        <v>575</v>
      </c>
      <c r="H322" s="2" t="s">
        <v>39</v>
      </c>
      <c r="I322" s="349">
        <v>3588960</v>
      </c>
    </row>
    <row r="323" spans="1:9" ht="15.75" x14ac:dyDescent="0.25">
      <c r="A323" s="109" t="s">
        <v>100</v>
      </c>
      <c r="B323" s="525" t="s">
        <v>56</v>
      </c>
      <c r="C323" s="525">
        <v>10</v>
      </c>
      <c r="D323" s="2" t="s">
        <v>15</v>
      </c>
      <c r="E323" s="265" t="s">
        <v>199</v>
      </c>
      <c r="F323" s="266" t="s">
        <v>10</v>
      </c>
      <c r="G323" s="267" t="s">
        <v>576</v>
      </c>
      <c r="H323" s="2"/>
      <c r="I323" s="347">
        <f>SUM(I324:I325)</f>
        <v>519958</v>
      </c>
    </row>
    <row r="324" spans="1:9" ht="31.5" x14ac:dyDescent="0.25">
      <c r="A324" s="120" t="s">
        <v>653</v>
      </c>
      <c r="B324" s="366" t="s">
        <v>56</v>
      </c>
      <c r="C324" s="525">
        <v>10</v>
      </c>
      <c r="D324" s="2" t="s">
        <v>15</v>
      </c>
      <c r="E324" s="265" t="s">
        <v>199</v>
      </c>
      <c r="F324" s="266" t="s">
        <v>10</v>
      </c>
      <c r="G324" s="267" t="s">
        <v>576</v>
      </c>
      <c r="H324" s="2" t="s">
        <v>16</v>
      </c>
      <c r="I324" s="349">
        <v>8369</v>
      </c>
    </row>
    <row r="325" spans="1:9" ht="15.75" x14ac:dyDescent="0.25">
      <c r="A325" s="67" t="s">
        <v>40</v>
      </c>
      <c r="B325" s="525" t="s">
        <v>56</v>
      </c>
      <c r="C325" s="525">
        <v>10</v>
      </c>
      <c r="D325" s="2" t="s">
        <v>15</v>
      </c>
      <c r="E325" s="265" t="s">
        <v>199</v>
      </c>
      <c r="F325" s="266" t="s">
        <v>10</v>
      </c>
      <c r="G325" s="267" t="s">
        <v>576</v>
      </c>
      <c r="H325" s="2" t="s">
        <v>39</v>
      </c>
      <c r="I325" s="349">
        <v>511589</v>
      </c>
    </row>
    <row r="326" spans="1:9" ht="15.75" x14ac:dyDescent="0.25">
      <c r="A326" s="93" t="s">
        <v>42</v>
      </c>
      <c r="B326" s="28" t="s">
        <v>56</v>
      </c>
      <c r="C326" s="28">
        <v>10</v>
      </c>
      <c r="D326" s="27" t="s">
        <v>20</v>
      </c>
      <c r="E326" s="259"/>
      <c r="F326" s="260"/>
      <c r="G326" s="261"/>
      <c r="H326" s="59"/>
      <c r="I326" s="372">
        <f>SUM(I327)</f>
        <v>1393131</v>
      </c>
    </row>
    <row r="327" spans="1:9" ht="47.25" x14ac:dyDescent="0.25">
      <c r="A327" s="81" t="s">
        <v>122</v>
      </c>
      <c r="B327" s="367" t="s">
        <v>56</v>
      </c>
      <c r="C327" s="73">
        <v>10</v>
      </c>
      <c r="D327" s="74" t="s">
        <v>20</v>
      </c>
      <c r="E327" s="311" t="s">
        <v>197</v>
      </c>
      <c r="F327" s="312" t="s">
        <v>466</v>
      </c>
      <c r="G327" s="313" t="s">
        <v>467</v>
      </c>
      <c r="H327" s="36"/>
      <c r="I327" s="346">
        <f>SUM(I328)</f>
        <v>1393131</v>
      </c>
    </row>
    <row r="328" spans="1:9" ht="63" x14ac:dyDescent="0.25">
      <c r="A328" s="3" t="s">
        <v>173</v>
      </c>
      <c r="B328" s="6" t="s">
        <v>56</v>
      </c>
      <c r="C328" s="39">
        <v>10</v>
      </c>
      <c r="D328" s="40" t="s">
        <v>20</v>
      </c>
      <c r="E328" s="308" t="s">
        <v>231</v>
      </c>
      <c r="F328" s="309" t="s">
        <v>466</v>
      </c>
      <c r="G328" s="310" t="s">
        <v>467</v>
      </c>
      <c r="H328" s="317"/>
      <c r="I328" s="347">
        <f>SUM(I329)</f>
        <v>1393131</v>
      </c>
    </row>
    <row r="329" spans="1:9" ht="47.25" x14ac:dyDescent="0.25">
      <c r="A329" s="3" t="s">
        <v>568</v>
      </c>
      <c r="B329" s="6" t="s">
        <v>56</v>
      </c>
      <c r="C329" s="39">
        <v>10</v>
      </c>
      <c r="D329" s="40" t="s">
        <v>20</v>
      </c>
      <c r="E329" s="308" t="s">
        <v>231</v>
      </c>
      <c r="F329" s="309" t="s">
        <v>10</v>
      </c>
      <c r="G329" s="310" t="s">
        <v>467</v>
      </c>
      <c r="H329" s="317"/>
      <c r="I329" s="347">
        <f>SUM(I330)</f>
        <v>1393131</v>
      </c>
    </row>
    <row r="330" spans="1:9" ht="15.75" x14ac:dyDescent="0.25">
      <c r="A330" s="91" t="s">
        <v>681</v>
      </c>
      <c r="B330" s="538" t="s">
        <v>56</v>
      </c>
      <c r="C330" s="39">
        <v>10</v>
      </c>
      <c r="D330" s="40" t="s">
        <v>20</v>
      </c>
      <c r="E330" s="308" t="s">
        <v>231</v>
      </c>
      <c r="F330" s="309" t="s">
        <v>10</v>
      </c>
      <c r="G330" s="310" t="s">
        <v>572</v>
      </c>
      <c r="H330" s="317"/>
      <c r="I330" s="347">
        <f>SUM(I331)</f>
        <v>1393131</v>
      </c>
    </row>
    <row r="331" spans="1:9" ht="15.75" x14ac:dyDescent="0.25">
      <c r="A331" s="3" t="s">
        <v>40</v>
      </c>
      <c r="B331" s="538" t="s">
        <v>56</v>
      </c>
      <c r="C331" s="39">
        <v>10</v>
      </c>
      <c r="D331" s="40" t="s">
        <v>20</v>
      </c>
      <c r="E331" s="308" t="s">
        <v>231</v>
      </c>
      <c r="F331" s="309" t="s">
        <v>10</v>
      </c>
      <c r="G331" s="310" t="s">
        <v>572</v>
      </c>
      <c r="H331" s="2" t="s">
        <v>39</v>
      </c>
      <c r="I331" s="349">
        <v>1393131</v>
      </c>
    </row>
    <row r="332" spans="1:9" s="9" customFormat="1" ht="15.75" x14ac:dyDescent="0.25">
      <c r="A332" s="108" t="s">
        <v>72</v>
      </c>
      <c r="B332" s="28" t="s">
        <v>56</v>
      </c>
      <c r="C332" s="28">
        <v>10</v>
      </c>
      <c r="D332" s="27" t="s">
        <v>70</v>
      </c>
      <c r="E332" s="259"/>
      <c r="F332" s="260"/>
      <c r="G332" s="261"/>
      <c r="H332" s="59"/>
      <c r="I332" s="372">
        <f>SUM(I333+I346)</f>
        <v>2650264</v>
      </c>
    </row>
    <row r="333" spans="1:9" ht="47.25" x14ac:dyDescent="0.25">
      <c r="A333" s="115" t="s">
        <v>135</v>
      </c>
      <c r="B333" s="367" t="s">
        <v>56</v>
      </c>
      <c r="C333" s="73">
        <v>10</v>
      </c>
      <c r="D333" s="74" t="s">
        <v>70</v>
      </c>
      <c r="E333" s="311" t="s">
        <v>197</v>
      </c>
      <c r="F333" s="312" t="s">
        <v>466</v>
      </c>
      <c r="G333" s="313" t="s">
        <v>467</v>
      </c>
      <c r="H333" s="36"/>
      <c r="I333" s="346">
        <f>SUM(I334+I342)</f>
        <v>2650264</v>
      </c>
    </row>
    <row r="334" spans="1:9" ht="63" x14ac:dyDescent="0.25">
      <c r="A334" s="122" t="s">
        <v>134</v>
      </c>
      <c r="B334" s="6" t="s">
        <v>56</v>
      </c>
      <c r="C334" s="39">
        <v>10</v>
      </c>
      <c r="D334" s="40" t="s">
        <v>70</v>
      </c>
      <c r="E334" s="308" t="s">
        <v>231</v>
      </c>
      <c r="F334" s="309" t="s">
        <v>466</v>
      </c>
      <c r="G334" s="310" t="s">
        <v>467</v>
      </c>
      <c r="H334" s="317"/>
      <c r="I334" s="347">
        <f>SUM(I335)</f>
        <v>2645264</v>
      </c>
    </row>
    <row r="335" spans="1:9" ht="47.25" x14ac:dyDescent="0.25">
      <c r="A335" s="122" t="s">
        <v>490</v>
      </c>
      <c r="B335" s="6" t="s">
        <v>56</v>
      </c>
      <c r="C335" s="39">
        <v>10</v>
      </c>
      <c r="D335" s="40" t="s">
        <v>70</v>
      </c>
      <c r="E335" s="308" t="s">
        <v>231</v>
      </c>
      <c r="F335" s="309" t="s">
        <v>10</v>
      </c>
      <c r="G335" s="310" t="s">
        <v>467</v>
      </c>
      <c r="H335" s="317"/>
      <c r="I335" s="347">
        <f>SUM(I336+I340)</f>
        <v>2645264</v>
      </c>
    </row>
    <row r="336" spans="1:9" ht="31.5" x14ac:dyDescent="0.25">
      <c r="A336" s="67" t="s">
        <v>101</v>
      </c>
      <c r="B336" s="525" t="s">
        <v>56</v>
      </c>
      <c r="C336" s="39">
        <v>10</v>
      </c>
      <c r="D336" s="40" t="s">
        <v>70</v>
      </c>
      <c r="E336" s="308" t="s">
        <v>231</v>
      </c>
      <c r="F336" s="309" t="s">
        <v>10</v>
      </c>
      <c r="G336" s="310" t="s">
        <v>579</v>
      </c>
      <c r="H336" s="317"/>
      <c r="I336" s="347">
        <f>SUM(I337:I339)</f>
        <v>2337600</v>
      </c>
    </row>
    <row r="337" spans="1:9" ht="63" x14ac:dyDescent="0.25">
      <c r="A337" s="109" t="s">
        <v>84</v>
      </c>
      <c r="B337" s="525" t="s">
        <v>56</v>
      </c>
      <c r="C337" s="39">
        <v>10</v>
      </c>
      <c r="D337" s="40" t="s">
        <v>70</v>
      </c>
      <c r="E337" s="308" t="s">
        <v>231</v>
      </c>
      <c r="F337" s="309" t="s">
        <v>10</v>
      </c>
      <c r="G337" s="310" t="s">
        <v>579</v>
      </c>
      <c r="H337" s="2" t="s">
        <v>13</v>
      </c>
      <c r="I337" s="349">
        <v>2178175</v>
      </c>
    </row>
    <row r="338" spans="1:9" ht="31.5" x14ac:dyDescent="0.25">
      <c r="A338" s="120" t="s">
        <v>653</v>
      </c>
      <c r="B338" s="366" t="s">
        <v>56</v>
      </c>
      <c r="C338" s="39">
        <v>10</v>
      </c>
      <c r="D338" s="40" t="s">
        <v>70</v>
      </c>
      <c r="E338" s="308" t="s">
        <v>231</v>
      </c>
      <c r="F338" s="309" t="s">
        <v>10</v>
      </c>
      <c r="G338" s="310" t="s">
        <v>579</v>
      </c>
      <c r="H338" s="2" t="s">
        <v>16</v>
      </c>
      <c r="I338" s="349">
        <v>159425</v>
      </c>
    </row>
    <row r="339" spans="1:9" ht="15.75" hidden="1" x14ac:dyDescent="0.25">
      <c r="A339" s="67" t="s">
        <v>18</v>
      </c>
      <c r="B339" s="525" t="s">
        <v>56</v>
      </c>
      <c r="C339" s="39">
        <v>10</v>
      </c>
      <c r="D339" s="40" t="s">
        <v>70</v>
      </c>
      <c r="E339" s="308" t="s">
        <v>231</v>
      </c>
      <c r="F339" s="309" t="s">
        <v>10</v>
      </c>
      <c r="G339" s="310" t="s">
        <v>579</v>
      </c>
      <c r="H339" s="2" t="s">
        <v>17</v>
      </c>
      <c r="I339" s="349"/>
    </row>
    <row r="340" spans="1:9" ht="31.5" x14ac:dyDescent="0.25">
      <c r="A340" s="3" t="s">
        <v>83</v>
      </c>
      <c r="B340" s="366" t="s">
        <v>56</v>
      </c>
      <c r="C340" s="39">
        <v>10</v>
      </c>
      <c r="D340" s="40" t="s">
        <v>70</v>
      </c>
      <c r="E340" s="308" t="s">
        <v>231</v>
      </c>
      <c r="F340" s="309" t="s">
        <v>10</v>
      </c>
      <c r="G340" s="310" t="s">
        <v>471</v>
      </c>
      <c r="H340" s="2"/>
      <c r="I340" s="347">
        <f>SUM(I341)</f>
        <v>307664</v>
      </c>
    </row>
    <row r="341" spans="1:9" ht="63" x14ac:dyDescent="0.25">
      <c r="A341" s="91" t="s">
        <v>84</v>
      </c>
      <c r="B341" s="366" t="s">
        <v>56</v>
      </c>
      <c r="C341" s="39">
        <v>10</v>
      </c>
      <c r="D341" s="40" t="s">
        <v>70</v>
      </c>
      <c r="E341" s="308" t="s">
        <v>231</v>
      </c>
      <c r="F341" s="309" t="s">
        <v>10</v>
      </c>
      <c r="G341" s="310" t="s">
        <v>471</v>
      </c>
      <c r="H341" s="2" t="s">
        <v>13</v>
      </c>
      <c r="I341" s="349">
        <v>307664</v>
      </c>
    </row>
    <row r="342" spans="1:9" ht="78.75" x14ac:dyDescent="0.25">
      <c r="A342" s="111" t="s">
        <v>123</v>
      </c>
      <c r="B342" s="60" t="s">
        <v>56</v>
      </c>
      <c r="C342" s="39">
        <v>10</v>
      </c>
      <c r="D342" s="40" t="s">
        <v>70</v>
      </c>
      <c r="E342" s="308" t="s">
        <v>230</v>
      </c>
      <c r="F342" s="309" t="s">
        <v>466</v>
      </c>
      <c r="G342" s="310" t="s">
        <v>467</v>
      </c>
      <c r="H342" s="2"/>
      <c r="I342" s="347">
        <f>SUM(I343)</f>
        <v>5000</v>
      </c>
    </row>
    <row r="343" spans="1:9" ht="47.25" x14ac:dyDescent="0.25">
      <c r="A343" s="318" t="s">
        <v>474</v>
      </c>
      <c r="B343" s="60" t="s">
        <v>56</v>
      </c>
      <c r="C343" s="39">
        <v>10</v>
      </c>
      <c r="D343" s="40" t="s">
        <v>70</v>
      </c>
      <c r="E343" s="308" t="s">
        <v>230</v>
      </c>
      <c r="F343" s="309" t="s">
        <v>10</v>
      </c>
      <c r="G343" s="310" t="s">
        <v>467</v>
      </c>
      <c r="H343" s="2"/>
      <c r="I343" s="347">
        <f>SUM(I344)</f>
        <v>5000</v>
      </c>
    </row>
    <row r="344" spans="1:9" ht="31.5" x14ac:dyDescent="0.25">
      <c r="A344" s="86" t="s">
        <v>112</v>
      </c>
      <c r="B344" s="60" t="s">
        <v>56</v>
      </c>
      <c r="C344" s="39">
        <v>10</v>
      </c>
      <c r="D344" s="40" t="s">
        <v>70</v>
      </c>
      <c r="E344" s="308" t="s">
        <v>230</v>
      </c>
      <c r="F344" s="309" t="s">
        <v>10</v>
      </c>
      <c r="G344" s="310" t="s">
        <v>476</v>
      </c>
      <c r="H344" s="2"/>
      <c r="I344" s="347">
        <f>SUM(I345)</f>
        <v>5000</v>
      </c>
    </row>
    <row r="345" spans="1:9" ht="31.5" x14ac:dyDescent="0.25">
      <c r="A345" s="120" t="s">
        <v>653</v>
      </c>
      <c r="B345" s="366" t="s">
        <v>56</v>
      </c>
      <c r="C345" s="39">
        <v>10</v>
      </c>
      <c r="D345" s="40" t="s">
        <v>70</v>
      </c>
      <c r="E345" s="308" t="s">
        <v>230</v>
      </c>
      <c r="F345" s="309" t="s">
        <v>10</v>
      </c>
      <c r="G345" s="310" t="s">
        <v>476</v>
      </c>
      <c r="H345" s="2" t="s">
        <v>16</v>
      </c>
      <c r="I345" s="348">
        <v>5000</v>
      </c>
    </row>
    <row r="346" spans="1:9" ht="47.25" hidden="1" x14ac:dyDescent="0.25">
      <c r="A346" s="81" t="s">
        <v>115</v>
      </c>
      <c r="B346" s="37" t="s">
        <v>56</v>
      </c>
      <c r="C346" s="73">
        <v>10</v>
      </c>
      <c r="D346" s="74" t="s">
        <v>70</v>
      </c>
      <c r="E346" s="262" t="s">
        <v>469</v>
      </c>
      <c r="F346" s="263" t="s">
        <v>466</v>
      </c>
      <c r="G346" s="264" t="s">
        <v>467</v>
      </c>
      <c r="H346" s="33"/>
      <c r="I346" s="346">
        <f>SUM(I347)</f>
        <v>0</v>
      </c>
    </row>
    <row r="347" spans="1:9" ht="63" hidden="1" x14ac:dyDescent="0.25">
      <c r="A347" s="82" t="s">
        <v>128</v>
      </c>
      <c r="B347" s="366" t="s">
        <v>56</v>
      </c>
      <c r="C347" s="39">
        <v>10</v>
      </c>
      <c r="D347" s="40" t="s">
        <v>70</v>
      </c>
      <c r="E347" s="265" t="s">
        <v>470</v>
      </c>
      <c r="F347" s="266" t="s">
        <v>466</v>
      </c>
      <c r="G347" s="267" t="s">
        <v>467</v>
      </c>
      <c r="H347" s="49"/>
      <c r="I347" s="347">
        <f>SUM(I348)</f>
        <v>0</v>
      </c>
    </row>
    <row r="348" spans="1:9" ht="47.25" hidden="1" x14ac:dyDescent="0.25">
      <c r="A348" s="82" t="s">
        <v>473</v>
      </c>
      <c r="B348" s="366" t="s">
        <v>56</v>
      </c>
      <c r="C348" s="39">
        <v>10</v>
      </c>
      <c r="D348" s="40" t="s">
        <v>70</v>
      </c>
      <c r="E348" s="265" t="s">
        <v>470</v>
      </c>
      <c r="F348" s="266" t="s">
        <v>10</v>
      </c>
      <c r="G348" s="267" t="s">
        <v>467</v>
      </c>
      <c r="H348" s="49"/>
      <c r="I348" s="347">
        <f>SUM(I349)</f>
        <v>0</v>
      </c>
    </row>
    <row r="349" spans="1:9" ht="15.75" hidden="1" x14ac:dyDescent="0.25">
      <c r="A349" s="82" t="s">
        <v>117</v>
      </c>
      <c r="B349" s="366" t="s">
        <v>56</v>
      </c>
      <c r="C349" s="39">
        <v>10</v>
      </c>
      <c r="D349" s="40" t="s">
        <v>70</v>
      </c>
      <c r="E349" s="265" t="s">
        <v>470</v>
      </c>
      <c r="F349" s="266" t="s">
        <v>10</v>
      </c>
      <c r="G349" s="267" t="s">
        <v>472</v>
      </c>
      <c r="H349" s="49"/>
      <c r="I349" s="347">
        <f>SUM(I350)</f>
        <v>0</v>
      </c>
    </row>
    <row r="350" spans="1:9" ht="31.5" hidden="1" x14ac:dyDescent="0.25">
      <c r="A350" s="96" t="s">
        <v>653</v>
      </c>
      <c r="B350" s="366" t="s">
        <v>56</v>
      </c>
      <c r="C350" s="39">
        <v>10</v>
      </c>
      <c r="D350" s="40" t="s">
        <v>70</v>
      </c>
      <c r="E350" s="265" t="s">
        <v>470</v>
      </c>
      <c r="F350" s="266" t="s">
        <v>10</v>
      </c>
      <c r="G350" s="267" t="s">
        <v>472</v>
      </c>
      <c r="H350" s="2" t="s">
        <v>16</v>
      </c>
      <c r="I350" s="349"/>
    </row>
    <row r="351" spans="1:9" ht="47.25" x14ac:dyDescent="0.25">
      <c r="A351" s="123" t="s">
        <v>46</v>
      </c>
      <c r="B351" s="18" t="s">
        <v>56</v>
      </c>
      <c r="C351" s="18">
        <v>14</v>
      </c>
      <c r="D351" s="18"/>
      <c r="E351" s="296"/>
      <c r="F351" s="297"/>
      <c r="G351" s="298"/>
      <c r="H351" s="14"/>
      <c r="I351" s="371">
        <f>SUM(I352+I358)</f>
        <v>4395956</v>
      </c>
    </row>
    <row r="352" spans="1:9" ht="31.5" x14ac:dyDescent="0.25">
      <c r="A352" s="119" t="s">
        <v>47</v>
      </c>
      <c r="B352" s="28" t="s">
        <v>56</v>
      </c>
      <c r="C352" s="28">
        <v>14</v>
      </c>
      <c r="D352" s="24" t="s">
        <v>10</v>
      </c>
      <c r="E352" s="259"/>
      <c r="F352" s="260"/>
      <c r="G352" s="261"/>
      <c r="H352" s="24"/>
      <c r="I352" s="372">
        <f>SUM(I353)</f>
        <v>4395956</v>
      </c>
    </row>
    <row r="353" spans="1:9" ht="47.25" x14ac:dyDescent="0.25">
      <c r="A353" s="110" t="s">
        <v>132</v>
      </c>
      <c r="B353" s="35" t="s">
        <v>56</v>
      </c>
      <c r="C353" s="35">
        <v>14</v>
      </c>
      <c r="D353" s="33" t="s">
        <v>10</v>
      </c>
      <c r="E353" s="262" t="s">
        <v>228</v>
      </c>
      <c r="F353" s="263" t="s">
        <v>466</v>
      </c>
      <c r="G353" s="264" t="s">
        <v>467</v>
      </c>
      <c r="H353" s="33"/>
      <c r="I353" s="346">
        <f>SUM(I354)</f>
        <v>4395956</v>
      </c>
    </row>
    <row r="354" spans="1:9" ht="63" x14ac:dyDescent="0.25">
      <c r="A354" s="109" t="s">
        <v>182</v>
      </c>
      <c r="B354" s="525" t="s">
        <v>56</v>
      </c>
      <c r="C354" s="525">
        <v>14</v>
      </c>
      <c r="D354" s="2" t="s">
        <v>10</v>
      </c>
      <c r="E354" s="265" t="s">
        <v>232</v>
      </c>
      <c r="F354" s="266" t="s">
        <v>466</v>
      </c>
      <c r="G354" s="267" t="s">
        <v>467</v>
      </c>
      <c r="H354" s="2"/>
      <c r="I354" s="347">
        <f>SUM(I355)</f>
        <v>4395956</v>
      </c>
    </row>
    <row r="355" spans="1:9" ht="34.5" customHeight="1" x14ac:dyDescent="0.25">
      <c r="A355" s="109" t="s">
        <v>584</v>
      </c>
      <c r="B355" s="525" t="s">
        <v>56</v>
      </c>
      <c r="C355" s="525">
        <v>14</v>
      </c>
      <c r="D355" s="2" t="s">
        <v>10</v>
      </c>
      <c r="E355" s="265" t="s">
        <v>232</v>
      </c>
      <c r="F355" s="266" t="s">
        <v>12</v>
      </c>
      <c r="G355" s="267" t="s">
        <v>467</v>
      </c>
      <c r="H355" s="2"/>
      <c r="I355" s="347">
        <f>SUM(I356)</f>
        <v>4395956</v>
      </c>
    </row>
    <row r="356" spans="1:9" ht="47.25" x14ac:dyDescent="0.25">
      <c r="A356" s="109" t="s">
        <v>586</v>
      </c>
      <c r="B356" s="525" t="s">
        <v>56</v>
      </c>
      <c r="C356" s="525">
        <v>14</v>
      </c>
      <c r="D356" s="2" t="s">
        <v>10</v>
      </c>
      <c r="E356" s="265" t="s">
        <v>232</v>
      </c>
      <c r="F356" s="266" t="s">
        <v>12</v>
      </c>
      <c r="G356" s="267" t="s">
        <v>585</v>
      </c>
      <c r="H356" s="2"/>
      <c r="I356" s="347">
        <f>SUM(I357)</f>
        <v>4395956</v>
      </c>
    </row>
    <row r="357" spans="1:9" ht="15.75" x14ac:dyDescent="0.25">
      <c r="A357" s="109" t="s">
        <v>21</v>
      </c>
      <c r="B357" s="525" t="s">
        <v>56</v>
      </c>
      <c r="C357" s="525">
        <v>14</v>
      </c>
      <c r="D357" s="2" t="s">
        <v>10</v>
      </c>
      <c r="E357" s="265" t="s">
        <v>232</v>
      </c>
      <c r="F357" s="266" t="s">
        <v>12</v>
      </c>
      <c r="G357" s="267" t="s">
        <v>585</v>
      </c>
      <c r="H357" s="2" t="s">
        <v>68</v>
      </c>
      <c r="I357" s="349">
        <v>4395956</v>
      </c>
    </row>
    <row r="358" spans="1:9" ht="15.75" hidden="1" x14ac:dyDescent="0.25">
      <c r="A358" s="119" t="s">
        <v>191</v>
      </c>
      <c r="B358" s="28" t="s">
        <v>56</v>
      </c>
      <c r="C358" s="28">
        <v>14</v>
      </c>
      <c r="D358" s="24" t="s">
        <v>15</v>
      </c>
      <c r="E358" s="259"/>
      <c r="F358" s="260"/>
      <c r="G358" s="261"/>
      <c r="H358" s="25"/>
      <c r="I358" s="372">
        <f>SUM(I359)</f>
        <v>0</v>
      </c>
    </row>
    <row r="359" spans="1:9" ht="47.25" hidden="1" x14ac:dyDescent="0.25">
      <c r="A359" s="110" t="s">
        <v>132</v>
      </c>
      <c r="B359" s="35" t="s">
        <v>56</v>
      </c>
      <c r="C359" s="35">
        <v>14</v>
      </c>
      <c r="D359" s="33" t="s">
        <v>15</v>
      </c>
      <c r="E359" s="262" t="s">
        <v>228</v>
      </c>
      <c r="F359" s="263" t="s">
        <v>466</v>
      </c>
      <c r="G359" s="264" t="s">
        <v>467</v>
      </c>
      <c r="H359" s="33"/>
      <c r="I359" s="346">
        <f>SUM(I360)</f>
        <v>0</v>
      </c>
    </row>
    <row r="360" spans="1:9" ht="63" hidden="1" x14ac:dyDescent="0.25">
      <c r="A360" s="109" t="s">
        <v>182</v>
      </c>
      <c r="B360" s="525" t="s">
        <v>56</v>
      </c>
      <c r="C360" s="525">
        <v>14</v>
      </c>
      <c r="D360" s="2" t="s">
        <v>15</v>
      </c>
      <c r="E360" s="265" t="s">
        <v>232</v>
      </c>
      <c r="F360" s="266" t="s">
        <v>466</v>
      </c>
      <c r="G360" s="267" t="s">
        <v>467</v>
      </c>
      <c r="H360" s="78"/>
      <c r="I360" s="347">
        <f>SUM(I361)</f>
        <v>0</v>
      </c>
    </row>
    <row r="361" spans="1:9" ht="34.5" hidden="1" customHeight="1" x14ac:dyDescent="0.25">
      <c r="A361" s="478" t="s">
        <v>639</v>
      </c>
      <c r="B361" s="369" t="s">
        <v>56</v>
      </c>
      <c r="C361" s="525">
        <v>14</v>
      </c>
      <c r="D361" s="2" t="s">
        <v>15</v>
      </c>
      <c r="E361" s="308" t="s">
        <v>232</v>
      </c>
      <c r="F361" s="309" t="s">
        <v>20</v>
      </c>
      <c r="G361" s="310" t="s">
        <v>467</v>
      </c>
      <c r="H361" s="479"/>
      <c r="I361" s="347">
        <f>SUM(I362)</f>
        <v>0</v>
      </c>
    </row>
    <row r="362" spans="1:9" ht="47.25" hidden="1" x14ac:dyDescent="0.25">
      <c r="A362" s="112" t="s">
        <v>641</v>
      </c>
      <c r="B362" s="369" t="s">
        <v>56</v>
      </c>
      <c r="C362" s="525">
        <v>14</v>
      </c>
      <c r="D362" s="2" t="s">
        <v>15</v>
      </c>
      <c r="E362" s="308" t="s">
        <v>232</v>
      </c>
      <c r="F362" s="309" t="s">
        <v>20</v>
      </c>
      <c r="G362" s="310" t="s">
        <v>640</v>
      </c>
      <c r="H362" s="479"/>
      <c r="I362" s="347">
        <f>SUM(I363)</f>
        <v>0</v>
      </c>
    </row>
    <row r="363" spans="1:9" ht="15.75" hidden="1" x14ac:dyDescent="0.25">
      <c r="A363" s="121" t="s">
        <v>21</v>
      </c>
      <c r="B363" s="56" t="s">
        <v>56</v>
      </c>
      <c r="C363" s="525">
        <v>14</v>
      </c>
      <c r="D363" s="2" t="s">
        <v>15</v>
      </c>
      <c r="E363" s="308" t="s">
        <v>232</v>
      </c>
      <c r="F363" s="309" t="s">
        <v>20</v>
      </c>
      <c r="G363" s="310" t="s">
        <v>640</v>
      </c>
      <c r="H363" s="41" t="s">
        <v>68</v>
      </c>
      <c r="I363" s="353"/>
    </row>
    <row r="364" spans="1:9" ht="18.75" customHeight="1" x14ac:dyDescent="0.25">
      <c r="A364" s="29" t="s">
        <v>53</v>
      </c>
      <c r="B364" s="30" t="s">
        <v>54</v>
      </c>
      <c r="C364" s="21"/>
      <c r="D364" s="136"/>
      <c r="E364" s="142"/>
      <c r="F364" s="251"/>
      <c r="G364" s="137"/>
      <c r="H364" s="31"/>
      <c r="I364" s="354">
        <f>SUM(I365)</f>
        <v>478167</v>
      </c>
    </row>
    <row r="365" spans="1:9" ht="18.75" customHeight="1" x14ac:dyDescent="0.25">
      <c r="A365" s="356" t="s">
        <v>9</v>
      </c>
      <c r="B365" s="389" t="s">
        <v>54</v>
      </c>
      <c r="C365" s="14" t="s">
        <v>10</v>
      </c>
      <c r="D365" s="14"/>
      <c r="E365" s="379"/>
      <c r="F365" s="380"/>
      <c r="G365" s="381"/>
      <c r="H365" s="14"/>
      <c r="I365" s="371">
        <f>SUM(I366)</f>
        <v>478167</v>
      </c>
    </row>
    <row r="366" spans="1:9" ht="47.25" x14ac:dyDescent="0.25">
      <c r="A366" s="23" t="s">
        <v>14</v>
      </c>
      <c r="B366" s="28" t="s">
        <v>54</v>
      </c>
      <c r="C366" s="24" t="s">
        <v>10</v>
      </c>
      <c r="D366" s="24" t="s">
        <v>15</v>
      </c>
      <c r="E366" s="259"/>
      <c r="F366" s="260"/>
      <c r="G366" s="261"/>
      <c r="H366" s="25"/>
      <c r="I366" s="372">
        <f>SUM(I367,I372,I376)</f>
        <v>478167</v>
      </c>
    </row>
    <row r="367" spans="1:9" ht="47.25" x14ac:dyDescent="0.25">
      <c r="A367" s="81" t="s">
        <v>115</v>
      </c>
      <c r="B367" s="35" t="s">
        <v>54</v>
      </c>
      <c r="C367" s="33" t="s">
        <v>10</v>
      </c>
      <c r="D367" s="33" t="s">
        <v>15</v>
      </c>
      <c r="E367" s="274" t="s">
        <v>469</v>
      </c>
      <c r="F367" s="275" t="s">
        <v>466</v>
      </c>
      <c r="G367" s="276" t="s">
        <v>467</v>
      </c>
      <c r="H367" s="33"/>
      <c r="I367" s="346">
        <f>SUM(I368)</f>
        <v>39000</v>
      </c>
    </row>
    <row r="368" spans="1:9" ht="63" x14ac:dyDescent="0.25">
      <c r="A368" s="82" t="s">
        <v>116</v>
      </c>
      <c r="B368" s="60" t="s">
        <v>54</v>
      </c>
      <c r="C368" s="2" t="s">
        <v>10</v>
      </c>
      <c r="D368" s="2" t="s">
        <v>15</v>
      </c>
      <c r="E368" s="277" t="s">
        <v>470</v>
      </c>
      <c r="F368" s="278" t="s">
        <v>466</v>
      </c>
      <c r="G368" s="279" t="s">
        <v>467</v>
      </c>
      <c r="H368" s="49"/>
      <c r="I368" s="347">
        <f>SUM(I369)</f>
        <v>39000</v>
      </c>
    </row>
    <row r="369" spans="1:10" ht="47.25" x14ac:dyDescent="0.25">
      <c r="A369" s="82" t="s">
        <v>473</v>
      </c>
      <c r="B369" s="60" t="s">
        <v>54</v>
      </c>
      <c r="C369" s="2" t="s">
        <v>10</v>
      </c>
      <c r="D369" s="2" t="s">
        <v>15</v>
      </c>
      <c r="E369" s="277" t="s">
        <v>470</v>
      </c>
      <c r="F369" s="278" t="s">
        <v>10</v>
      </c>
      <c r="G369" s="279" t="s">
        <v>467</v>
      </c>
      <c r="H369" s="49"/>
      <c r="I369" s="347">
        <f>SUM(I370)</f>
        <v>39000</v>
      </c>
    </row>
    <row r="370" spans="1:10" ht="16.5" customHeight="1" x14ac:dyDescent="0.25">
      <c r="A370" s="82" t="s">
        <v>117</v>
      </c>
      <c r="B370" s="60" t="s">
        <v>54</v>
      </c>
      <c r="C370" s="2" t="s">
        <v>10</v>
      </c>
      <c r="D370" s="2" t="s">
        <v>15</v>
      </c>
      <c r="E370" s="277" t="s">
        <v>470</v>
      </c>
      <c r="F370" s="278" t="s">
        <v>10</v>
      </c>
      <c r="G370" s="279" t="s">
        <v>472</v>
      </c>
      <c r="H370" s="49"/>
      <c r="I370" s="347">
        <f>SUM(I371)</f>
        <v>39000</v>
      </c>
    </row>
    <row r="371" spans="1:10" ht="30.75" customHeight="1" x14ac:dyDescent="0.25">
      <c r="A371" s="92" t="s">
        <v>653</v>
      </c>
      <c r="B371" s="365" t="s">
        <v>54</v>
      </c>
      <c r="C371" s="2" t="s">
        <v>10</v>
      </c>
      <c r="D371" s="2" t="s">
        <v>15</v>
      </c>
      <c r="E371" s="277" t="s">
        <v>470</v>
      </c>
      <c r="F371" s="278" t="s">
        <v>10</v>
      </c>
      <c r="G371" s="279" t="s">
        <v>472</v>
      </c>
      <c r="H371" s="2" t="s">
        <v>16</v>
      </c>
      <c r="I371" s="349">
        <v>39000</v>
      </c>
    </row>
    <row r="372" spans="1:10" ht="31.5" x14ac:dyDescent="0.25">
      <c r="A372" s="32" t="s">
        <v>118</v>
      </c>
      <c r="B372" s="35" t="s">
        <v>54</v>
      </c>
      <c r="C372" s="33" t="s">
        <v>10</v>
      </c>
      <c r="D372" s="33" t="s">
        <v>15</v>
      </c>
      <c r="E372" s="262" t="s">
        <v>233</v>
      </c>
      <c r="F372" s="263" t="s">
        <v>466</v>
      </c>
      <c r="G372" s="264" t="s">
        <v>467</v>
      </c>
      <c r="H372" s="33"/>
      <c r="I372" s="346">
        <f>SUM(I373)</f>
        <v>439167</v>
      </c>
    </row>
    <row r="373" spans="1:10" ht="31.5" x14ac:dyDescent="0.25">
      <c r="A373" s="3" t="s">
        <v>119</v>
      </c>
      <c r="B373" s="525" t="s">
        <v>54</v>
      </c>
      <c r="C373" s="2" t="s">
        <v>10</v>
      </c>
      <c r="D373" s="2" t="s">
        <v>15</v>
      </c>
      <c r="E373" s="265" t="s">
        <v>234</v>
      </c>
      <c r="F373" s="266" t="s">
        <v>466</v>
      </c>
      <c r="G373" s="267" t="s">
        <v>467</v>
      </c>
      <c r="H373" s="2"/>
      <c r="I373" s="347">
        <f>SUM(I374)</f>
        <v>439167</v>
      </c>
    </row>
    <row r="374" spans="1:10" ht="31.5" x14ac:dyDescent="0.25">
      <c r="A374" s="3" t="s">
        <v>83</v>
      </c>
      <c r="B374" s="525" t="s">
        <v>54</v>
      </c>
      <c r="C374" s="2" t="s">
        <v>10</v>
      </c>
      <c r="D374" s="2" t="s">
        <v>15</v>
      </c>
      <c r="E374" s="265" t="s">
        <v>234</v>
      </c>
      <c r="F374" s="266" t="s">
        <v>466</v>
      </c>
      <c r="G374" s="267" t="s">
        <v>471</v>
      </c>
      <c r="H374" s="2"/>
      <c r="I374" s="347">
        <f>SUM(I375)</f>
        <v>439167</v>
      </c>
    </row>
    <row r="375" spans="1:10" ht="63" x14ac:dyDescent="0.25">
      <c r="A375" s="91" t="s">
        <v>84</v>
      </c>
      <c r="B375" s="525" t="s">
        <v>54</v>
      </c>
      <c r="C375" s="2" t="s">
        <v>10</v>
      </c>
      <c r="D375" s="2" t="s">
        <v>15</v>
      </c>
      <c r="E375" s="265" t="s">
        <v>234</v>
      </c>
      <c r="F375" s="266" t="s">
        <v>466</v>
      </c>
      <c r="G375" s="267" t="s">
        <v>471</v>
      </c>
      <c r="H375" s="2" t="s">
        <v>13</v>
      </c>
      <c r="I375" s="348">
        <v>439167</v>
      </c>
    </row>
    <row r="376" spans="1:10" ht="31.5" hidden="1" x14ac:dyDescent="0.25">
      <c r="A376" s="32" t="s">
        <v>120</v>
      </c>
      <c r="B376" s="35" t="s">
        <v>54</v>
      </c>
      <c r="C376" s="33" t="s">
        <v>10</v>
      </c>
      <c r="D376" s="33" t="s">
        <v>15</v>
      </c>
      <c r="E376" s="262" t="s">
        <v>235</v>
      </c>
      <c r="F376" s="263" t="s">
        <v>466</v>
      </c>
      <c r="G376" s="264" t="s">
        <v>467</v>
      </c>
      <c r="H376" s="33"/>
      <c r="I376" s="346">
        <f>SUM(I377)</f>
        <v>0</v>
      </c>
    </row>
    <row r="377" spans="1:10" ht="15.75" hidden="1" x14ac:dyDescent="0.25">
      <c r="A377" s="3" t="s">
        <v>121</v>
      </c>
      <c r="B377" s="525" t="s">
        <v>54</v>
      </c>
      <c r="C377" s="2" t="s">
        <v>10</v>
      </c>
      <c r="D377" s="2" t="s">
        <v>15</v>
      </c>
      <c r="E377" s="265" t="s">
        <v>236</v>
      </c>
      <c r="F377" s="266" t="s">
        <v>466</v>
      </c>
      <c r="G377" s="267" t="s">
        <v>467</v>
      </c>
      <c r="H377" s="2"/>
      <c r="I377" s="347">
        <f>SUM(I378)</f>
        <v>0</v>
      </c>
    </row>
    <row r="378" spans="1:10" ht="31.5" hidden="1" x14ac:dyDescent="0.25">
      <c r="A378" s="3" t="s">
        <v>83</v>
      </c>
      <c r="B378" s="525" t="s">
        <v>54</v>
      </c>
      <c r="C378" s="2" t="s">
        <v>10</v>
      </c>
      <c r="D378" s="2" t="s">
        <v>15</v>
      </c>
      <c r="E378" s="265" t="s">
        <v>236</v>
      </c>
      <c r="F378" s="266" t="s">
        <v>466</v>
      </c>
      <c r="G378" s="267" t="s">
        <v>471</v>
      </c>
      <c r="H378" s="2"/>
      <c r="I378" s="347">
        <f>SUM(I379:I380)</f>
        <v>0</v>
      </c>
    </row>
    <row r="379" spans="1:10" ht="63" hidden="1" x14ac:dyDescent="0.25">
      <c r="A379" s="91" t="s">
        <v>84</v>
      </c>
      <c r="B379" s="525" t="s">
        <v>54</v>
      </c>
      <c r="C379" s="2" t="s">
        <v>10</v>
      </c>
      <c r="D379" s="2" t="s">
        <v>15</v>
      </c>
      <c r="E379" s="265" t="s">
        <v>236</v>
      </c>
      <c r="F379" s="266" t="s">
        <v>466</v>
      </c>
      <c r="G379" s="267" t="s">
        <v>471</v>
      </c>
      <c r="H379" s="2" t="s">
        <v>13</v>
      </c>
      <c r="I379" s="348"/>
    </row>
    <row r="380" spans="1:10" ht="15.75" hidden="1" x14ac:dyDescent="0.25">
      <c r="A380" s="3" t="s">
        <v>18</v>
      </c>
      <c r="B380" s="525" t="s">
        <v>54</v>
      </c>
      <c r="C380" s="2" t="s">
        <v>10</v>
      </c>
      <c r="D380" s="2" t="s">
        <v>15</v>
      </c>
      <c r="E380" s="265" t="s">
        <v>236</v>
      </c>
      <c r="F380" s="266" t="s">
        <v>466</v>
      </c>
      <c r="G380" s="267" t="s">
        <v>471</v>
      </c>
      <c r="H380" s="2" t="s">
        <v>17</v>
      </c>
      <c r="I380" s="348"/>
    </row>
    <row r="381" spans="1:10" ht="30" customHeight="1" x14ac:dyDescent="0.25">
      <c r="A381" s="19" t="s">
        <v>51</v>
      </c>
      <c r="B381" s="20" t="s">
        <v>52</v>
      </c>
      <c r="C381" s="21"/>
      <c r="D381" s="135"/>
      <c r="E381" s="141"/>
      <c r="F381" s="250"/>
      <c r="G381" s="137"/>
      <c r="H381" s="31"/>
      <c r="I381" s="354">
        <f>SUM(I389+I534)</f>
        <v>226336655</v>
      </c>
      <c r="J381" s="449"/>
    </row>
    <row r="382" spans="1:10" ht="16.5" hidden="1" customHeight="1" x14ac:dyDescent="0.25">
      <c r="A382" s="355" t="s">
        <v>25</v>
      </c>
      <c r="B382" s="18" t="s">
        <v>52</v>
      </c>
      <c r="C382" s="14" t="s">
        <v>20</v>
      </c>
      <c r="D382" s="18"/>
      <c r="E382" s="373"/>
      <c r="F382" s="374"/>
      <c r="G382" s="375"/>
      <c r="H382" s="14"/>
      <c r="I382" s="371">
        <f t="shared" ref="I382:I387" si="1">SUM(I383)</f>
        <v>0</v>
      </c>
    </row>
    <row r="383" spans="1:10" ht="17.25" hidden="1" customHeight="1" x14ac:dyDescent="0.25">
      <c r="A383" s="105" t="s">
        <v>26</v>
      </c>
      <c r="B383" s="28" t="s">
        <v>52</v>
      </c>
      <c r="C383" s="24" t="s">
        <v>20</v>
      </c>
      <c r="D383" s="28">
        <v>12</v>
      </c>
      <c r="E383" s="106"/>
      <c r="F383" s="376"/>
      <c r="G383" s="377"/>
      <c r="H383" s="24"/>
      <c r="I383" s="372">
        <f t="shared" si="1"/>
        <v>0</v>
      </c>
    </row>
    <row r="384" spans="1:10" ht="47.25" hidden="1" x14ac:dyDescent="0.25">
      <c r="A384" s="32" t="s">
        <v>149</v>
      </c>
      <c r="B384" s="35" t="s">
        <v>52</v>
      </c>
      <c r="C384" s="33" t="s">
        <v>20</v>
      </c>
      <c r="D384" s="35">
        <v>12</v>
      </c>
      <c r="E384" s="268" t="s">
        <v>514</v>
      </c>
      <c r="F384" s="269" t="s">
        <v>466</v>
      </c>
      <c r="G384" s="270" t="s">
        <v>467</v>
      </c>
      <c r="H384" s="33"/>
      <c r="I384" s="346">
        <f t="shared" si="1"/>
        <v>0</v>
      </c>
    </row>
    <row r="385" spans="1:9" ht="63" hidden="1" x14ac:dyDescent="0.25">
      <c r="A385" s="320" t="s">
        <v>150</v>
      </c>
      <c r="B385" s="378" t="s">
        <v>52</v>
      </c>
      <c r="C385" s="5" t="s">
        <v>20</v>
      </c>
      <c r="D385" s="526">
        <v>12</v>
      </c>
      <c r="E385" s="283" t="s">
        <v>220</v>
      </c>
      <c r="F385" s="284" t="s">
        <v>466</v>
      </c>
      <c r="G385" s="285" t="s">
        <v>467</v>
      </c>
      <c r="H385" s="2"/>
      <c r="I385" s="347">
        <f t="shared" si="1"/>
        <v>0</v>
      </c>
    </row>
    <row r="386" spans="1:9" ht="35.25" hidden="1" customHeight="1" x14ac:dyDescent="0.25">
      <c r="A386" s="97" t="s">
        <v>515</v>
      </c>
      <c r="B386" s="366" t="s">
        <v>52</v>
      </c>
      <c r="C386" s="5" t="s">
        <v>20</v>
      </c>
      <c r="D386" s="526">
        <v>12</v>
      </c>
      <c r="E386" s="283" t="s">
        <v>220</v>
      </c>
      <c r="F386" s="284" t="s">
        <v>10</v>
      </c>
      <c r="G386" s="285" t="s">
        <v>467</v>
      </c>
      <c r="H386" s="317"/>
      <c r="I386" s="347">
        <f t="shared" si="1"/>
        <v>0</v>
      </c>
    </row>
    <row r="387" spans="1:9" ht="15.75" hidden="1" customHeight="1" x14ac:dyDescent="0.25">
      <c r="A387" s="67" t="s">
        <v>107</v>
      </c>
      <c r="B387" s="525" t="s">
        <v>52</v>
      </c>
      <c r="C387" s="5" t="s">
        <v>20</v>
      </c>
      <c r="D387" s="526">
        <v>12</v>
      </c>
      <c r="E387" s="283" t="s">
        <v>220</v>
      </c>
      <c r="F387" s="284" t="s">
        <v>10</v>
      </c>
      <c r="G387" s="285" t="s">
        <v>516</v>
      </c>
      <c r="H387" s="65"/>
      <c r="I387" s="347">
        <f t="shared" si="1"/>
        <v>0</v>
      </c>
    </row>
    <row r="388" spans="1:9" ht="30" hidden="1" customHeight="1" x14ac:dyDescent="0.25">
      <c r="A388" s="120" t="s">
        <v>653</v>
      </c>
      <c r="B388" s="366" t="s">
        <v>52</v>
      </c>
      <c r="C388" s="5" t="s">
        <v>20</v>
      </c>
      <c r="D388" s="526">
        <v>12</v>
      </c>
      <c r="E388" s="283" t="s">
        <v>220</v>
      </c>
      <c r="F388" s="284" t="s">
        <v>10</v>
      </c>
      <c r="G388" s="285" t="s">
        <v>516</v>
      </c>
      <c r="H388" s="65" t="s">
        <v>16</v>
      </c>
      <c r="I388" s="349"/>
    </row>
    <row r="389" spans="1:9" ht="15.75" x14ac:dyDescent="0.25">
      <c r="A389" s="355" t="s">
        <v>27</v>
      </c>
      <c r="B389" s="18" t="s">
        <v>52</v>
      </c>
      <c r="C389" s="14" t="s">
        <v>29</v>
      </c>
      <c r="D389" s="18"/>
      <c r="E389" s="373"/>
      <c r="F389" s="374"/>
      <c r="G389" s="375"/>
      <c r="H389" s="14"/>
      <c r="I389" s="371">
        <f>SUM(I390+I415+I478+I491+I501)</f>
        <v>215352935</v>
      </c>
    </row>
    <row r="390" spans="1:9" ht="15.75" x14ac:dyDescent="0.25">
      <c r="A390" s="105" t="s">
        <v>28</v>
      </c>
      <c r="B390" s="28" t="s">
        <v>52</v>
      </c>
      <c r="C390" s="24" t="s">
        <v>29</v>
      </c>
      <c r="D390" s="24" t="s">
        <v>10</v>
      </c>
      <c r="E390" s="314"/>
      <c r="F390" s="315"/>
      <c r="G390" s="316"/>
      <c r="H390" s="24"/>
      <c r="I390" s="372">
        <f>SUM(I391,I405,I410)</f>
        <v>25492299</v>
      </c>
    </row>
    <row r="391" spans="1:9" ht="31.5" x14ac:dyDescent="0.25">
      <c r="A391" s="32" t="s">
        <v>153</v>
      </c>
      <c r="B391" s="38" t="s">
        <v>52</v>
      </c>
      <c r="C391" s="34" t="s">
        <v>29</v>
      </c>
      <c r="D391" s="34" t="s">
        <v>10</v>
      </c>
      <c r="E391" s="262" t="s">
        <v>531</v>
      </c>
      <c r="F391" s="263" t="s">
        <v>466</v>
      </c>
      <c r="G391" s="264" t="s">
        <v>467</v>
      </c>
      <c r="H391" s="36"/>
      <c r="I391" s="346">
        <f>SUM(I392)</f>
        <v>25316373</v>
      </c>
    </row>
    <row r="392" spans="1:9" ht="47.25" x14ac:dyDescent="0.25">
      <c r="A392" s="3" t="s">
        <v>154</v>
      </c>
      <c r="B392" s="526" t="s">
        <v>52</v>
      </c>
      <c r="C392" s="5" t="s">
        <v>29</v>
      </c>
      <c r="D392" s="5" t="s">
        <v>10</v>
      </c>
      <c r="E392" s="265" t="s">
        <v>237</v>
      </c>
      <c r="F392" s="266" t="s">
        <v>466</v>
      </c>
      <c r="G392" s="267" t="s">
        <v>467</v>
      </c>
      <c r="H392" s="65"/>
      <c r="I392" s="347">
        <f>SUM(I393)</f>
        <v>25316373</v>
      </c>
    </row>
    <row r="393" spans="1:9" ht="15.75" x14ac:dyDescent="0.25">
      <c r="A393" s="3" t="s">
        <v>532</v>
      </c>
      <c r="B393" s="526" t="s">
        <v>52</v>
      </c>
      <c r="C393" s="5" t="s">
        <v>29</v>
      </c>
      <c r="D393" s="5" t="s">
        <v>10</v>
      </c>
      <c r="E393" s="265" t="s">
        <v>237</v>
      </c>
      <c r="F393" s="266" t="s">
        <v>10</v>
      </c>
      <c r="G393" s="267" t="s">
        <v>467</v>
      </c>
      <c r="H393" s="65"/>
      <c r="I393" s="347">
        <f>SUM(I394+I397+I403+I399)</f>
        <v>25316373</v>
      </c>
    </row>
    <row r="394" spans="1:9" ht="94.5" x14ac:dyDescent="0.25">
      <c r="A394" s="3" t="s">
        <v>533</v>
      </c>
      <c r="B394" s="526" t="s">
        <v>52</v>
      </c>
      <c r="C394" s="5" t="s">
        <v>29</v>
      </c>
      <c r="D394" s="5" t="s">
        <v>10</v>
      </c>
      <c r="E394" s="265" t="s">
        <v>237</v>
      </c>
      <c r="F394" s="266" t="s">
        <v>10</v>
      </c>
      <c r="G394" s="267" t="s">
        <v>534</v>
      </c>
      <c r="H394" s="2"/>
      <c r="I394" s="347">
        <f>SUM(I395:I396)</f>
        <v>12941186</v>
      </c>
    </row>
    <row r="395" spans="1:9" ht="63" x14ac:dyDescent="0.25">
      <c r="A395" s="109" t="s">
        <v>84</v>
      </c>
      <c r="B395" s="525" t="s">
        <v>52</v>
      </c>
      <c r="C395" s="5" t="s">
        <v>29</v>
      </c>
      <c r="D395" s="5" t="s">
        <v>10</v>
      </c>
      <c r="E395" s="265" t="s">
        <v>237</v>
      </c>
      <c r="F395" s="266" t="s">
        <v>10</v>
      </c>
      <c r="G395" s="267" t="s">
        <v>534</v>
      </c>
      <c r="H395" s="317" t="s">
        <v>13</v>
      </c>
      <c r="I395" s="349">
        <v>12725230</v>
      </c>
    </row>
    <row r="396" spans="1:9" ht="31.5" x14ac:dyDescent="0.25">
      <c r="A396" s="120" t="s">
        <v>653</v>
      </c>
      <c r="B396" s="366" t="s">
        <v>52</v>
      </c>
      <c r="C396" s="5" t="s">
        <v>29</v>
      </c>
      <c r="D396" s="5" t="s">
        <v>10</v>
      </c>
      <c r="E396" s="265" t="s">
        <v>237</v>
      </c>
      <c r="F396" s="266" t="s">
        <v>10</v>
      </c>
      <c r="G396" s="267" t="s">
        <v>534</v>
      </c>
      <c r="H396" s="317" t="s">
        <v>16</v>
      </c>
      <c r="I396" s="349">
        <v>215956</v>
      </c>
    </row>
    <row r="397" spans="1:9" ht="65.25" customHeight="1" x14ac:dyDescent="0.25">
      <c r="A397" s="480" t="s">
        <v>881</v>
      </c>
      <c r="B397" s="366" t="s">
        <v>52</v>
      </c>
      <c r="C397" s="5" t="s">
        <v>29</v>
      </c>
      <c r="D397" s="5" t="s">
        <v>10</v>
      </c>
      <c r="E397" s="265" t="s">
        <v>237</v>
      </c>
      <c r="F397" s="266" t="s">
        <v>10</v>
      </c>
      <c r="G397" s="267" t="s">
        <v>880</v>
      </c>
      <c r="H397" s="317"/>
      <c r="I397" s="347">
        <f>SUM(I398)</f>
        <v>154848</v>
      </c>
    </row>
    <row r="398" spans="1:9" ht="31.5" x14ac:dyDescent="0.25">
      <c r="A398" s="120" t="s">
        <v>188</v>
      </c>
      <c r="B398" s="366" t="s">
        <v>52</v>
      </c>
      <c r="C398" s="5" t="s">
        <v>29</v>
      </c>
      <c r="D398" s="5" t="s">
        <v>10</v>
      </c>
      <c r="E398" s="265" t="s">
        <v>237</v>
      </c>
      <c r="F398" s="266" t="s">
        <v>10</v>
      </c>
      <c r="G398" s="267" t="s">
        <v>880</v>
      </c>
      <c r="H398" s="317" t="s">
        <v>183</v>
      </c>
      <c r="I398" s="349">
        <v>154848</v>
      </c>
    </row>
    <row r="399" spans="1:9" ht="31.5" x14ac:dyDescent="0.25">
      <c r="A399" s="3" t="s">
        <v>94</v>
      </c>
      <c r="B399" s="526" t="s">
        <v>52</v>
      </c>
      <c r="C399" s="5" t="s">
        <v>29</v>
      </c>
      <c r="D399" s="5" t="s">
        <v>10</v>
      </c>
      <c r="E399" s="265" t="s">
        <v>237</v>
      </c>
      <c r="F399" s="266" t="s">
        <v>10</v>
      </c>
      <c r="G399" s="267" t="s">
        <v>499</v>
      </c>
      <c r="H399" s="65"/>
      <c r="I399" s="347">
        <f>SUM(I400:I402)</f>
        <v>11323651</v>
      </c>
    </row>
    <row r="400" spans="1:9" ht="63" x14ac:dyDescent="0.25">
      <c r="A400" s="109" t="s">
        <v>84</v>
      </c>
      <c r="B400" s="525" t="s">
        <v>52</v>
      </c>
      <c r="C400" s="5" t="s">
        <v>29</v>
      </c>
      <c r="D400" s="5" t="s">
        <v>10</v>
      </c>
      <c r="E400" s="265" t="s">
        <v>237</v>
      </c>
      <c r="F400" s="266" t="s">
        <v>10</v>
      </c>
      <c r="G400" s="267" t="s">
        <v>499</v>
      </c>
      <c r="H400" s="65" t="s">
        <v>13</v>
      </c>
      <c r="I400" s="349">
        <v>4598791</v>
      </c>
    </row>
    <row r="401" spans="1:9" ht="31.5" x14ac:dyDescent="0.25">
      <c r="A401" s="120" t="s">
        <v>653</v>
      </c>
      <c r="B401" s="366" t="s">
        <v>52</v>
      </c>
      <c r="C401" s="5" t="s">
        <v>29</v>
      </c>
      <c r="D401" s="5" t="s">
        <v>10</v>
      </c>
      <c r="E401" s="265" t="s">
        <v>237</v>
      </c>
      <c r="F401" s="266" t="s">
        <v>10</v>
      </c>
      <c r="G401" s="267" t="s">
        <v>499</v>
      </c>
      <c r="H401" s="65" t="s">
        <v>16</v>
      </c>
      <c r="I401" s="349">
        <v>6662117</v>
      </c>
    </row>
    <row r="402" spans="1:9" ht="15.75" x14ac:dyDescent="0.25">
      <c r="A402" s="3" t="s">
        <v>18</v>
      </c>
      <c r="B402" s="526" t="s">
        <v>52</v>
      </c>
      <c r="C402" s="5" t="s">
        <v>29</v>
      </c>
      <c r="D402" s="5" t="s">
        <v>10</v>
      </c>
      <c r="E402" s="265" t="s">
        <v>237</v>
      </c>
      <c r="F402" s="266" t="s">
        <v>10</v>
      </c>
      <c r="G402" s="267" t="s">
        <v>499</v>
      </c>
      <c r="H402" s="65" t="s">
        <v>17</v>
      </c>
      <c r="I402" s="349">
        <v>62743</v>
      </c>
    </row>
    <row r="403" spans="1:9" ht="31.5" x14ac:dyDescent="0.25">
      <c r="A403" s="480" t="s">
        <v>883</v>
      </c>
      <c r="B403" s="366" t="s">
        <v>52</v>
      </c>
      <c r="C403" s="5" t="s">
        <v>29</v>
      </c>
      <c r="D403" s="5" t="s">
        <v>10</v>
      </c>
      <c r="E403" s="265" t="s">
        <v>237</v>
      </c>
      <c r="F403" s="266" t="s">
        <v>10</v>
      </c>
      <c r="G403" s="267" t="s">
        <v>882</v>
      </c>
      <c r="H403" s="317"/>
      <c r="I403" s="347">
        <f>SUM(I404)</f>
        <v>896688</v>
      </c>
    </row>
    <row r="404" spans="1:9" ht="31.5" x14ac:dyDescent="0.25">
      <c r="A404" s="120" t="s">
        <v>188</v>
      </c>
      <c r="B404" s="366" t="s">
        <v>52</v>
      </c>
      <c r="C404" s="5" t="s">
        <v>29</v>
      </c>
      <c r="D404" s="5" t="s">
        <v>10</v>
      </c>
      <c r="E404" s="265" t="s">
        <v>237</v>
      </c>
      <c r="F404" s="266" t="s">
        <v>10</v>
      </c>
      <c r="G404" s="267" t="s">
        <v>882</v>
      </c>
      <c r="H404" s="317" t="s">
        <v>183</v>
      </c>
      <c r="I404" s="349">
        <v>896688</v>
      </c>
    </row>
    <row r="405" spans="1:9" ht="63" hidden="1" x14ac:dyDescent="0.25">
      <c r="A405" s="32" t="s">
        <v>144</v>
      </c>
      <c r="B405" s="38" t="s">
        <v>52</v>
      </c>
      <c r="C405" s="34" t="s">
        <v>29</v>
      </c>
      <c r="D405" s="34" t="s">
        <v>10</v>
      </c>
      <c r="E405" s="262" t="s">
        <v>770</v>
      </c>
      <c r="F405" s="263" t="s">
        <v>466</v>
      </c>
      <c r="G405" s="264" t="s">
        <v>467</v>
      </c>
      <c r="H405" s="36"/>
      <c r="I405" s="346">
        <f>SUM(I406)</f>
        <v>0</v>
      </c>
    </row>
    <row r="406" spans="1:9" ht="78.75" hidden="1" x14ac:dyDescent="0.25">
      <c r="A406" s="3" t="s">
        <v>258</v>
      </c>
      <c r="B406" s="526" t="s">
        <v>52</v>
      </c>
      <c r="C406" s="5" t="s">
        <v>29</v>
      </c>
      <c r="D406" s="5" t="s">
        <v>10</v>
      </c>
      <c r="E406" s="265" t="s">
        <v>256</v>
      </c>
      <c r="F406" s="266" t="s">
        <v>466</v>
      </c>
      <c r="G406" s="267" t="s">
        <v>467</v>
      </c>
      <c r="H406" s="65"/>
      <c r="I406" s="347">
        <f>SUM(I407)</f>
        <v>0</v>
      </c>
    </row>
    <row r="407" spans="1:9" ht="47.25" hidden="1" x14ac:dyDescent="0.25">
      <c r="A407" s="3" t="s">
        <v>512</v>
      </c>
      <c r="B407" s="526" t="s">
        <v>52</v>
      </c>
      <c r="C407" s="5" t="s">
        <v>29</v>
      </c>
      <c r="D407" s="5" t="s">
        <v>10</v>
      </c>
      <c r="E407" s="265" t="s">
        <v>256</v>
      </c>
      <c r="F407" s="266" t="s">
        <v>10</v>
      </c>
      <c r="G407" s="267" t="s">
        <v>467</v>
      </c>
      <c r="H407" s="65"/>
      <c r="I407" s="347">
        <f>SUM(I408)</f>
        <v>0</v>
      </c>
    </row>
    <row r="408" spans="1:9" ht="31.5" hidden="1" x14ac:dyDescent="0.25">
      <c r="A408" s="3" t="s">
        <v>257</v>
      </c>
      <c r="B408" s="526" t="s">
        <v>52</v>
      </c>
      <c r="C408" s="5" t="s">
        <v>29</v>
      </c>
      <c r="D408" s="5" t="s">
        <v>10</v>
      </c>
      <c r="E408" s="265" t="s">
        <v>256</v>
      </c>
      <c r="F408" s="266" t="s">
        <v>10</v>
      </c>
      <c r="G408" s="267" t="s">
        <v>513</v>
      </c>
      <c r="H408" s="65"/>
      <c r="I408" s="347">
        <f>SUM(I409)</f>
        <v>0</v>
      </c>
    </row>
    <row r="409" spans="1:9" ht="31.5" hidden="1" x14ac:dyDescent="0.25">
      <c r="A409" s="120" t="s">
        <v>653</v>
      </c>
      <c r="B409" s="526" t="s">
        <v>52</v>
      </c>
      <c r="C409" s="5" t="s">
        <v>29</v>
      </c>
      <c r="D409" s="5" t="s">
        <v>10</v>
      </c>
      <c r="E409" s="265" t="s">
        <v>256</v>
      </c>
      <c r="F409" s="266" t="s">
        <v>10</v>
      </c>
      <c r="G409" s="267" t="s">
        <v>513</v>
      </c>
      <c r="H409" s="65" t="s">
        <v>16</v>
      </c>
      <c r="I409" s="349"/>
    </row>
    <row r="410" spans="1:9" ht="63" x14ac:dyDescent="0.25">
      <c r="A410" s="81" t="s">
        <v>140</v>
      </c>
      <c r="B410" s="35" t="s">
        <v>52</v>
      </c>
      <c r="C410" s="33" t="s">
        <v>29</v>
      </c>
      <c r="D410" s="47" t="s">
        <v>10</v>
      </c>
      <c r="E410" s="274" t="s">
        <v>216</v>
      </c>
      <c r="F410" s="275" t="s">
        <v>466</v>
      </c>
      <c r="G410" s="276" t="s">
        <v>467</v>
      </c>
      <c r="H410" s="33"/>
      <c r="I410" s="346">
        <f>SUM(I411)</f>
        <v>175926</v>
      </c>
    </row>
    <row r="411" spans="1:9" ht="110.25" x14ac:dyDescent="0.25">
      <c r="A411" s="82" t="s">
        <v>156</v>
      </c>
      <c r="B411" s="60" t="s">
        <v>52</v>
      </c>
      <c r="C411" s="2" t="s">
        <v>29</v>
      </c>
      <c r="D411" s="8" t="s">
        <v>10</v>
      </c>
      <c r="E411" s="302" t="s">
        <v>218</v>
      </c>
      <c r="F411" s="303" t="s">
        <v>466</v>
      </c>
      <c r="G411" s="304" t="s">
        <v>467</v>
      </c>
      <c r="H411" s="2"/>
      <c r="I411" s="347">
        <f>SUM(I412)</f>
        <v>175926</v>
      </c>
    </row>
    <row r="412" spans="1:9" ht="47.25" x14ac:dyDescent="0.25">
      <c r="A412" s="82" t="s">
        <v>486</v>
      </c>
      <c r="B412" s="60" t="s">
        <v>52</v>
      </c>
      <c r="C412" s="2" t="s">
        <v>29</v>
      </c>
      <c r="D412" s="8" t="s">
        <v>10</v>
      </c>
      <c r="E412" s="302" t="s">
        <v>218</v>
      </c>
      <c r="F412" s="303" t="s">
        <v>10</v>
      </c>
      <c r="G412" s="304" t="s">
        <v>467</v>
      </c>
      <c r="H412" s="2"/>
      <c r="I412" s="347">
        <f>SUM(I413)</f>
        <v>175926</v>
      </c>
    </row>
    <row r="413" spans="1:9" ht="18" customHeight="1" x14ac:dyDescent="0.25">
      <c r="A413" s="3" t="s">
        <v>109</v>
      </c>
      <c r="B413" s="525" t="s">
        <v>52</v>
      </c>
      <c r="C413" s="2" t="s">
        <v>29</v>
      </c>
      <c r="D413" s="8" t="s">
        <v>10</v>
      </c>
      <c r="E413" s="302" t="s">
        <v>218</v>
      </c>
      <c r="F413" s="303" t="s">
        <v>10</v>
      </c>
      <c r="G413" s="304" t="s">
        <v>487</v>
      </c>
      <c r="H413" s="2"/>
      <c r="I413" s="347">
        <f>SUM(I414)</f>
        <v>175926</v>
      </c>
    </row>
    <row r="414" spans="1:9" ht="33.75" customHeight="1" x14ac:dyDescent="0.25">
      <c r="A414" s="96" t="s">
        <v>653</v>
      </c>
      <c r="B414" s="365" t="s">
        <v>52</v>
      </c>
      <c r="C414" s="2" t="s">
        <v>29</v>
      </c>
      <c r="D414" s="8" t="s">
        <v>10</v>
      </c>
      <c r="E414" s="302" t="s">
        <v>218</v>
      </c>
      <c r="F414" s="303" t="s">
        <v>10</v>
      </c>
      <c r="G414" s="304" t="s">
        <v>487</v>
      </c>
      <c r="H414" s="2" t="s">
        <v>16</v>
      </c>
      <c r="I414" s="348">
        <v>175926</v>
      </c>
    </row>
    <row r="415" spans="1:9" ht="15.75" x14ac:dyDescent="0.25">
      <c r="A415" s="105" t="s">
        <v>30</v>
      </c>
      <c r="B415" s="28" t="s">
        <v>52</v>
      </c>
      <c r="C415" s="24" t="s">
        <v>29</v>
      </c>
      <c r="D415" s="24" t="s">
        <v>12</v>
      </c>
      <c r="E415" s="314"/>
      <c r="F415" s="315"/>
      <c r="G415" s="316"/>
      <c r="H415" s="24"/>
      <c r="I415" s="372">
        <f>SUM(I416+I468+I473)</f>
        <v>171874452</v>
      </c>
    </row>
    <row r="416" spans="1:9" ht="31.5" x14ac:dyDescent="0.25">
      <c r="A416" s="32" t="s">
        <v>153</v>
      </c>
      <c r="B416" s="35" t="s">
        <v>52</v>
      </c>
      <c r="C416" s="33" t="s">
        <v>29</v>
      </c>
      <c r="D416" s="33" t="s">
        <v>12</v>
      </c>
      <c r="E416" s="262" t="s">
        <v>531</v>
      </c>
      <c r="F416" s="263" t="s">
        <v>466</v>
      </c>
      <c r="G416" s="264" t="s">
        <v>467</v>
      </c>
      <c r="H416" s="33"/>
      <c r="I416" s="346">
        <f>SUM(I417)</f>
        <v>170518896</v>
      </c>
    </row>
    <row r="417" spans="1:9" ht="47.25" x14ac:dyDescent="0.25">
      <c r="A417" s="67" t="s">
        <v>154</v>
      </c>
      <c r="B417" s="525" t="s">
        <v>52</v>
      </c>
      <c r="C417" s="2" t="s">
        <v>29</v>
      </c>
      <c r="D417" s="2" t="s">
        <v>12</v>
      </c>
      <c r="E417" s="265" t="s">
        <v>237</v>
      </c>
      <c r="F417" s="266" t="s">
        <v>466</v>
      </c>
      <c r="G417" s="267" t="s">
        <v>467</v>
      </c>
      <c r="H417" s="2"/>
      <c r="I417" s="347">
        <f>SUM(I418)</f>
        <v>170518896</v>
      </c>
    </row>
    <row r="418" spans="1:9" ht="15.75" x14ac:dyDescent="0.25">
      <c r="A418" s="357" t="s">
        <v>543</v>
      </c>
      <c r="B418" s="525" t="s">
        <v>52</v>
      </c>
      <c r="C418" s="2" t="s">
        <v>29</v>
      </c>
      <c r="D418" s="2" t="s">
        <v>12</v>
      </c>
      <c r="E418" s="265" t="s">
        <v>237</v>
      </c>
      <c r="F418" s="266" t="s">
        <v>12</v>
      </c>
      <c r="G418" s="267" t="s">
        <v>467</v>
      </c>
      <c r="H418" s="2"/>
      <c r="I418" s="347">
        <f>SUM(I419+I422+I424+I435+I427+I437+I440+I429+I431+I433+I442+I446+I452+I448+I454+I450)</f>
        <v>170518896</v>
      </c>
    </row>
    <row r="419" spans="1:9" ht="94.5" x14ac:dyDescent="0.25">
      <c r="A419" s="57" t="s">
        <v>157</v>
      </c>
      <c r="B419" s="525" t="s">
        <v>52</v>
      </c>
      <c r="C419" s="2" t="s">
        <v>29</v>
      </c>
      <c r="D419" s="2" t="s">
        <v>12</v>
      </c>
      <c r="E419" s="265" t="s">
        <v>237</v>
      </c>
      <c r="F419" s="266" t="s">
        <v>12</v>
      </c>
      <c r="G419" s="267" t="s">
        <v>535</v>
      </c>
      <c r="H419" s="2"/>
      <c r="I419" s="347">
        <f>SUM(I420:I421)</f>
        <v>140233878</v>
      </c>
    </row>
    <row r="420" spans="1:9" ht="63" x14ac:dyDescent="0.25">
      <c r="A420" s="109" t="s">
        <v>84</v>
      </c>
      <c r="B420" s="525" t="s">
        <v>52</v>
      </c>
      <c r="C420" s="2" t="s">
        <v>29</v>
      </c>
      <c r="D420" s="2" t="s">
        <v>12</v>
      </c>
      <c r="E420" s="265" t="s">
        <v>237</v>
      </c>
      <c r="F420" s="266" t="s">
        <v>12</v>
      </c>
      <c r="G420" s="267" t="s">
        <v>535</v>
      </c>
      <c r="H420" s="2" t="s">
        <v>13</v>
      </c>
      <c r="I420" s="349">
        <v>134542928</v>
      </c>
    </row>
    <row r="421" spans="1:9" ht="31.5" x14ac:dyDescent="0.25">
      <c r="A421" s="120" t="s">
        <v>653</v>
      </c>
      <c r="B421" s="366" t="s">
        <v>52</v>
      </c>
      <c r="C421" s="2" t="s">
        <v>29</v>
      </c>
      <c r="D421" s="2" t="s">
        <v>12</v>
      </c>
      <c r="E421" s="265" t="s">
        <v>237</v>
      </c>
      <c r="F421" s="266" t="s">
        <v>12</v>
      </c>
      <c r="G421" s="267" t="s">
        <v>535</v>
      </c>
      <c r="H421" s="2" t="s">
        <v>16</v>
      </c>
      <c r="I421" s="349">
        <v>5690950</v>
      </c>
    </row>
    <row r="422" spans="1:9" ht="31.5" hidden="1" x14ac:dyDescent="0.25">
      <c r="A422" s="480" t="s">
        <v>680</v>
      </c>
      <c r="B422" s="366" t="s">
        <v>52</v>
      </c>
      <c r="C422" s="2" t="s">
        <v>29</v>
      </c>
      <c r="D422" s="2" t="s">
        <v>12</v>
      </c>
      <c r="E422" s="265" t="s">
        <v>237</v>
      </c>
      <c r="F422" s="266" t="s">
        <v>12</v>
      </c>
      <c r="G422" s="267" t="s">
        <v>679</v>
      </c>
      <c r="H422" s="2"/>
      <c r="I422" s="347">
        <f>SUM(I423)</f>
        <v>0</v>
      </c>
    </row>
    <row r="423" spans="1:9" ht="31.5" hidden="1" x14ac:dyDescent="0.25">
      <c r="A423" s="120" t="s">
        <v>653</v>
      </c>
      <c r="B423" s="366" t="s">
        <v>52</v>
      </c>
      <c r="C423" s="2" t="s">
        <v>29</v>
      </c>
      <c r="D423" s="2" t="s">
        <v>12</v>
      </c>
      <c r="E423" s="265" t="s">
        <v>237</v>
      </c>
      <c r="F423" s="266" t="s">
        <v>12</v>
      </c>
      <c r="G423" s="267" t="s">
        <v>679</v>
      </c>
      <c r="H423" s="2" t="s">
        <v>16</v>
      </c>
      <c r="I423" s="349"/>
    </row>
    <row r="424" spans="1:9" ht="31.5" x14ac:dyDescent="0.25">
      <c r="A424" s="480" t="s">
        <v>673</v>
      </c>
      <c r="B424" s="366" t="s">
        <v>52</v>
      </c>
      <c r="C424" s="2" t="s">
        <v>29</v>
      </c>
      <c r="D424" s="2" t="s">
        <v>12</v>
      </c>
      <c r="E424" s="265" t="s">
        <v>237</v>
      </c>
      <c r="F424" s="266" t="s">
        <v>12</v>
      </c>
      <c r="G424" s="267" t="s">
        <v>672</v>
      </c>
      <c r="H424" s="2"/>
      <c r="I424" s="347">
        <f>SUM(I425:I426)</f>
        <v>93794</v>
      </c>
    </row>
    <row r="425" spans="1:9" ht="63" x14ac:dyDescent="0.25">
      <c r="A425" s="109" t="s">
        <v>84</v>
      </c>
      <c r="B425" s="366" t="s">
        <v>52</v>
      </c>
      <c r="C425" s="2" t="s">
        <v>29</v>
      </c>
      <c r="D425" s="2" t="s">
        <v>12</v>
      </c>
      <c r="E425" s="265" t="s">
        <v>237</v>
      </c>
      <c r="F425" s="266" t="s">
        <v>12</v>
      </c>
      <c r="G425" s="267" t="s">
        <v>672</v>
      </c>
      <c r="H425" s="2" t="s">
        <v>13</v>
      </c>
      <c r="I425" s="349">
        <v>65478</v>
      </c>
    </row>
    <row r="426" spans="1:9" ht="15.75" x14ac:dyDescent="0.25">
      <c r="A426" s="67" t="s">
        <v>40</v>
      </c>
      <c r="B426" s="366" t="s">
        <v>52</v>
      </c>
      <c r="C426" s="2" t="s">
        <v>29</v>
      </c>
      <c r="D426" s="2" t="s">
        <v>12</v>
      </c>
      <c r="E426" s="265" t="s">
        <v>237</v>
      </c>
      <c r="F426" s="266" t="s">
        <v>12</v>
      </c>
      <c r="G426" s="267" t="s">
        <v>672</v>
      </c>
      <c r="H426" s="2" t="s">
        <v>39</v>
      </c>
      <c r="I426" s="349">
        <v>28316</v>
      </c>
    </row>
    <row r="427" spans="1:9" ht="63" x14ac:dyDescent="0.25">
      <c r="A427" s="480" t="s">
        <v>858</v>
      </c>
      <c r="B427" s="366" t="s">
        <v>52</v>
      </c>
      <c r="C427" s="2" t="s">
        <v>29</v>
      </c>
      <c r="D427" s="2" t="s">
        <v>12</v>
      </c>
      <c r="E427" s="265" t="s">
        <v>237</v>
      </c>
      <c r="F427" s="266" t="s">
        <v>12</v>
      </c>
      <c r="G427" s="267" t="s">
        <v>671</v>
      </c>
      <c r="H427" s="2"/>
      <c r="I427" s="347">
        <f>SUM(I428)</f>
        <v>164708</v>
      </c>
    </row>
    <row r="428" spans="1:9" ht="31.5" x14ac:dyDescent="0.25">
      <c r="A428" s="120" t="s">
        <v>653</v>
      </c>
      <c r="B428" s="366" t="s">
        <v>52</v>
      </c>
      <c r="C428" s="2" t="s">
        <v>29</v>
      </c>
      <c r="D428" s="2" t="s">
        <v>12</v>
      </c>
      <c r="E428" s="265" t="s">
        <v>237</v>
      </c>
      <c r="F428" s="266" t="s">
        <v>12</v>
      </c>
      <c r="G428" s="267" t="s">
        <v>671</v>
      </c>
      <c r="H428" s="2" t="s">
        <v>16</v>
      </c>
      <c r="I428" s="349">
        <v>164708</v>
      </c>
    </row>
    <row r="429" spans="1:9" ht="15.75" x14ac:dyDescent="0.25">
      <c r="A429" s="98" t="s">
        <v>442</v>
      </c>
      <c r="B429" s="525" t="s">
        <v>52</v>
      </c>
      <c r="C429" s="5" t="s">
        <v>29</v>
      </c>
      <c r="D429" s="5" t="s">
        <v>12</v>
      </c>
      <c r="E429" s="265" t="s">
        <v>237</v>
      </c>
      <c r="F429" s="266" t="s">
        <v>12</v>
      </c>
      <c r="G429" s="267" t="s">
        <v>536</v>
      </c>
      <c r="H429" s="2"/>
      <c r="I429" s="347">
        <f>SUM(I430)</f>
        <v>929760</v>
      </c>
    </row>
    <row r="430" spans="1:9" ht="63" x14ac:dyDescent="0.25">
      <c r="A430" s="109" t="s">
        <v>84</v>
      </c>
      <c r="B430" s="525" t="s">
        <v>52</v>
      </c>
      <c r="C430" s="5" t="s">
        <v>29</v>
      </c>
      <c r="D430" s="5" t="s">
        <v>12</v>
      </c>
      <c r="E430" s="265" t="s">
        <v>237</v>
      </c>
      <c r="F430" s="266" t="s">
        <v>12</v>
      </c>
      <c r="G430" s="267" t="s">
        <v>536</v>
      </c>
      <c r="H430" s="2" t="s">
        <v>13</v>
      </c>
      <c r="I430" s="349">
        <v>929760</v>
      </c>
    </row>
    <row r="431" spans="1:9" ht="47.25" x14ac:dyDescent="0.25">
      <c r="A431" s="109" t="s">
        <v>771</v>
      </c>
      <c r="B431" s="525" t="s">
        <v>52</v>
      </c>
      <c r="C431" s="5" t="s">
        <v>29</v>
      </c>
      <c r="D431" s="5" t="s">
        <v>12</v>
      </c>
      <c r="E431" s="265" t="s">
        <v>237</v>
      </c>
      <c r="F431" s="266" t="s">
        <v>12</v>
      </c>
      <c r="G431" s="267" t="s">
        <v>772</v>
      </c>
      <c r="H431" s="2"/>
      <c r="I431" s="347">
        <f>SUM(I432)</f>
        <v>2000000</v>
      </c>
    </row>
    <row r="432" spans="1:9" ht="31.5" x14ac:dyDescent="0.25">
      <c r="A432" s="120" t="s">
        <v>653</v>
      </c>
      <c r="B432" s="525" t="s">
        <v>52</v>
      </c>
      <c r="C432" s="5" t="s">
        <v>29</v>
      </c>
      <c r="D432" s="5" t="s">
        <v>12</v>
      </c>
      <c r="E432" s="265" t="s">
        <v>237</v>
      </c>
      <c r="F432" s="266" t="s">
        <v>12</v>
      </c>
      <c r="G432" s="267" t="s">
        <v>772</v>
      </c>
      <c r="H432" s="2" t="s">
        <v>16</v>
      </c>
      <c r="I432" s="349">
        <v>2000000</v>
      </c>
    </row>
    <row r="433" spans="1:9" ht="47.25" hidden="1" x14ac:dyDescent="0.25">
      <c r="A433" s="109" t="s">
        <v>773</v>
      </c>
      <c r="B433" s="525" t="s">
        <v>52</v>
      </c>
      <c r="C433" s="5" t="s">
        <v>29</v>
      </c>
      <c r="D433" s="5" t="s">
        <v>12</v>
      </c>
      <c r="E433" s="265" t="s">
        <v>237</v>
      </c>
      <c r="F433" s="266" t="s">
        <v>12</v>
      </c>
      <c r="G433" s="267" t="s">
        <v>774</v>
      </c>
      <c r="H433" s="2"/>
      <c r="I433" s="347">
        <f>SUM(I434)</f>
        <v>0</v>
      </c>
    </row>
    <row r="434" spans="1:9" ht="31.5" hidden="1" x14ac:dyDescent="0.25">
      <c r="A434" s="109" t="s">
        <v>653</v>
      </c>
      <c r="B434" s="525" t="s">
        <v>52</v>
      </c>
      <c r="C434" s="5" t="s">
        <v>29</v>
      </c>
      <c r="D434" s="5" t="s">
        <v>12</v>
      </c>
      <c r="E434" s="265" t="s">
        <v>237</v>
      </c>
      <c r="F434" s="266" t="s">
        <v>12</v>
      </c>
      <c r="G434" s="267" t="s">
        <v>774</v>
      </c>
      <c r="H434" s="2" t="s">
        <v>16</v>
      </c>
      <c r="I434" s="349"/>
    </row>
    <row r="435" spans="1:9" ht="31.5" hidden="1" x14ac:dyDescent="0.25">
      <c r="A435" s="480" t="s">
        <v>650</v>
      </c>
      <c r="B435" s="366" t="s">
        <v>52</v>
      </c>
      <c r="C435" s="2" t="s">
        <v>29</v>
      </c>
      <c r="D435" s="2" t="s">
        <v>12</v>
      </c>
      <c r="E435" s="265" t="s">
        <v>237</v>
      </c>
      <c r="F435" s="266" t="s">
        <v>12</v>
      </c>
      <c r="G435" s="267" t="s">
        <v>649</v>
      </c>
      <c r="H435" s="2"/>
      <c r="I435" s="347">
        <f>SUM(I436)</f>
        <v>0</v>
      </c>
    </row>
    <row r="436" spans="1:9" ht="31.5" hidden="1" x14ac:dyDescent="0.25">
      <c r="A436" s="120" t="s">
        <v>653</v>
      </c>
      <c r="B436" s="366" t="s">
        <v>52</v>
      </c>
      <c r="C436" s="2" t="s">
        <v>29</v>
      </c>
      <c r="D436" s="2" t="s">
        <v>12</v>
      </c>
      <c r="E436" s="265" t="s">
        <v>237</v>
      </c>
      <c r="F436" s="266" t="s">
        <v>12</v>
      </c>
      <c r="G436" s="267" t="s">
        <v>649</v>
      </c>
      <c r="H436" s="2" t="s">
        <v>16</v>
      </c>
      <c r="I436" s="349"/>
    </row>
    <row r="437" spans="1:9" ht="31.5" x14ac:dyDescent="0.25">
      <c r="A437" s="323" t="s">
        <v>537</v>
      </c>
      <c r="B437" s="366" t="s">
        <v>52</v>
      </c>
      <c r="C437" s="2" t="s">
        <v>29</v>
      </c>
      <c r="D437" s="2" t="s">
        <v>12</v>
      </c>
      <c r="E437" s="265" t="s">
        <v>237</v>
      </c>
      <c r="F437" s="266" t="s">
        <v>12</v>
      </c>
      <c r="G437" s="267" t="s">
        <v>538</v>
      </c>
      <c r="H437" s="2"/>
      <c r="I437" s="347">
        <f>SUM(I438:I439)</f>
        <v>567181</v>
      </c>
    </row>
    <row r="438" spans="1:9" ht="63" x14ac:dyDescent="0.25">
      <c r="A438" s="109" t="s">
        <v>84</v>
      </c>
      <c r="B438" s="525" t="s">
        <v>52</v>
      </c>
      <c r="C438" s="2" t="s">
        <v>29</v>
      </c>
      <c r="D438" s="2" t="s">
        <v>12</v>
      </c>
      <c r="E438" s="265" t="s">
        <v>237</v>
      </c>
      <c r="F438" s="266" t="s">
        <v>12</v>
      </c>
      <c r="G438" s="267" t="s">
        <v>538</v>
      </c>
      <c r="H438" s="2" t="s">
        <v>13</v>
      </c>
      <c r="I438" s="349">
        <v>501081</v>
      </c>
    </row>
    <row r="439" spans="1:9" ht="15.75" x14ac:dyDescent="0.25">
      <c r="A439" s="67" t="s">
        <v>40</v>
      </c>
      <c r="B439" s="525" t="s">
        <v>52</v>
      </c>
      <c r="C439" s="2" t="s">
        <v>29</v>
      </c>
      <c r="D439" s="2" t="s">
        <v>12</v>
      </c>
      <c r="E439" s="265" t="s">
        <v>237</v>
      </c>
      <c r="F439" s="266" t="s">
        <v>12</v>
      </c>
      <c r="G439" s="267" t="s">
        <v>538</v>
      </c>
      <c r="H439" s="317" t="s">
        <v>39</v>
      </c>
      <c r="I439" s="349">
        <v>66100</v>
      </c>
    </row>
    <row r="440" spans="1:9" ht="63" x14ac:dyDescent="0.25">
      <c r="A440" s="323" t="s">
        <v>828</v>
      </c>
      <c r="B440" s="366" t="s">
        <v>52</v>
      </c>
      <c r="C440" s="49" t="s">
        <v>29</v>
      </c>
      <c r="D440" s="49" t="s">
        <v>12</v>
      </c>
      <c r="E440" s="305" t="s">
        <v>237</v>
      </c>
      <c r="F440" s="306" t="s">
        <v>12</v>
      </c>
      <c r="G440" s="307" t="s">
        <v>539</v>
      </c>
      <c r="H440" s="49"/>
      <c r="I440" s="347">
        <f>SUM(I441)</f>
        <v>1475000</v>
      </c>
    </row>
    <row r="441" spans="1:9" ht="31.5" x14ac:dyDescent="0.25">
      <c r="A441" s="358" t="s">
        <v>653</v>
      </c>
      <c r="B441" s="366" t="s">
        <v>52</v>
      </c>
      <c r="C441" s="65" t="s">
        <v>29</v>
      </c>
      <c r="D441" s="49" t="s">
        <v>12</v>
      </c>
      <c r="E441" s="305" t="s">
        <v>237</v>
      </c>
      <c r="F441" s="306" t="s">
        <v>12</v>
      </c>
      <c r="G441" s="307" t="s">
        <v>539</v>
      </c>
      <c r="H441" s="49" t="s">
        <v>16</v>
      </c>
      <c r="I441" s="349">
        <v>1475000</v>
      </c>
    </row>
    <row r="442" spans="1:9" ht="31.5" x14ac:dyDescent="0.25">
      <c r="A442" s="67" t="s">
        <v>94</v>
      </c>
      <c r="B442" s="525" t="s">
        <v>52</v>
      </c>
      <c r="C442" s="5" t="s">
        <v>29</v>
      </c>
      <c r="D442" s="5" t="s">
        <v>12</v>
      </c>
      <c r="E442" s="265" t="s">
        <v>237</v>
      </c>
      <c r="F442" s="266" t="s">
        <v>12</v>
      </c>
      <c r="G442" s="267" t="s">
        <v>499</v>
      </c>
      <c r="H442" s="2"/>
      <c r="I442" s="347">
        <f>SUM(I443:I445)</f>
        <v>23862545</v>
      </c>
    </row>
    <row r="443" spans="1:9" ht="63" x14ac:dyDescent="0.25">
      <c r="A443" s="109" t="s">
        <v>84</v>
      </c>
      <c r="B443" s="525" t="s">
        <v>52</v>
      </c>
      <c r="C443" s="5" t="s">
        <v>29</v>
      </c>
      <c r="D443" s="5" t="s">
        <v>12</v>
      </c>
      <c r="E443" s="265" t="s">
        <v>237</v>
      </c>
      <c r="F443" s="266" t="s">
        <v>12</v>
      </c>
      <c r="G443" s="267" t="s">
        <v>499</v>
      </c>
      <c r="H443" s="2" t="s">
        <v>13</v>
      </c>
      <c r="I443" s="348">
        <v>1643680</v>
      </c>
    </row>
    <row r="444" spans="1:9" ht="31.5" x14ac:dyDescent="0.25">
      <c r="A444" s="120" t="s">
        <v>653</v>
      </c>
      <c r="B444" s="366" t="s">
        <v>52</v>
      </c>
      <c r="C444" s="5" t="s">
        <v>29</v>
      </c>
      <c r="D444" s="5" t="s">
        <v>12</v>
      </c>
      <c r="E444" s="265" t="s">
        <v>237</v>
      </c>
      <c r="F444" s="266" t="s">
        <v>12</v>
      </c>
      <c r="G444" s="267" t="s">
        <v>499</v>
      </c>
      <c r="H444" s="2" t="s">
        <v>16</v>
      </c>
      <c r="I444" s="348">
        <v>19281242</v>
      </c>
    </row>
    <row r="445" spans="1:9" ht="15.75" x14ac:dyDescent="0.25">
      <c r="A445" s="67" t="s">
        <v>18</v>
      </c>
      <c r="B445" s="525" t="s">
        <v>52</v>
      </c>
      <c r="C445" s="49" t="s">
        <v>29</v>
      </c>
      <c r="D445" s="49" t="s">
        <v>12</v>
      </c>
      <c r="E445" s="305" t="s">
        <v>237</v>
      </c>
      <c r="F445" s="306" t="s">
        <v>12</v>
      </c>
      <c r="G445" s="307" t="s">
        <v>499</v>
      </c>
      <c r="H445" s="49" t="s">
        <v>17</v>
      </c>
      <c r="I445" s="348">
        <v>2937623</v>
      </c>
    </row>
    <row r="446" spans="1:9" ht="15.75" x14ac:dyDescent="0.25">
      <c r="A446" s="3" t="s">
        <v>110</v>
      </c>
      <c r="B446" s="525" t="s">
        <v>52</v>
      </c>
      <c r="C446" s="49" t="s">
        <v>29</v>
      </c>
      <c r="D446" s="49" t="s">
        <v>12</v>
      </c>
      <c r="E446" s="305" t="s">
        <v>237</v>
      </c>
      <c r="F446" s="306" t="s">
        <v>12</v>
      </c>
      <c r="G446" s="307" t="s">
        <v>489</v>
      </c>
      <c r="H446" s="49"/>
      <c r="I446" s="347">
        <f>SUM(I447)</f>
        <v>115000</v>
      </c>
    </row>
    <row r="447" spans="1:9" ht="31.5" x14ac:dyDescent="0.25">
      <c r="A447" s="120" t="s">
        <v>653</v>
      </c>
      <c r="B447" s="525" t="s">
        <v>52</v>
      </c>
      <c r="C447" s="49" t="s">
        <v>29</v>
      </c>
      <c r="D447" s="49" t="s">
        <v>12</v>
      </c>
      <c r="E447" s="305" t="s">
        <v>237</v>
      </c>
      <c r="F447" s="306" t="s">
        <v>12</v>
      </c>
      <c r="G447" s="307" t="s">
        <v>489</v>
      </c>
      <c r="H447" s="49" t="s">
        <v>16</v>
      </c>
      <c r="I447" s="348">
        <v>115000</v>
      </c>
    </row>
    <row r="448" spans="1:9" ht="31.5" x14ac:dyDescent="0.25">
      <c r="A448" s="541" t="s">
        <v>850</v>
      </c>
      <c r="B448" s="546" t="s">
        <v>52</v>
      </c>
      <c r="C448" s="49" t="s">
        <v>29</v>
      </c>
      <c r="D448" s="49" t="s">
        <v>12</v>
      </c>
      <c r="E448" s="305" t="s">
        <v>237</v>
      </c>
      <c r="F448" s="306" t="s">
        <v>12</v>
      </c>
      <c r="G448" s="307" t="s">
        <v>849</v>
      </c>
      <c r="H448" s="49"/>
      <c r="I448" s="347">
        <f>SUM(I449)</f>
        <v>402594</v>
      </c>
    </row>
    <row r="449" spans="1:9" ht="63" x14ac:dyDescent="0.25">
      <c r="A449" s="109" t="s">
        <v>84</v>
      </c>
      <c r="B449" s="546" t="s">
        <v>52</v>
      </c>
      <c r="C449" s="49" t="s">
        <v>29</v>
      </c>
      <c r="D449" s="49" t="s">
        <v>12</v>
      </c>
      <c r="E449" s="305" t="s">
        <v>237</v>
      </c>
      <c r="F449" s="306" t="s">
        <v>12</v>
      </c>
      <c r="G449" s="307" t="s">
        <v>849</v>
      </c>
      <c r="H449" s="49" t="s">
        <v>13</v>
      </c>
      <c r="I449" s="348">
        <v>402594</v>
      </c>
    </row>
    <row r="450" spans="1:9" ht="31.5" x14ac:dyDescent="0.25">
      <c r="A450" s="109" t="s">
        <v>648</v>
      </c>
      <c r="B450" s="551" t="s">
        <v>52</v>
      </c>
      <c r="C450" s="2" t="s">
        <v>29</v>
      </c>
      <c r="D450" s="2" t="s">
        <v>12</v>
      </c>
      <c r="E450" s="265" t="s">
        <v>237</v>
      </c>
      <c r="F450" s="266" t="s">
        <v>12</v>
      </c>
      <c r="G450" s="307" t="s">
        <v>647</v>
      </c>
      <c r="H450" s="2"/>
      <c r="I450" s="347">
        <f>SUM(I451)</f>
        <v>300000</v>
      </c>
    </row>
    <row r="451" spans="1:9" ht="31.5" x14ac:dyDescent="0.25">
      <c r="A451" s="120" t="s">
        <v>653</v>
      </c>
      <c r="B451" s="366" t="s">
        <v>52</v>
      </c>
      <c r="C451" s="65" t="s">
        <v>29</v>
      </c>
      <c r="D451" s="49" t="s">
        <v>12</v>
      </c>
      <c r="E451" s="305" t="s">
        <v>237</v>
      </c>
      <c r="F451" s="306" t="s">
        <v>12</v>
      </c>
      <c r="G451" s="307" t="s">
        <v>647</v>
      </c>
      <c r="H451" s="49" t="s">
        <v>16</v>
      </c>
      <c r="I451" s="349">
        <v>300000</v>
      </c>
    </row>
    <row r="452" spans="1:9" ht="15.75" x14ac:dyDescent="0.25">
      <c r="A452" s="67" t="s">
        <v>652</v>
      </c>
      <c r="B452" s="525" t="s">
        <v>52</v>
      </c>
      <c r="C452" s="2" t="s">
        <v>29</v>
      </c>
      <c r="D452" s="2" t="s">
        <v>12</v>
      </c>
      <c r="E452" s="265" t="s">
        <v>237</v>
      </c>
      <c r="F452" s="266" t="s">
        <v>12</v>
      </c>
      <c r="G452" s="307" t="s">
        <v>651</v>
      </c>
      <c r="H452" s="2"/>
      <c r="I452" s="347">
        <f>SUM(I453)</f>
        <v>114864</v>
      </c>
    </row>
    <row r="453" spans="1:9" ht="31.5" x14ac:dyDescent="0.25">
      <c r="A453" s="358" t="s">
        <v>653</v>
      </c>
      <c r="B453" s="366" t="s">
        <v>52</v>
      </c>
      <c r="C453" s="65" t="s">
        <v>29</v>
      </c>
      <c r="D453" s="49" t="s">
        <v>12</v>
      </c>
      <c r="E453" s="305" t="s">
        <v>237</v>
      </c>
      <c r="F453" s="306" t="s">
        <v>12</v>
      </c>
      <c r="G453" s="307" t="s">
        <v>651</v>
      </c>
      <c r="H453" s="49" t="s">
        <v>16</v>
      </c>
      <c r="I453" s="349">
        <v>114864</v>
      </c>
    </row>
    <row r="454" spans="1:9" ht="31.5" x14ac:dyDescent="0.25">
      <c r="A454" s="553" t="s">
        <v>879</v>
      </c>
      <c r="B454" s="551" t="s">
        <v>52</v>
      </c>
      <c r="C454" s="2" t="s">
        <v>29</v>
      </c>
      <c r="D454" s="2" t="s">
        <v>12</v>
      </c>
      <c r="E454" s="265" t="s">
        <v>237</v>
      </c>
      <c r="F454" s="266" t="s">
        <v>12</v>
      </c>
      <c r="G454" s="307" t="s">
        <v>878</v>
      </c>
      <c r="H454" s="2"/>
      <c r="I454" s="347">
        <f>SUM(I455)</f>
        <v>259572</v>
      </c>
    </row>
    <row r="455" spans="1:9" ht="31.5" x14ac:dyDescent="0.25">
      <c r="A455" s="358" t="s">
        <v>653</v>
      </c>
      <c r="B455" s="366" t="s">
        <v>52</v>
      </c>
      <c r="C455" s="65" t="s">
        <v>29</v>
      </c>
      <c r="D455" s="49" t="s">
        <v>12</v>
      </c>
      <c r="E455" s="305" t="s">
        <v>237</v>
      </c>
      <c r="F455" s="306" t="s">
        <v>12</v>
      </c>
      <c r="G455" s="307" t="s">
        <v>878</v>
      </c>
      <c r="H455" s="49" t="s">
        <v>16</v>
      </c>
      <c r="I455" s="349">
        <v>259572</v>
      </c>
    </row>
    <row r="456" spans="1:9" s="70" customFormat="1" ht="47.25" hidden="1" x14ac:dyDescent="0.25">
      <c r="A456" s="110" t="s">
        <v>124</v>
      </c>
      <c r="B456" s="35" t="s">
        <v>52</v>
      </c>
      <c r="C456" s="33" t="s">
        <v>29</v>
      </c>
      <c r="D456" s="33" t="s">
        <v>12</v>
      </c>
      <c r="E456" s="262" t="s">
        <v>481</v>
      </c>
      <c r="F456" s="263" t="s">
        <v>466</v>
      </c>
      <c r="G456" s="264" t="s">
        <v>467</v>
      </c>
      <c r="H456" s="33"/>
      <c r="I456" s="346">
        <f>SUM(I457)</f>
        <v>0</v>
      </c>
    </row>
    <row r="457" spans="1:9" s="70" customFormat="1" ht="63" hidden="1" x14ac:dyDescent="0.25">
      <c r="A457" s="111" t="s">
        <v>160</v>
      </c>
      <c r="B457" s="60" t="s">
        <v>52</v>
      </c>
      <c r="C457" s="40" t="s">
        <v>29</v>
      </c>
      <c r="D457" s="40" t="s">
        <v>12</v>
      </c>
      <c r="E457" s="308" t="s">
        <v>240</v>
      </c>
      <c r="F457" s="309" t="s">
        <v>466</v>
      </c>
      <c r="G457" s="310" t="s">
        <v>467</v>
      </c>
      <c r="H457" s="77"/>
      <c r="I457" s="350">
        <f>SUM(I458)</f>
        <v>0</v>
      </c>
    </row>
    <row r="458" spans="1:9" s="70" customFormat="1" ht="31.5" hidden="1" x14ac:dyDescent="0.25">
      <c r="A458" s="111" t="s">
        <v>544</v>
      </c>
      <c r="B458" s="60" t="s">
        <v>52</v>
      </c>
      <c r="C458" s="40" t="s">
        <v>29</v>
      </c>
      <c r="D458" s="40" t="s">
        <v>12</v>
      </c>
      <c r="E458" s="308" t="s">
        <v>240</v>
      </c>
      <c r="F458" s="309" t="s">
        <v>10</v>
      </c>
      <c r="G458" s="310" t="s">
        <v>467</v>
      </c>
      <c r="H458" s="77"/>
      <c r="I458" s="350">
        <f>SUM(I459)</f>
        <v>0</v>
      </c>
    </row>
    <row r="459" spans="1:9" s="42" customFormat="1" ht="31.5" hidden="1" x14ac:dyDescent="0.25">
      <c r="A459" s="112" t="s">
        <v>161</v>
      </c>
      <c r="B459" s="369" t="s">
        <v>52</v>
      </c>
      <c r="C459" s="40" t="s">
        <v>29</v>
      </c>
      <c r="D459" s="40" t="s">
        <v>12</v>
      </c>
      <c r="E459" s="308" t="s">
        <v>240</v>
      </c>
      <c r="F459" s="309" t="s">
        <v>10</v>
      </c>
      <c r="G459" s="310" t="s">
        <v>545</v>
      </c>
      <c r="H459" s="77"/>
      <c r="I459" s="350">
        <f>SUM(I460)</f>
        <v>0</v>
      </c>
    </row>
    <row r="460" spans="1:9" s="42" customFormat="1" ht="31.5" hidden="1" x14ac:dyDescent="0.25">
      <c r="A460" s="113" t="s">
        <v>653</v>
      </c>
      <c r="B460" s="370" t="s">
        <v>52</v>
      </c>
      <c r="C460" s="40" t="s">
        <v>29</v>
      </c>
      <c r="D460" s="40" t="s">
        <v>12</v>
      </c>
      <c r="E460" s="308" t="s">
        <v>240</v>
      </c>
      <c r="F460" s="309" t="s">
        <v>10</v>
      </c>
      <c r="G460" s="310" t="s">
        <v>545</v>
      </c>
      <c r="H460" s="77" t="s">
        <v>16</v>
      </c>
      <c r="I460" s="351"/>
    </row>
    <row r="461" spans="1:9" ht="47.25" hidden="1" customHeight="1" x14ac:dyDescent="0.25">
      <c r="A461" s="32" t="s">
        <v>195</v>
      </c>
      <c r="B461" s="35" t="s">
        <v>52</v>
      </c>
      <c r="C461" s="33" t="s">
        <v>29</v>
      </c>
      <c r="D461" s="47" t="s">
        <v>12</v>
      </c>
      <c r="E461" s="268" t="s">
        <v>520</v>
      </c>
      <c r="F461" s="269" t="s">
        <v>466</v>
      </c>
      <c r="G461" s="270" t="s">
        <v>467</v>
      </c>
      <c r="H461" s="33"/>
      <c r="I461" s="346">
        <f>SUM(I462)</f>
        <v>0</v>
      </c>
    </row>
    <row r="462" spans="1:9" ht="78" hidden="1" customHeight="1" x14ac:dyDescent="0.25">
      <c r="A462" s="320" t="s">
        <v>196</v>
      </c>
      <c r="B462" s="378" t="s">
        <v>52</v>
      </c>
      <c r="C462" s="5" t="s">
        <v>29</v>
      </c>
      <c r="D462" s="466" t="s">
        <v>12</v>
      </c>
      <c r="E462" s="283" t="s">
        <v>226</v>
      </c>
      <c r="F462" s="284" t="s">
        <v>466</v>
      </c>
      <c r="G462" s="285" t="s">
        <v>467</v>
      </c>
      <c r="H462" s="2"/>
      <c r="I462" s="347">
        <f>SUM(I463)</f>
        <v>0</v>
      </c>
    </row>
    <row r="463" spans="1:9" ht="33" hidden="1" customHeight="1" x14ac:dyDescent="0.25">
      <c r="A463" s="320" t="s">
        <v>530</v>
      </c>
      <c r="B463" s="366" t="s">
        <v>52</v>
      </c>
      <c r="C463" s="5" t="s">
        <v>29</v>
      </c>
      <c r="D463" s="466" t="s">
        <v>12</v>
      </c>
      <c r="E463" s="283" t="s">
        <v>226</v>
      </c>
      <c r="F463" s="284" t="s">
        <v>10</v>
      </c>
      <c r="G463" s="285" t="s">
        <v>467</v>
      </c>
      <c r="H463" s="317"/>
      <c r="I463" s="347">
        <f>SUM(I464+I466)</f>
        <v>0</v>
      </c>
    </row>
    <row r="464" spans="1:9" ht="33" hidden="1" customHeight="1" x14ac:dyDescent="0.25">
      <c r="A464" s="97" t="s">
        <v>695</v>
      </c>
      <c r="B464" s="525" t="s">
        <v>52</v>
      </c>
      <c r="C464" s="5" t="s">
        <v>29</v>
      </c>
      <c r="D464" s="466" t="s">
        <v>12</v>
      </c>
      <c r="E464" s="283" t="s">
        <v>226</v>
      </c>
      <c r="F464" s="284" t="s">
        <v>10</v>
      </c>
      <c r="G464" s="481">
        <v>11500</v>
      </c>
      <c r="H464" s="65"/>
      <c r="I464" s="347">
        <f>SUM(I465)</f>
        <v>0</v>
      </c>
    </row>
    <row r="465" spans="1:9" ht="33" hidden="1" customHeight="1" x14ac:dyDescent="0.25">
      <c r="A465" s="120" t="s">
        <v>188</v>
      </c>
      <c r="B465" s="366" t="s">
        <v>52</v>
      </c>
      <c r="C465" s="5" t="s">
        <v>29</v>
      </c>
      <c r="D465" s="466" t="s">
        <v>12</v>
      </c>
      <c r="E465" s="283" t="s">
        <v>226</v>
      </c>
      <c r="F465" s="284" t="s">
        <v>10</v>
      </c>
      <c r="G465" s="481">
        <v>11500</v>
      </c>
      <c r="H465" s="65" t="s">
        <v>183</v>
      </c>
      <c r="I465" s="349"/>
    </row>
    <row r="466" spans="1:9" ht="31.5" hidden="1" customHeight="1" x14ac:dyDescent="0.25">
      <c r="A466" s="120" t="s">
        <v>630</v>
      </c>
      <c r="B466" s="525" t="s">
        <v>52</v>
      </c>
      <c r="C466" s="5" t="s">
        <v>29</v>
      </c>
      <c r="D466" s="466" t="s">
        <v>12</v>
      </c>
      <c r="E466" s="283" t="s">
        <v>226</v>
      </c>
      <c r="F466" s="284" t="s">
        <v>10</v>
      </c>
      <c r="G466" s="285" t="s">
        <v>629</v>
      </c>
      <c r="H466" s="65"/>
      <c r="I466" s="347">
        <f>SUM(I467)</f>
        <v>0</v>
      </c>
    </row>
    <row r="467" spans="1:9" ht="33" hidden="1" customHeight="1" x14ac:dyDescent="0.25">
      <c r="A467" s="120" t="s">
        <v>188</v>
      </c>
      <c r="B467" s="366" t="s">
        <v>52</v>
      </c>
      <c r="C467" s="5" t="s">
        <v>29</v>
      </c>
      <c r="D467" s="466" t="s">
        <v>12</v>
      </c>
      <c r="E467" s="283" t="s">
        <v>226</v>
      </c>
      <c r="F467" s="284" t="s">
        <v>10</v>
      </c>
      <c r="G467" s="285" t="s">
        <v>629</v>
      </c>
      <c r="H467" s="65" t="s">
        <v>183</v>
      </c>
      <c r="I467" s="349"/>
    </row>
    <row r="468" spans="1:9" ht="63" hidden="1" x14ac:dyDescent="0.25">
      <c r="A468" s="32" t="s">
        <v>144</v>
      </c>
      <c r="B468" s="38" t="s">
        <v>52</v>
      </c>
      <c r="C468" s="34" t="s">
        <v>29</v>
      </c>
      <c r="D468" s="34" t="s">
        <v>12</v>
      </c>
      <c r="E468" s="262" t="s">
        <v>770</v>
      </c>
      <c r="F468" s="263" t="s">
        <v>466</v>
      </c>
      <c r="G468" s="264" t="s">
        <v>467</v>
      </c>
      <c r="H468" s="36"/>
      <c r="I468" s="346">
        <f>SUM(I469)</f>
        <v>0</v>
      </c>
    </row>
    <row r="469" spans="1:9" ht="78.75" hidden="1" x14ac:dyDescent="0.25">
      <c r="A469" s="3" t="s">
        <v>258</v>
      </c>
      <c r="B469" s="526" t="s">
        <v>52</v>
      </c>
      <c r="C469" s="5" t="s">
        <v>29</v>
      </c>
      <c r="D469" s="5" t="s">
        <v>12</v>
      </c>
      <c r="E469" s="265" t="s">
        <v>256</v>
      </c>
      <c r="F469" s="266" t="s">
        <v>466</v>
      </c>
      <c r="G469" s="267" t="s">
        <v>467</v>
      </c>
      <c r="H469" s="65"/>
      <c r="I469" s="347">
        <f>SUM(I470)</f>
        <v>0</v>
      </c>
    </row>
    <row r="470" spans="1:9" ht="47.25" hidden="1" x14ac:dyDescent="0.25">
      <c r="A470" s="3" t="s">
        <v>512</v>
      </c>
      <c r="B470" s="526" t="s">
        <v>52</v>
      </c>
      <c r="C470" s="5" t="s">
        <v>29</v>
      </c>
      <c r="D470" s="5" t="s">
        <v>12</v>
      </c>
      <c r="E470" s="265" t="s">
        <v>256</v>
      </c>
      <c r="F470" s="266" t="s">
        <v>10</v>
      </c>
      <c r="G470" s="267" t="s">
        <v>467</v>
      </c>
      <c r="H470" s="65"/>
      <c r="I470" s="347">
        <f>SUM(I471)</f>
        <v>0</v>
      </c>
    </row>
    <row r="471" spans="1:9" ht="31.5" hidden="1" x14ac:dyDescent="0.25">
      <c r="A471" s="3" t="s">
        <v>257</v>
      </c>
      <c r="B471" s="526" t="s">
        <v>52</v>
      </c>
      <c r="C471" s="5" t="s">
        <v>29</v>
      </c>
      <c r="D471" s="5" t="s">
        <v>12</v>
      </c>
      <c r="E471" s="265" t="s">
        <v>256</v>
      </c>
      <c r="F471" s="266" t="s">
        <v>10</v>
      </c>
      <c r="G471" s="267" t="s">
        <v>513</v>
      </c>
      <c r="H471" s="65"/>
      <c r="I471" s="347">
        <f>SUM(I472)</f>
        <v>0</v>
      </c>
    </row>
    <row r="472" spans="1:9" ht="31.5" hidden="1" x14ac:dyDescent="0.25">
      <c r="A472" s="120" t="s">
        <v>653</v>
      </c>
      <c r="B472" s="526" t="s">
        <v>52</v>
      </c>
      <c r="C472" s="5" t="s">
        <v>29</v>
      </c>
      <c r="D472" s="5" t="s">
        <v>12</v>
      </c>
      <c r="E472" s="265" t="s">
        <v>256</v>
      </c>
      <c r="F472" s="266" t="s">
        <v>10</v>
      </c>
      <c r="G472" s="267" t="s">
        <v>513</v>
      </c>
      <c r="H472" s="65" t="s">
        <v>16</v>
      </c>
      <c r="I472" s="349"/>
    </row>
    <row r="473" spans="1:9" s="42" customFormat="1" ht="63" x14ac:dyDescent="0.25">
      <c r="A473" s="110" t="s">
        <v>140</v>
      </c>
      <c r="B473" s="35" t="s">
        <v>52</v>
      </c>
      <c r="C473" s="33" t="s">
        <v>29</v>
      </c>
      <c r="D473" s="47" t="s">
        <v>12</v>
      </c>
      <c r="E473" s="274" t="s">
        <v>216</v>
      </c>
      <c r="F473" s="275" t="s">
        <v>466</v>
      </c>
      <c r="G473" s="276" t="s">
        <v>467</v>
      </c>
      <c r="H473" s="33"/>
      <c r="I473" s="346">
        <f>SUM(I474)</f>
        <v>1355556</v>
      </c>
    </row>
    <row r="474" spans="1:9" s="42" customFormat="1" ht="110.25" x14ac:dyDescent="0.25">
      <c r="A474" s="111" t="s">
        <v>156</v>
      </c>
      <c r="B474" s="60" t="s">
        <v>52</v>
      </c>
      <c r="C474" s="2" t="s">
        <v>29</v>
      </c>
      <c r="D474" s="40" t="s">
        <v>12</v>
      </c>
      <c r="E474" s="308" t="s">
        <v>218</v>
      </c>
      <c r="F474" s="309" t="s">
        <v>466</v>
      </c>
      <c r="G474" s="310" t="s">
        <v>467</v>
      </c>
      <c r="H474" s="2"/>
      <c r="I474" s="347">
        <f>SUM(I475)</f>
        <v>1355556</v>
      </c>
    </row>
    <row r="475" spans="1:9" s="42" customFormat="1" ht="47.25" x14ac:dyDescent="0.25">
      <c r="A475" s="111" t="s">
        <v>486</v>
      </c>
      <c r="B475" s="60" t="s">
        <v>52</v>
      </c>
      <c r="C475" s="2" t="s">
        <v>29</v>
      </c>
      <c r="D475" s="40" t="s">
        <v>12</v>
      </c>
      <c r="E475" s="308" t="s">
        <v>218</v>
      </c>
      <c r="F475" s="309" t="s">
        <v>10</v>
      </c>
      <c r="G475" s="310" t="s">
        <v>467</v>
      </c>
      <c r="H475" s="2"/>
      <c r="I475" s="347">
        <f>SUM(I476)</f>
        <v>1355556</v>
      </c>
    </row>
    <row r="476" spans="1:9" s="42" customFormat="1" ht="31.5" x14ac:dyDescent="0.25">
      <c r="A476" s="67" t="s">
        <v>109</v>
      </c>
      <c r="B476" s="525" t="s">
        <v>52</v>
      </c>
      <c r="C476" s="2" t="s">
        <v>29</v>
      </c>
      <c r="D476" s="40" t="s">
        <v>12</v>
      </c>
      <c r="E476" s="308" t="s">
        <v>218</v>
      </c>
      <c r="F476" s="309" t="s">
        <v>10</v>
      </c>
      <c r="G476" s="310" t="s">
        <v>487</v>
      </c>
      <c r="H476" s="2"/>
      <c r="I476" s="347">
        <f>SUM(I477)</f>
        <v>1355556</v>
      </c>
    </row>
    <row r="477" spans="1:9" s="42" customFormat="1" ht="31.5" x14ac:dyDescent="0.25">
      <c r="A477" s="120" t="s">
        <v>653</v>
      </c>
      <c r="B477" s="366" t="s">
        <v>52</v>
      </c>
      <c r="C477" s="2" t="s">
        <v>29</v>
      </c>
      <c r="D477" s="40" t="s">
        <v>12</v>
      </c>
      <c r="E477" s="308" t="s">
        <v>218</v>
      </c>
      <c r="F477" s="309" t="s">
        <v>10</v>
      </c>
      <c r="G477" s="310" t="s">
        <v>487</v>
      </c>
      <c r="H477" s="2" t="s">
        <v>16</v>
      </c>
      <c r="I477" s="348">
        <v>1355556</v>
      </c>
    </row>
    <row r="478" spans="1:9" s="42" customFormat="1" ht="15.75" x14ac:dyDescent="0.25">
      <c r="A478" s="119" t="s">
        <v>725</v>
      </c>
      <c r="B478" s="28" t="s">
        <v>52</v>
      </c>
      <c r="C478" s="24" t="s">
        <v>29</v>
      </c>
      <c r="D478" s="24" t="s">
        <v>15</v>
      </c>
      <c r="E478" s="314"/>
      <c r="F478" s="315"/>
      <c r="G478" s="316"/>
      <c r="H478" s="24"/>
      <c r="I478" s="372">
        <f>SUM(I479+I486)</f>
        <v>8467858</v>
      </c>
    </row>
    <row r="479" spans="1:9" s="42" customFormat="1" ht="31.5" x14ac:dyDescent="0.25">
      <c r="A479" s="32" t="s">
        <v>153</v>
      </c>
      <c r="B479" s="35" t="s">
        <v>52</v>
      </c>
      <c r="C479" s="33" t="s">
        <v>29</v>
      </c>
      <c r="D479" s="33" t="s">
        <v>15</v>
      </c>
      <c r="E479" s="262" t="s">
        <v>531</v>
      </c>
      <c r="F479" s="263" t="s">
        <v>466</v>
      </c>
      <c r="G479" s="264" t="s">
        <v>467</v>
      </c>
      <c r="H479" s="33"/>
      <c r="I479" s="346">
        <f>SUM(I480)</f>
        <v>8353758</v>
      </c>
    </row>
    <row r="480" spans="1:9" s="42" customFormat="1" ht="48.75" customHeight="1" x14ac:dyDescent="0.25">
      <c r="A480" s="67" t="s">
        <v>158</v>
      </c>
      <c r="B480" s="525" t="s">
        <v>52</v>
      </c>
      <c r="C480" s="49" t="s">
        <v>29</v>
      </c>
      <c r="D480" s="49" t="s">
        <v>15</v>
      </c>
      <c r="E480" s="305" t="s">
        <v>238</v>
      </c>
      <c r="F480" s="306" t="s">
        <v>466</v>
      </c>
      <c r="G480" s="307" t="s">
        <v>467</v>
      </c>
      <c r="H480" s="49"/>
      <c r="I480" s="347">
        <f>SUM(I481)</f>
        <v>8353758</v>
      </c>
    </row>
    <row r="481" spans="1:9" s="42" customFormat="1" ht="31.5" x14ac:dyDescent="0.25">
      <c r="A481" s="67" t="s">
        <v>547</v>
      </c>
      <c r="B481" s="525" t="s">
        <v>52</v>
      </c>
      <c r="C481" s="49" t="s">
        <v>29</v>
      </c>
      <c r="D481" s="49" t="s">
        <v>15</v>
      </c>
      <c r="E481" s="305" t="s">
        <v>238</v>
      </c>
      <c r="F481" s="306" t="s">
        <v>10</v>
      </c>
      <c r="G481" s="307" t="s">
        <v>467</v>
      </c>
      <c r="H481" s="49"/>
      <c r="I481" s="347">
        <f>SUM(I482)</f>
        <v>8353758</v>
      </c>
    </row>
    <row r="482" spans="1:9" s="42" customFormat="1" ht="31.5" x14ac:dyDescent="0.25">
      <c r="A482" s="67" t="s">
        <v>94</v>
      </c>
      <c r="B482" s="525" t="s">
        <v>52</v>
      </c>
      <c r="C482" s="49" t="s">
        <v>29</v>
      </c>
      <c r="D482" s="49" t="s">
        <v>15</v>
      </c>
      <c r="E482" s="305" t="s">
        <v>238</v>
      </c>
      <c r="F482" s="306" t="s">
        <v>10</v>
      </c>
      <c r="G482" s="307" t="s">
        <v>499</v>
      </c>
      <c r="H482" s="49"/>
      <c r="I482" s="347">
        <f>SUM(I483:I485)</f>
        <v>8353758</v>
      </c>
    </row>
    <row r="483" spans="1:9" s="42" customFormat="1" ht="63" x14ac:dyDescent="0.25">
      <c r="A483" s="109" t="s">
        <v>84</v>
      </c>
      <c r="B483" s="525" t="s">
        <v>52</v>
      </c>
      <c r="C483" s="49" t="s">
        <v>29</v>
      </c>
      <c r="D483" s="49" t="s">
        <v>15</v>
      </c>
      <c r="E483" s="305" t="s">
        <v>238</v>
      </c>
      <c r="F483" s="306" t="s">
        <v>10</v>
      </c>
      <c r="G483" s="307" t="s">
        <v>499</v>
      </c>
      <c r="H483" s="49" t="s">
        <v>13</v>
      </c>
      <c r="I483" s="349">
        <v>5506400</v>
      </c>
    </row>
    <row r="484" spans="1:9" s="42" customFormat="1" ht="31.5" x14ac:dyDescent="0.25">
      <c r="A484" s="120" t="s">
        <v>653</v>
      </c>
      <c r="B484" s="366" t="s">
        <v>52</v>
      </c>
      <c r="C484" s="49" t="s">
        <v>29</v>
      </c>
      <c r="D484" s="49" t="s">
        <v>15</v>
      </c>
      <c r="E484" s="308" t="s">
        <v>238</v>
      </c>
      <c r="F484" s="309" t="s">
        <v>10</v>
      </c>
      <c r="G484" s="310" t="s">
        <v>499</v>
      </c>
      <c r="H484" s="2" t="s">
        <v>16</v>
      </c>
      <c r="I484" s="348">
        <v>1537843</v>
      </c>
    </row>
    <row r="485" spans="1:9" s="42" customFormat="1" ht="15.75" x14ac:dyDescent="0.25">
      <c r="A485" s="67" t="s">
        <v>18</v>
      </c>
      <c r="B485" s="525" t="s">
        <v>52</v>
      </c>
      <c r="C485" s="49" t="s">
        <v>29</v>
      </c>
      <c r="D485" s="49" t="s">
        <v>15</v>
      </c>
      <c r="E485" s="308" t="s">
        <v>238</v>
      </c>
      <c r="F485" s="309" t="s">
        <v>10</v>
      </c>
      <c r="G485" s="310" t="s">
        <v>499</v>
      </c>
      <c r="H485" s="2" t="s">
        <v>17</v>
      </c>
      <c r="I485" s="348">
        <v>1309515</v>
      </c>
    </row>
    <row r="486" spans="1:9" s="42" customFormat="1" ht="63" x14ac:dyDescent="0.25">
      <c r="A486" s="110" t="s">
        <v>140</v>
      </c>
      <c r="B486" s="35" t="s">
        <v>52</v>
      </c>
      <c r="C486" s="33" t="s">
        <v>29</v>
      </c>
      <c r="D486" s="47" t="s">
        <v>15</v>
      </c>
      <c r="E486" s="274" t="s">
        <v>216</v>
      </c>
      <c r="F486" s="275" t="s">
        <v>466</v>
      </c>
      <c r="G486" s="276" t="s">
        <v>467</v>
      </c>
      <c r="H486" s="33"/>
      <c r="I486" s="346">
        <f>SUM(I487)</f>
        <v>114100</v>
      </c>
    </row>
    <row r="487" spans="1:9" s="42" customFormat="1" ht="110.25" x14ac:dyDescent="0.25">
      <c r="A487" s="111" t="s">
        <v>156</v>
      </c>
      <c r="B487" s="60" t="s">
        <v>52</v>
      </c>
      <c r="C487" s="2" t="s">
        <v>29</v>
      </c>
      <c r="D487" s="40" t="s">
        <v>15</v>
      </c>
      <c r="E487" s="308" t="s">
        <v>218</v>
      </c>
      <c r="F487" s="309" t="s">
        <v>466</v>
      </c>
      <c r="G487" s="310" t="s">
        <v>467</v>
      </c>
      <c r="H487" s="2"/>
      <c r="I487" s="347">
        <f>SUM(I488)</f>
        <v>114100</v>
      </c>
    </row>
    <row r="488" spans="1:9" s="42" customFormat="1" ht="47.25" x14ac:dyDescent="0.25">
      <c r="A488" s="111" t="s">
        <v>486</v>
      </c>
      <c r="B488" s="60" t="s">
        <v>52</v>
      </c>
      <c r="C488" s="2" t="s">
        <v>29</v>
      </c>
      <c r="D488" s="40" t="s">
        <v>15</v>
      </c>
      <c r="E488" s="308" t="s">
        <v>218</v>
      </c>
      <c r="F488" s="309" t="s">
        <v>10</v>
      </c>
      <c r="G488" s="310" t="s">
        <v>467</v>
      </c>
      <c r="H488" s="2"/>
      <c r="I488" s="347">
        <f>SUM(I489)</f>
        <v>114100</v>
      </c>
    </row>
    <row r="489" spans="1:9" s="42" customFormat="1" ht="31.5" x14ac:dyDescent="0.25">
      <c r="A489" s="67" t="s">
        <v>109</v>
      </c>
      <c r="B489" s="525" t="s">
        <v>52</v>
      </c>
      <c r="C489" s="2" t="s">
        <v>29</v>
      </c>
      <c r="D489" s="40" t="s">
        <v>15</v>
      </c>
      <c r="E489" s="308" t="s">
        <v>218</v>
      </c>
      <c r="F489" s="309" t="s">
        <v>10</v>
      </c>
      <c r="G489" s="310" t="s">
        <v>487</v>
      </c>
      <c r="H489" s="2"/>
      <c r="I489" s="347">
        <f>SUM(I490)</f>
        <v>114100</v>
      </c>
    </row>
    <row r="490" spans="1:9" ht="31.5" x14ac:dyDescent="0.25">
      <c r="A490" s="120" t="s">
        <v>653</v>
      </c>
      <c r="B490" s="366" t="s">
        <v>52</v>
      </c>
      <c r="C490" s="2" t="s">
        <v>29</v>
      </c>
      <c r="D490" s="40" t="s">
        <v>15</v>
      </c>
      <c r="E490" s="308" t="s">
        <v>218</v>
      </c>
      <c r="F490" s="309" t="s">
        <v>10</v>
      </c>
      <c r="G490" s="310" t="s">
        <v>487</v>
      </c>
      <c r="H490" s="2" t="s">
        <v>16</v>
      </c>
      <c r="I490" s="348">
        <v>114100</v>
      </c>
    </row>
    <row r="491" spans="1:9" ht="15.75" x14ac:dyDescent="0.25">
      <c r="A491" s="119" t="s">
        <v>775</v>
      </c>
      <c r="B491" s="28" t="s">
        <v>52</v>
      </c>
      <c r="C491" s="24" t="s">
        <v>29</v>
      </c>
      <c r="D491" s="24" t="s">
        <v>29</v>
      </c>
      <c r="E491" s="314"/>
      <c r="F491" s="315"/>
      <c r="G491" s="316"/>
      <c r="H491" s="24"/>
      <c r="I491" s="372">
        <f>SUM(I492)</f>
        <v>614166</v>
      </c>
    </row>
    <row r="492" spans="1:9" ht="63" x14ac:dyDescent="0.25">
      <c r="A492" s="110" t="s">
        <v>164</v>
      </c>
      <c r="B492" s="35" t="s">
        <v>52</v>
      </c>
      <c r="C492" s="33" t="s">
        <v>29</v>
      </c>
      <c r="D492" s="33" t="s">
        <v>29</v>
      </c>
      <c r="E492" s="262" t="s">
        <v>548</v>
      </c>
      <c r="F492" s="263" t="s">
        <v>466</v>
      </c>
      <c r="G492" s="264" t="s">
        <v>467</v>
      </c>
      <c r="H492" s="33"/>
      <c r="I492" s="346">
        <f>SUM(I493)</f>
        <v>614166</v>
      </c>
    </row>
    <row r="493" spans="1:9" ht="78.75" x14ac:dyDescent="0.25">
      <c r="A493" s="111" t="s">
        <v>166</v>
      </c>
      <c r="B493" s="60" t="s">
        <v>52</v>
      </c>
      <c r="C493" s="49" t="s">
        <v>29</v>
      </c>
      <c r="D493" s="49" t="s">
        <v>29</v>
      </c>
      <c r="E493" s="305" t="s">
        <v>241</v>
      </c>
      <c r="F493" s="306" t="s">
        <v>466</v>
      </c>
      <c r="G493" s="307" t="s">
        <v>467</v>
      </c>
      <c r="H493" s="49"/>
      <c r="I493" s="347">
        <f>SUM(I494)</f>
        <v>614166</v>
      </c>
    </row>
    <row r="494" spans="1:9" ht="31.5" x14ac:dyDescent="0.25">
      <c r="A494" s="111" t="s">
        <v>551</v>
      </c>
      <c r="B494" s="60" t="s">
        <v>52</v>
      </c>
      <c r="C494" s="49" t="s">
        <v>29</v>
      </c>
      <c r="D494" s="49" t="s">
        <v>29</v>
      </c>
      <c r="E494" s="305" t="s">
        <v>241</v>
      </c>
      <c r="F494" s="306" t="s">
        <v>10</v>
      </c>
      <c r="G494" s="307" t="s">
        <v>467</v>
      </c>
      <c r="H494" s="49"/>
      <c r="I494" s="347">
        <f>SUM(I495+I497+I499)</f>
        <v>614166</v>
      </c>
    </row>
    <row r="495" spans="1:9" ht="15.75" x14ac:dyDescent="0.25">
      <c r="A495" s="111" t="s">
        <v>677</v>
      </c>
      <c r="B495" s="60" t="s">
        <v>52</v>
      </c>
      <c r="C495" s="49" t="s">
        <v>29</v>
      </c>
      <c r="D495" s="49" t="s">
        <v>29</v>
      </c>
      <c r="E495" s="305" t="s">
        <v>241</v>
      </c>
      <c r="F495" s="306" t="s">
        <v>10</v>
      </c>
      <c r="G495" s="307" t="s">
        <v>676</v>
      </c>
      <c r="H495" s="49"/>
      <c r="I495" s="347">
        <f>SUM(I496)</f>
        <v>15843</v>
      </c>
    </row>
    <row r="496" spans="1:9" ht="31.5" x14ac:dyDescent="0.25">
      <c r="A496" s="120" t="s">
        <v>653</v>
      </c>
      <c r="B496" s="60" t="s">
        <v>52</v>
      </c>
      <c r="C496" s="49" t="s">
        <v>29</v>
      </c>
      <c r="D496" s="49" t="s">
        <v>29</v>
      </c>
      <c r="E496" s="305" t="s">
        <v>241</v>
      </c>
      <c r="F496" s="306" t="s">
        <v>10</v>
      </c>
      <c r="G496" s="307" t="s">
        <v>676</v>
      </c>
      <c r="H496" s="49" t="s">
        <v>16</v>
      </c>
      <c r="I496" s="349">
        <v>15843</v>
      </c>
    </row>
    <row r="497" spans="1:9" ht="31.5" x14ac:dyDescent="0.25">
      <c r="A497" s="109" t="s">
        <v>552</v>
      </c>
      <c r="B497" s="525" t="s">
        <v>52</v>
      </c>
      <c r="C497" s="2" t="s">
        <v>29</v>
      </c>
      <c r="D497" s="2" t="s">
        <v>29</v>
      </c>
      <c r="E497" s="305" t="s">
        <v>241</v>
      </c>
      <c r="F497" s="266" t="s">
        <v>10</v>
      </c>
      <c r="G497" s="267" t="s">
        <v>553</v>
      </c>
      <c r="H497" s="2"/>
      <c r="I497" s="347">
        <f>SUM(I498)</f>
        <v>408800</v>
      </c>
    </row>
    <row r="498" spans="1:9" ht="31.5" x14ac:dyDescent="0.25">
      <c r="A498" s="120" t="s">
        <v>653</v>
      </c>
      <c r="B498" s="366" t="s">
        <v>52</v>
      </c>
      <c r="C498" s="2" t="s">
        <v>29</v>
      </c>
      <c r="D498" s="2" t="s">
        <v>29</v>
      </c>
      <c r="E498" s="305" t="s">
        <v>241</v>
      </c>
      <c r="F498" s="266" t="s">
        <v>10</v>
      </c>
      <c r="G498" s="267" t="s">
        <v>553</v>
      </c>
      <c r="H498" s="2" t="s">
        <v>16</v>
      </c>
      <c r="I498" s="349">
        <v>408800</v>
      </c>
    </row>
    <row r="499" spans="1:9" ht="15.75" x14ac:dyDescent="0.25">
      <c r="A499" s="97" t="s">
        <v>675</v>
      </c>
      <c r="B499" s="366" t="s">
        <v>52</v>
      </c>
      <c r="C499" s="2" t="s">
        <v>29</v>
      </c>
      <c r="D499" s="2" t="s">
        <v>29</v>
      </c>
      <c r="E499" s="305" t="s">
        <v>241</v>
      </c>
      <c r="F499" s="266" t="s">
        <v>10</v>
      </c>
      <c r="G499" s="267" t="s">
        <v>674</v>
      </c>
      <c r="H499" s="2"/>
      <c r="I499" s="347">
        <f>SUM(I500)</f>
        <v>189523</v>
      </c>
    </row>
    <row r="500" spans="1:9" ht="31.5" x14ac:dyDescent="0.25">
      <c r="A500" s="120" t="s">
        <v>653</v>
      </c>
      <c r="B500" s="366" t="s">
        <v>52</v>
      </c>
      <c r="C500" s="2" t="s">
        <v>29</v>
      </c>
      <c r="D500" s="2" t="s">
        <v>29</v>
      </c>
      <c r="E500" s="305" t="s">
        <v>241</v>
      </c>
      <c r="F500" s="266" t="s">
        <v>10</v>
      </c>
      <c r="G500" s="267" t="s">
        <v>674</v>
      </c>
      <c r="H500" s="2" t="s">
        <v>16</v>
      </c>
      <c r="I500" s="349">
        <v>189523</v>
      </c>
    </row>
    <row r="501" spans="1:9" ht="15.75" x14ac:dyDescent="0.25">
      <c r="A501" s="119" t="s">
        <v>31</v>
      </c>
      <c r="B501" s="28" t="s">
        <v>52</v>
      </c>
      <c r="C501" s="24" t="s">
        <v>29</v>
      </c>
      <c r="D501" s="24" t="s">
        <v>32</v>
      </c>
      <c r="E501" s="314"/>
      <c r="F501" s="315"/>
      <c r="G501" s="316"/>
      <c r="H501" s="24"/>
      <c r="I501" s="372">
        <f>SUM(I507,I502,I524,I529)</f>
        <v>8904160</v>
      </c>
    </row>
    <row r="502" spans="1:9" s="70" customFormat="1" ht="47.25" x14ac:dyDescent="0.25">
      <c r="A502" s="110" t="s">
        <v>122</v>
      </c>
      <c r="B502" s="35" t="s">
        <v>52</v>
      </c>
      <c r="C502" s="33" t="s">
        <v>29</v>
      </c>
      <c r="D502" s="33" t="s">
        <v>32</v>
      </c>
      <c r="E502" s="262" t="s">
        <v>197</v>
      </c>
      <c r="F502" s="263" t="s">
        <v>466</v>
      </c>
      <c r="G502" s="264" t="s">
        <v>467</v>
      </c>
      <c r="H502" s="33"/>
      <c r="I502" s="346">
        <f>SUM(I503)</f>
        <v>3000</v>
      </c>
    </row>
    <row r="503" spans="1:9" s="42" customFormat="1" ht="78.75" x14ac:dyDescent="0.25">
      <c r="A503" s="112" t="s">
        <v>123</v>
      </c>
      <c r="B503" s="369" t="s">
        <v>52</v>
      </c>
      <c r="C503" s="76" t="s">
        <v>29</v>
      </c>
      <c r="D503" s="40" t="s">
        <v>32</v>
      </c>
      <c r="E503" s="308" t="s">
        <v>230</v>
      </c>
      <c r="F503" s="309" t="s">
        <v>466</v>
      </c>
      <c r="G503" s="310" t="s">
        <v>467</v>
      </c>
      <c r="H503" s="77"/>
      <c r="I503" s="350">
        <f>SUM(I504)</f>
        <v>3000</v>
      </c>
    </row>
    <row r="504" spans="1:9" s="42" customFormat="1" ht="47.25" x14ac:dyDescent="0.25">
      <c r="A504" s="359" t="s">
        <v>474</v>
      </c>
      <c r="B504" s="369" t="s">
        <v>52</v>
      </c>
      <c r="C504" s="76" t="s">
        <v>29</v>
      </c>
      <c r="D504" s="40" t="s">
        <v>32</v>
      </c>
      <c r="E504" s="308" t="s">
        <v>230</v>
      </c>
      <c r="F504" s="309" t="s">
        <v>10</v>
      </c>
      <c r="G504" s="310" t="s">
        <v>467</v>
      </c>
      <c r="H504" s="77"/>
      <c r="I504" s="350">
        <f>SUM(I505)</f>
        <v>3000</v>
      </c>
    </row>
    <row r="505" spans="1:9" s="42" customFormat="1" ht="31.5" x14ac:dyDescent="0.25">
      <c r="A505" s="86" t="s">
        <v>112</v>
      </c>
      <c r="B505" s="60" t="s">
        <v>52</v>
      </c>
      <c r="C505" s="76" t="s">
        <v>29</v>
      </c>
      <c r="D505" s="40" t="s">
        <v>32</v>
      </c>
      <c r="E505" s="308" t="s">
        <v>230</v>
      </c>
      <c r="F505" s="309" t="s">
        <v>10</v>
      </c>
      <c r="G505" s="310" t="s">
        <v>476</v>
      </c>
      <c r="H505" s="2"/>
      <c r="I505" s="347">
        <f>SUM(I506)</f>
        <v>3000</v>
      </c>
    </row>
    <row r="506" spans="1:9" s="42" customFormat="1" ht="31.5" x14ac:dyDescent="0.25">
      <c r="A506" s="113" t="s">
        <v>653</v>
      </c>
      <c r="B506" s="370" t="s">
        <v>52</v>
      </c>
      <c r="C506" s="76" t="s">
        <v>29</v>
      </c>
      <c r="D506" s="40" t="s">
        <v>32</v>
      </c>
      <c r="E506" s="308" t="s">
        <v>230</v>
      </c>
      <c r="F506" s="309" t="s">
        <v>10</v>
      </c>
      <c r="G506" s="310" t="s">
        <v>476</v>
      </c>
      <c r="H506" s="77" t="s">
        <v>16</v>
      </c>
      <c r="I506" s="351">
        <v>3000</v>
      </c>
    </row>
    <row r="507" spans="1:9" ht="31.5" x14ac:dyDescent="0.25">
      <c r="A507" s="107" t="s">
        <v>153</v>
      </c>
      <c r="B507" s="35" t="s">
        <v>52</v>
      </c>
      <c r="C507" s="33" t="s">
        <v>29</v>
      </c>
      <c r="D507" s="33" t="s">
        <v>32</v>
      </c>
      <c r="E507" s="262" t="s">
        <v>531</v>
      </c>
      <c r="F507" s="263" t="s">
        <v>466</v>
      </c>
      <c r="G507" s="264" t="s">
        <v>467</v>
      </c>
      <c r="H507" s="33"/>
      <c r="I507" s="346">
        <f>SUM(I508+I512)</f>
        <v>8864022</v>
      </c>
    </row>
    <row r="508" spans="1:9" ht="63" x14ac:dyDescent="0.25">
      <c r="A508" s="111" t="s">
        <v>159</v>
      </c>
      <c r="B508" s="60" t="s">
        <v>52</v>
      </c>
      <c r="C508" s="49" t="s">
        <v>29</v>
      </c>
      <c r="D508" s="49" t="s">
        <v>12</v>
      </c>
      <c r="E508" s="305" t="s">
        <v>239</v>
      </c>
      <c r="F508" s="306" t="s">
        <v>466</v>
      </c>
      <c r="G508" s="307" t="s">
        <v>467</v>
      </c>
      <c r="H508" s="49"/>
      <c r="I508" s="347">
        <f>SUM(I509)</f>
        <v>12000</v>
      </c>
    </row>
    <row r="509" spans="1:9" ht="31.5" x14ac:dyDescent="0.25">
      <c r="A509" s="318" t="s">
        <v>540</v>
      </c>
      <c r="B509" s="60" t="s">
        <v>52</v>
      </c>
      <c r="C509" s="49" t="s">
        <v>29</v>
      </c>
      <c r="D509" s="49" t="s">
        <v>12</v>
      </c>
      <c r="E509" s="305" t="s">
        <v>239</v>
      </c>
      <c r="F509" s="306" t="s">
        <v>10</v>
      </c>
      <c r="G509" s="307" t="s">
        <v>467</v>
      </c>
      <c r="H509" s="49"/>
      <c r="I509" s="347">
        <f>SUM(I510)</f>
        <v>12000</v>
      </c>
    </row>
    <row r="510" spans="1:9" ht="15.75" x14ac:dyDescent="0.25">
      <c r="A510" s="86" t="s">
        <v>541</v>
      </c>
      <c r="B510" s="60" t="s">
        <v>52</v>
      </c>
      <c r="C510" s="49" t="s">
        <v>29</v>
      </c>
      <c r="D510" s="49" t="s">
        <v>12</v>
      </c>
      <c r="E510" s="305" t="s">
        <v>239</v>
      </c>
      <c r="F510" s="306" t="s">
        <v>10</v>
      </c>
      <c r="G510" s="307" t="s">
        <v>542</v>
      </c>
      <c r="H510" s="49"/>
      <c r="I510" s="347">
        <f>SUM(I511)</f>
        <v>12000</v>
      </c>
    </row>
    <row r="511" spans="1:9" ht="31.5" x14ac:dyDescent="0.25">
      <c r="A511" s="120" t="s">
        <v>653</v>
      </c>
      <c r="B511" s="366" t="s">
        <v>52</v>
      </c>
      <c r="C511" s="2" t="s">
        <v>29</v>
      </c>
      <c r="D511" s="2" t="s">
        <v>12</v>
      </c>
      <c r="E511" s="265" t="s">
        <v>239</v>
      </c>
      <c r="F511" s="266" t="s">
        <v>10</v>
      </c>
      <c r="G511" s="267" t="s">
        <v>542</v>
      </c>
      <c r="H511" s="2" t="s">
        <v>16</v>
      </c>
      <c r="I511" s="349">
        <v>12000</v>
      </c>
    </row>
    <row r="512" spans="1:9" ht="63" x14ac:dyDescent="0.25">
      <c r="A512" s="67" t="s">
        <v>167</v>
      </c>
      <c r="B512" s="525" t="s">
        <v>52</v>
      </c>
      <c r="C512" s="2" t="s">
        <v>29</v>
      </c>
      <c r="D512" s="2" t="s">
        <v>32</v>
      </c>
      <c r="E512" s="265" t="s">
        <v>242</v>
      </c>
      <c r="F512" s="266" t="s">
        <v>466</v>
      </c>
      <c r="G512" s="267" t="s">
        <v>467</v>
      </c>
      <c r="H512" s="2"/>
      <c r="I512" s="347">
        <f>SUM(I513+I520)</f>
        <v>8852022</v>
      </c>
    </row>
    <row r="513" spans="1:9" ht="47.25" x14ac:dyDescent="0.25">
      <c r="A513" s="67" t="s">
        <v>554</v>
      </c>
      <c r="B513" s="525" t="s">
        <v>52</v>
      </c>
      <c r="C513" s="2" t="s">
        <v>29</v>
      </c>
      <c r="D513" s="2" t="s">
        <v>32</v>
      </c>
      <c r="E513" s="265" t="s">
        <v>242</v>
      </c>
      <c r="F513" s="266" t="s">
        <v>10</v>
      </c>
      <c r="G513" s="267" t="s">
        <v>467</v>
      </c>
      <c r="H513" s="2"/>
      <c r="I513" s="347">
        <f>SUM(I514+I516)</f>
        <v>7433421</v>
      </c>
    </row>
    <row r="514" spans="1:9" ht="35.25" customHeight="1" x14ac:dyDescent="0.25">
      <c r="A514" s="67" t="s">
        <v>168</v>
      </c>
      <c r="B514" s="525" t="s">
        <v>52</v>
      </c>
      <c r="C514" s="2" t="s">
        <v>29</v>
      </c>
      <c r="D514" s="2" t="s">
        <v>32</v>
      </c>
      <c r="E514" s="265" t="s">
        <v>242</v>
      </c>
      <c r="F514" s="266" t="s">
        <v>10</v>
      </c>
      <c r="G514" s="267" t="s">
        <v>555</v>
      </c>
      <c r="H514" s="2"/>
      <c r="I514" s="347">
        <f>SUM(I515)</f>
        <v>79740</v>
      </c>
    </row>
    <row r="515" spans="1:9" ht="63" x14ac:dyDescent="0.25">
      <c r="A515" s="109" t="s">
        <v>84</v>
      </c>
      <c r="B515" s="525" t="s">
        <v>52</v>
      </c>
      <c r="C515" s="2" t="s">
        <v>29</v>
      </c>
      <c r="D515" s="2" t="s">
        <v>32</v>
      </c>
      <c r="E515" s="265" t="s">
        <v>242</v>
      </c>
      <c r="F515" s="266" t="s">
        <v>10</v>
      </c>
      <c r="G515" s="267" t="s">
        <v>555</v>
      </c>
      <c r="H515" s="2" t="s">
        <v>13</v>
      </c>
      <c r="I515" s="349">
        <v>79740</v>
      </c>
    </row>
    <row r="516" spans="1:9" ht="31.5" x14ac:dyDescent="0.25">
      <c r="A516" s="67" t="s">
        <v>94</v>
      </c>
      <c r="B516" s="525" t="s">
        <v>52</v>
      </c>
      <c r="C516" s="49" t="s">
        <v>29</v>
      </c>
      <c r="D516" s="49" t="s">
        <v>32</v>
      </c>
      <c r="E516" s="305" t="s">
        <v>242</v>
      </c>
      <c r="F516" s="306" t="s">
        <v>10</v>
      </c>
      <c r="G516" s="307" t="s">
        <v>499</v>
      </c>
      <c r="H516" s="49"/>
      <c r="I516" s="347">
        <f>SUM(I517:I519)</f>
        <v>7353681</v>
      </c>
    </row>
    <row r="517" spans="1:9" ht="63" x14ac:dyDescent="0.25">
      <c r="A517" s="109" t="s">
        <v>84</v>
      </c>
      <c r="B517" s="525" t="s">
        <v>52</v>
      </c>
      <c r="C517" s="2" t="s">
        <v>29</v>
      </c>
      <c r="D517" s="2" t="s">
        <v>32</v>
      </c>
      <c r="E517" s="265" t="s">
        <v>242</v>
      </c>
      <c r="F517" s="266" t="s">
        <v>10</v>
      </c>
      <c r="G517" s="267" t="s">
        <v>499</v>
      </c>
      <c r="H517" s="2" t="s">
        <v>13</v>
      </c>
      <c r="I517" s="349">
        <v>6670628</v>
      </c>
    </row>
    <row r="518" spans="1:9" ht="31.5" x14ac:dyDescent="0.25">
      <c r="A518" s="120" t="s">
        <v>653</v>
      </c>
      <c r="B518" s="366" t="s">
        <v>52</v>
      </c>
      <c r="C518" s="2" t="s">
        <v>29</v>
      </c>
      <c r="D518" s="2" t="s">
        <v>32</v>
      </c>
      <c r="E518" s="265" t="s">
        <v>242</v>
      </c>
      <c r="F518" s="266" t="s">
        <v>10</v>
      </c>
      <c r="G518" s="267" t="s">
        <v>499</v>
      </c>
      <c r="H518" s="2" t="s">
        <v>16</v>
      </c>
      <c r="I518" s="349">
        <v>682524</v>
      </c>
    </row>
    <row r="519" spans="1:9" ht="15.75" x14ac:dyDescent="0.25">
      <c r="A519" s="67" t="s">
        <v>18</v>
      </c>
      <c r="B519" s="525" t="s">
        <v>52</v>
      </c>
      <c r="C519" s="2" t="s">
        <v>29</v>
      </c>
      <c r="D519" s="2" t="s">
        <v>32</v>
      </c>
      <c r="E519" s="265" t="s">
        <v>242</v>
      </c>
      <c r="F519" s="266" t="s">
        <v>10</v>
      </c>
      <c r="G519" s="267" t="s">
        <v>499</v>
      </c>
      <c r="H519" s="2" t="s">
        <v>17</v>
      </c>
      <c r="I519" s="349">
        <v>529</v>
      </c>
    </row>
    <row r="520" spans="1:9" ht="65.25" customHeight="1" x14ac:dyDescent="0.25">
      <c r="A520" s="67" t="s">
        <v>556</v>
      </c>
      <c r="B520" s="525" t="s">
        <v>52</v>
      </c>
      <c r="C520" s="2" t="s">
        <v>29</v>
      </c>
      <c r="D520" s="2" t="s">
        <v>32</v>
      </c>
      <c r="E520" s="265" t="s">
        <v>242</v>
      </c>
      <c r="F520" s="266" t="s">
        <v>12</v>
      </c>
      <c r="G520" s="267" t="s">
        <v>467</v>
      </c>
      <c r="H520" s="2"/>
      <c r="I520" s="347">
        <f>SUM(I521)</f>
        <v>1418601</v>
      </c>
    </row>
    <row r="521" spans="1:9" ht="31.5" x14ac:dyDescent="0.25">
      <c r="A521" s="67" t="s">
        <v>83</v>
      </c>
      <c r="B521" s="525" t="s">
        <v>52</v>
      </c>
      <c r="C521" s="2" t="s">
        <v>29</v>
      </c>
      <c r="D521" s="2" t="s">
        <v>32</v>
      </c>
      <c r="E521" s="265" t="s">
        <v>242</v>
      </c>
      <c r="F521" s="266" t="s">
        <v>12</v>
      </c>
      <c r="G521" s="267" t="s">
        <v>471</v>
      </c>
      <c r="H521" s="2"/>
      <c r="I521" s="347">
        <f>SUM(I522:I523)</f>
        <v>1418601</v>
      </c>
    </row>
    <row r="522" spans="1:9" ht="63" x14ac:dyDescent="0.25">
      <c r="A522" s="109" t="s">
        <v>84</v>
      </c>
      <c r="B522" s="525" t="s">
        <v>52</v>
      </c>
      <c r="C522" s="2" t="s">
        <v>29</v>
      </c>
      <c r="D522" s="2" t="s">
        <v>32</v>
      </c>
      <c r="E522" s="265" t="s">
        <v>242</v>
      </c>
      <c r="F522" s="266" t="s">
        <v>12</v>
      </c>
      <c r="G522" s="267" t="s">
        <v>471</v>
      </c>
      <c r="H522" s="2" t="s">
        <v>13</v>
      </c>
      <c r="I522" s="348">
        <v>1403801</v>
      </c>
    </row>
    <row r="523" spans="1:9" ht="31.5" x14ac:dyDescent="0.25">
      <c r="A523" s="113" t="s">
        <v>653</v>
      </c>
      <c r="B523" s="525" t="s">
        <v>52</v>
      </c>
      <c r="C523" s="2" t="s">
        <v>29</v>
      </c>
      <c r="D523" s="2" t="s">
        <v>32</v>
      </c>
      <c r="E523" s="265" t="s">
        <v>242</v>
      </c>
      <c r="F523" s="266" t="s">
        <v>12</v>
      </c>
      <c r="G523" s="267" t="s">
        <v>471</v>
      </c>
      <c r="H523" s="2" t="s">
        <v>16</v>
      </c>
      <c r="I523" s="348">
        <v>14800</v>
      </c>
    </row>
    <row r="524" spans="1:9" ht="47.25" hidden="1" x14ac:dyDescent="0.25">
      <c r="A524" s="110" t="s">
        <v>124</v>
      </c>
      <c r="B524" s="35" t="s">
        <v>52</v>
      </c>
      <c r="C524" s="33" t="s">
        <v>29</v>
      </c>
      <c r="D524" s="33" t="s">
        <v>32</v>
      </c>
      <c r="E524" s="262" t="s">
        <v>481</v>
      </c>
      <c r="F524" s="263" t="s">
        <v>466</v>
      </c>
      <c r="G524" s="264" t="s">
        <v>467</v>
      </c>
      <c r="H524" s="33"/>
      <c r="I524" s="346">
        <f>SUM(I525)</f>
        <v>0</v>
      </c>
    </row>
    <row r="525" spans="1:9" ht="63" hidden="1" x14ac:dyDescent="0.25">
      <c r="A525" s="111" t="s">
        <v>160</v>
      </c>
      <c r="B525" s="60" t="s">
        <v>52</v>
      </c>
      <c r="C525" s="40" t="s">
        <v>29</v>
      </c>
      <c r="D525" s="49" t="s">
        <v>32</v>
      </c>
      <c r="E525" s="305" t="s">
        <v>240</v>
      </c>
      <c r="F525" s="306" t="s">
        <v>466</v>
      </c>
      <c r="G525" s="307" t="s">
        <v>467</v>
      </c>
      <c r="H525" s="77"/>
      <c r="I525" s="350">
        <f>SUM(I526)</f>
        <v>0</v>
      </c>
    </row>
    <row r="526" spans="1:9" ht="31.5" hidden="1" x14ac:dyDescent="0.25">
      <c r="A526" s="111" t="s">
        <v>544</v>
      </c>
      <c r="B526" s="60" t="s">
        <v>52</v>
      </c>
      <c r="C526" s="40" t="s">
        <v>29</v>
      </c>
      <c r="D526" s="49" t="s">
        <v>32</v>
      </c>
      <c r="E526" s="305" t="s">
        <v>240</v>
      </c>
      <c r="F526" s="306" t="s">
        <v>10</v>
      </c>
      <c r="G526" s="307" t="s">
        <v>467</v>
      </c>
      <c r="H526" s="77"/>
      <c r="I526" s="350">
        <f>SUM(I527)</f>
        <v>0</v>
      </c>
    </row>
    <row r="527" spans="1:9" ht="31.5" hidden="1" x14ac:dyDescent="0.25">
      <c r="A527" s="112" t="s">
        <v>161</v>
      </c>
      <c r="B527" s="369" t="s">
        <v>52</v>
      </c>
      <c r="C527" s="40" t="s">
        <v>29</v>
      </c>
      <c r="D527" s="49" t="s">
        <v>32</v>
      </c>
      <c r="E527" s="305" t="s">
        <v>240</v>
      </c>
      <c r="F527" s="306" t="s">
        <v>10</v>
      </c>
      <c r="G527" s="307" t="s">
        <v>545</v>
      </c>
      <c r="H527" s="77"/>
      <c r="I527" s="350">
        <f>SUM(I528)</f>
        <v>0</v>
      </c>
    </row>
    <row r="528" spans="1:9" ht="31.5" hidden="1" x14ac:dyDescent="0.25">
      <c r="A528" s="113" t="s">
        <v>653</v>
      </c>
      <c r="B528" s="370" t="s">
        <v>52</v>
      </c>
      <c r="C528" s="49" t="s">
        <v>29</v>
      </c>
      <c r="D528" s="49" t="s">
        <v>32</v>
      </c>
      <c r="E528" s="305" t="s">
        <v>240</v>
      </c>
      <c r="F528" s="306" t="s">
        <v>10</v>
      </c>
      <c r="G528" s="307" t="s">
        <v>545</v>
      </c>
      <c r="H528" s="77" t="s">
        <v>16</v>
      </c>
      <c r="I528" s="351"/>
    </row>
    <row r="529" spans="1:9" s="42" customFormat="1" ht="63" x14ac:dyDescent="0.25">
      <c r="A529" s="110" t="s">
        <v>140</v>
      </c>
      <c r="B529" s="35" t="s">
        <v>52</v>
      </c>
      <c r="C529" s="33" t="s">
        <v>29</v>
      </c>
      <c r="D529" s="47" t="s">
        <v>32</v>
      </c>
      <c r="E529" s="274" t="s">
        <v>216</v>
      </c>
      <c r="F529" s="275" t="s">
        <v>466</v>
      </c>
      <c r="G529" s="276" t="s">
        <v>467</v>
      </c>
      <c r="H529" s="33"/>
      <c r="I529" s="346">
        <f>SUM(I530)</f>
        <v>37138</v>
      </c>
    </row>
    <row r="530" spans="1:9" s="42" customFormat="1" ht="110.25" x14ac:dyDescent="0.25">
      <c r="A530" s="111" t="s">
        <v>156</v>
      </c>
      <c r="B530" s="60" t="s">
        <v>52</v>
      </c>
      <c r="C530" s="2" t="s">
        <v>29</v>
      </c>
      <c r="D530" s="40" t="s">
        <v>32</v>
      </c>
      <c r="E530" s="308" t="s">
        <v>218</v>
      </c>
      <c r="F530" s="309" t="s">
        <v>466</v>
      </c>
      <c r="G530" s="310" t="s">
        <v>467</v>
      </c>
      <c r="H530" s="2"/>
      <c r="I530" s="347">
        <f>SUM(I531)</f>
        <v>37138</v>
      </c>
    </row>
    <row r="531" spans="1:9" s="42" customFormat="1" ht="47.25" x14ac:dyDescent="0.25">
      <c r="A531" s="111" t="s">
        <v>486</v>
      </c>
      <c r="B531" s="60" t="s">
        <v>52</v>
      </c>
      <c r="C531" s="2" t="s">
        <v>29</v>
      </c>
      <c r="D531" s="40" t="s">
        <v>32</v>
      </c>
      <c r="E531" s="308" t="s">
        <v>218</v>
      </c>
      <c r="F531" s="309" t="s">
        <v>10</v>
      </c>
      <c r="G531" s="310" t="s">
        <v>467</v>
      </c>
      <c r="H531" s="2"/>
      <c r="I531" s="347">
        <f>SUM(I532)</f>
        <v>37138</v>
      </c>
    </row>
    <row r="532" spans="1:9" s="42" customFormat="1" ht="31.5" x14ac:dyDescent="0.25">
      <c r="A532" s="67" t="s">
        <v>109</v>
      </c>
      <c r="B532" s="525" t="s">
        <v>52</v>
      </c>
      <c r="C532" s="2" t="s">
        <v>29</v>
      </c>
      <c r="D532" s="40" t="s">
        <v>32</v>
      </c>
      <c r="E532" s="308" t="s">
        <v>218</v>
      </c>
      <c r="F532" s="309" t="s">
        <v>10</v>
      </c>
      <c r="G532" s="310" t="s">
        <v>487</v>
      </c>
      <c r="H532" s="2"/>
      <c r="I532" s="347">
        <f>SUM(I533)</f>
        <v>37138</v>
      </c>
    </row>
    <row r="533" spans="1:9" s="42" customFormat="1" ht="31.5" x14ac:dyDescent="0.25">
      <c r="A533" s="120" t="s">
        <v>653</v>
      </c>
      <c r="B533" s="366" t="s">
        <v>52</v>
      </c>
      <c r="C533" s="2" t="s">
        <v>29</v>
      </c>
      <c r="D533" s="40" t="s">
        <v>32</v>
      </c>
      <c r="E533" s="308" t="s">
        <v>218</v>
      </c>
      <c r="F533" s="309" t="s">
        <v>10</v>
      </c>
      <c r="G533" s="310" t="s">
        <v>487</v>
      </c>
      <c r="H533" s="2" t="s">
        <v>16</v>
      </c>
      <c r="I533" s="348">
        <v>37138</v>
      </c>
    </row>
    <row r="534" spans="1:9" s="42" customFormat="1" ht="15.75" x14ac:dyDescent="0.25">
      <c r="A534" s="123" t="s">
        <v>37</v>
      </c>
      <c r="B534" s="18" t="s">
        <v>52</v>
      </c>
      <c r="C534" s="18">
        <v>10</v>
      </c>
      <c r="D534" s="18"/>
      <c r="E534" s="373"/>
      <c r="F534" s="374"/>
      <c r="G534" s="375"/>
      <c r="H534" s="14"/>
      <c r="I534" s="371">
        <f>SUM(I535+I565)</f>
        <v>10983720</v>
      </c>
    </row>
    <row r="535" spans="1:9" s="42" customFormat="1" ht="15.75" x14ac:dyDescent="0.25">
      <c r="A535" s="119" t="s">
        <v>41</v>
      </c>
      <c r="B535" s="28" t="s">
        <v>52</v>
      </c>
      <c r="C535" s="28">
        <v>10</v>
      </c>
      <c r="D535" s="24" t="s">
        <v>15</v>
      </c>
      <c r="E535" s="314"/>
      <c r="F535" s="315"/>
      <c r="G535" s="316"/>
      <c r="H535" s="24"/>
      <c r="I535" s="372">
        <f>SUM(I536)</f>
        <v>9627226</v>
      </c>
    </row>
    <row r="536" spans="1:9" ht="31.5" x14ac:dyDescent="0.25">
      <c r="A536" s="110" t="s">
        <v>153</v>
      </c>
      <c r="B536" s="35" t="s">
        <v>52</v>
      </c>
      <c r="C536" s="35">
        <v>10</v>
      </c>
      <c r="D536" s="33" t="s">
        <v>15</v>
      </c>
      <c r="E536" s="262" t="s">
        <v>531</v>
      </c>
      <c r="F536" s="263" t="s">
        <v>466</v>
      </c>
      <c r="G536" s="264" t="s">
        <v>467</v>
      </c>
      <c r="H536" s="33"/>
      <c r="I536" s="346">
        <f>SUM(I537,I556)</f>
        <v>9627226</v>
      </c>
    </row>
    <row r="537" spans="1:9" ht="47.25" x14ac:dyDescent="0.25">
      <c r="A537" s="109" t="s">
        <v>154</v>
      </c>
      <c r="B537" s="525" t="s">
        <v>52</v>
      </c>
      <c r="C537" s="525">
        <v>10</v>
      </c>
      <c r="D537" s="2" t="s">
        <v>15</v>
      </c>
      <c r="E537" s="265" t="s">
        <v>237</v>
      </c>
      <c r="F537" s="266" t="s">
        <v>466</v>
      </c>
      <c r="G537" s="267" t="s">
        <v>467</v>
      </c>
      <c r="H537" s="2"/>
      <c r="I537" s="347">
        <f>SUM(I538+I546)</f>
        <v>9485715</v>
      </c>
    </row>
    <row r="538" spans="1:9" ht="15.75" x14ac:dyDescent="0.25">
      <c r="A538" s="109" t="s">
        <v>532</v>
      </c>
      <c r="B538" s="525" t="s">
        <v>52</v>
      </c>
      <c r="C538" s="525">
        <v>10</v>
      </c>
      <c r="D538" s="2" t="s">
        <v>15</v>
      </c>
      <c r="E538" s="265" t="s">
        <v>237</v>
      </c>
      <c r="F538" s="266" t="s">
        <v>10</v>
      </c>
      <c r="G538" s="267" t="s">
        <v>467</v>
      </c>
      <c r="H538" s="2"/>
      <c r="I538" s="347">
        <f>SUM(I539+I541+I544)</f>
        <v>1301855</v>
      </c>
    </row>
    <row r="539" spans="1:9" ht="31.5" x14ac:dyDescent="0.25">
      <c r="A539" s="109" t="s">
        <v>673</v>
      </c>
      <c r="B539" s="525" t="s">
        <v>52</v>
      </c>
      <c r="C539" s="525">
        <v>10</v>
      </c>
      <c r="D539" s="2" t="s">
        <v>15</v>
      </c>
      <c r="E539" s="265" t="s">
        <v>237</v>
      </c>
      <c r="F539" s="266" t="s">
        <v>10</v>
      </c>
      <c r="G539" s="267" t="s">
        <v>672</v>
      </c>
      <c r="H539" s="2"/>
      <c r="I539" s="347">
        <f>SUM(I540)</f>
        <v>19672</v>
      </c>
    </row>
    <row r="540" spans="1:9" ht="15.75" x14ac:dyDescent="0.25">
      <c r="A540" s="67" t="s">
        <v>40</v>
      </c>
      <c r="B540" s="525" t="s">
        <v>52</v>
      </c>
      <c r="C540" s="525">
        <v>10</v>
      </c>
      <c r="D540" s="2" t="s">
        <v>15</v>
      </c>
      <c r="E540" s="265" t="s">
        <v>237</v>
      </c>
      <c r="F540" s="266" t="s">
        <v>10</v>
      </c>
      <c r="G540" s="267" t="s">
        <v>672</v>
      </c>
      <c r="H540" s="2" t="s">
        <v>39</v>
      </c>
      <c r="I540" s="349">
        <v>19672</v>
      </c>
    </row>
    <row r="541" spans="1:9" ht="63.75" customHeight="1" x14ac:dyDescent="0.25">
      <c r="A541" s="67" t="s">
        <v>106</v>
      </c>
      <c r="B541" s="525" t="s">
        <v>52</v>
      </c>
      <c r="C541" s="525">
        <v>10</v>
      </c>
      <c r="D541" s="2" t="s">
        <v>15</v>
      </c>
      <c r="E541" s="265" t="s">
        <v>237</v>
      </c>
      <c r="F541" s="266" t="s">
        <v>10</v>
      </c>
      <c r="G541" s="267" t="s">
        <v>570</v>
      </c>
      <c r="H541" s="2"/>
      <c r="I541" s="347">
        <f>SUM(I542:I543)</f>
        <v>1213783</v>
      </c>
    </row>
    <row r="542" spans="1:9" ht="31.5" x14ac:dyDescent="0.25">
      <c r="A542" s="120" t="s">
        <v>653</v>
      </c>
      <c r="B542" s="366" t="s">
        <v>52</v>
      </c>
      <c r="C542" s="525">
        <v>10</v>
      </c>
      <c r="D542" s="2" t="s">
        <v>15</v>
      </c>
      <c r="E542" s="265" t="s">
        <v>237</v>
      </c>
      <c r="F542" s="266" t="s">
        <v>10</v>
      </c>
      <c r="G542" s="267" t="s">
        <v>570</v>
      </c>
      <c r="H542" s="2" t="s">
        <v>16</v>
      </c>
      <c r="I542" s="349">
        <v>4604</v>
      </c>
    </row>
    <row r="543" spans="1:9" ht="15.75" x14ac:dyDescent="0.25">
      <c r="A543" s="67" t="s">
        <v>40</v>
      </c>
      <c r="B543" s="525" t="s">
        <v>52</v>
      </c>
      <c r="C543" s="525">
        <v>10</v>
      </c>
      <c r="D543" s="2" t="s">
        <v>15</v>
      </c>
      <c r="E543" s="265" t="s">
        <v>237</v>
      </c>
      <c r="F543" s="266" t="s">
        <v>10</v>
      </c>
      <c r="G543" s="267" t="s">
        <v>570</v>
      </c>
      <c r="H543" s="2" t="s">
        <v>39</v>
      </c>
      <c r="I543" s="349">
        <v>1209179</v>
      </c>
    </row>
    <row r="544" spans="1:9" ht="31.5" x14ac:dyDescent="0.25">
      <c r="A544" s="67" t="s">
        <v>537</v>
      </c>
      <c r="B544" s="525" t="s">
        <v>52</v>
      </c>
      <c r="C544" s="525">
        <v>10</v>
      </c>
      <c r="D544" s="2" t="s">
        <v>15</v>
      </c>
      <c r="E544" s="265" t="s">
        <v>237</v>
      </c>
      <c r="F544" s="266" t="s">
        <v>10</v>
      </c>
      <c r="G544" s="267" t="s">
        <v>538</v>
      </c>
      <c r="H544" s="2"/>
      <c r="I544" s="347">
        <f>SUM(I545)</f>
        <v>68400</v>
      </c>
    </row>
    <row r="545" spans="1:9" ht="15.75" x14ac:dyDescent="0.25">
      <c r="A545" s="67" t="s">
        <v>40</v>
      </c>
      <c r="B545" s="525" t="s">
        <v>52</v>
      </c>
      <c r="C545" s="525">
        <v>10</v>
      </c>
      <c r="D545" s="2" t="s">
        <v>15</v>
      </c>
      <c r="E545" s="265" t="s">
        <v>237</v>
      </c>
      <c r="F545" s="266" t="s">
        <v>10</v>
      </c>
      <c r="G545" s="267" t="s">
        <v>538</v>
      </c>
      <c r="H545" s="2" t="s">
        <v>39</v>
      </c>
      <c r="I545" s="349">
        <v>68400</v>
      </c>
    </row>
    <row r="546" spans="1:9" ht="15.75" x14ac:dyDescent="0.25">
      <c r="A546" s="67" t="s">
        <v>543</v>
      </c>
      <c r="B546" s="525" t="s">
        <v>52</v>
      </c>
      <c r="C546" s="525">
        <v>10</v>
      </c>
      <c r="D546" s="2" t="s">
        <v>15</v>
      </c>
      <c r="E546" s="265" t="s">
        <v>237</v>
      </c>
      <c r="F546" s="266" t="s">
        <v>12</v>
      </c>
      <c r="G546" s="267" t="s">
        <v>467</v>
      </c>
      <c r="H546" s="2"/>
      <c r="I546" s="347">
        <f>SUM(I547+I549+I552+I554)</f>
        <v>8183860</v>
      </c>
    </row>
    <row r="547" spans="1:9" ht="31.5" x14ac:dyDescent="0.25">
      <c r="A547" s="109" t="s">
        <v>673</v>
      </c>
      <c r="B547" s="525" t="s">
        <v>52</v>
      </c>
      <c r="C547" s="525">
        <v>10</v>
      </c>
      <c r="D547" s="2" t="s">
        <v>15</v>
      </c>
      <c r="E547" s="265" t="s">
        <v>237</v>
      </c>
      <c r="F547" s="266" t="s">
        <v>12</v>
      </c>
      <c r="G547" s="267" t="s">
        <v>672</v>
      </c>
      <c r="H547" s="2"/>
      <c r="I547" s="347">
        <f>SUM(I548)</f>
        <v>29951</v>
      </c>
    </row>
    <row r="548" spans="1:9" ht="15.75" x14ac:dyDescent="0.25">
      <c r="A548" s="67" t="s">
        <v>40</v>
      </c>
      <c r="B548" s="525" t="s">
        <v>52</v>
      </c>
      <c r="C548" s="525">
        <v>10</v>
      </c>
      <c r="D548" s="2" t="s">
        <v>15</v>
      </c>
      <c r="E548" s="265" t="s">
        <v>237</v>
      </c>
      <c r="F548" s="266" t="s">
        <v>12</v>
      </c>
      <c r="G548" s="267" t="s">
        <v>672</v>
      </c>
      <c r="H548" s="2" t="s">
        <v>39</v>
      </c>
      <c r="I548" s="349">
        <v>29951</v>
      </c>
    </row>
    <row r="549" spans="1:9" ht="63" customHeight="1" x14ac:dyDescent="0.25">
      <c r="A549" s="67" t="s">
        <v>106</v>
      </c>
      <c r="B549" s="525" t="s">
        <v>52</v>
      </c>
      <c r="C549" s="525">
        <v>10</v>
      </c>
      <c r="D549" s="2" t="s">
        <v>15</v>
      </c>
      <c r="E549" s="265" t="s">
        <v>237</v>
      </c>
      <c r="F549" s="266" t="s">
        <v>12</v>
      </c>
      <c r="G549" s="267" t="s">
        <v>570</v>
      </c>
      <c r="H549" s="2"/>
      <c r="I549" s="347">
        <f>SUM(I550:I551)</f>
        <v>7981609</v>
      </c>
    </row>
    <row r="550" spans="1:9" ht="31.5" x14ac:dyDescent="0.25">
      <c r="A550" s="120" t="s">
        <v>653</v>
      </c>
      <c r="B550" s="366" t="s">
        <v>52</v>
      </c>
      <c r="C550" s="525">
        <v>10</v>
      </c>
      <c r="D550" s="2" t="s">
        <v>15</v>
      </c>
      <c r="E550" s="265" t="s">
        <v>237</v>
      </c>
      <c r="F550" s="266" t="s">
        <v>12</v>
      </c>
      <c r="G550" s="267" t="s">
        <v>570</v>
      </c>
      <c r="H550" s="2" t="s">
        <v>16</v>
      </c>
      <c r="I550" s="349">
        <v>31614</v>
      </c>
    </row>
    <row r="551" spans="1:9" ht="15.75" x14ac:dyDescent="0.25">
      <c r="A551" s="67" t="s">
        <v>40</v>
      </c>
      <c r="B551" s="525" t="s">
        <v>52</v>
      </c>
      <c r="C551" s="525">
        <v>10</v>
      </c>
      <c r="D551" s="2" t="s">
        <v>15</v>
      </c>
      <c r="E551" s="265" t="s">
        <v>237</v>
      </c>
      <c r="F551" s="266" t="s">
        <v>12</v>
      </c>
      <c r="G551" s="267" t="s">
        <v>570</v>
      </c>
      <c r="H551" s="2" t="s">
        <v>39</v>
      </c>
      <c r="I551" s="349">
        <v>7949995</v>
      </c>
    </row>
    <row r="552" spans="1:9" ht="31.5" x14ac:dyDescent="0.25">
      <c r="A552" s="67" t="s">
        <v>537</v>
      </c>
      <c r="B552" s="525" t="s">
        <v>52</v>
      </c>
      <c r="C552" s="525">
        <v>10</v>
      </c>
      <c r="D552" s="2" t="s">
        <v>15</v>
      </c>
      <c r="E552" s="265" t="s">
        <v>237</v>
      </c>
      <c r="F552" s="266" t="s">
        <v>12</v>
      </c>
      <c r="G552" s="267" t="s">
        <v>538</v>
      </c>
      <c r="H552" s="2"/>
      <c r="I552" s="347">
        <f>SUM(I553)</f>
        <v>100300</v>
      </c>
    </row>
    <row r="553" spans="1:9" ht="15.75" x14ac:dyDescent="0.25">
      <c r="A553" s="67" t="s">
        <v>40</v>
      </c>
      <c r="B553" s="525" t="s">
        <v>52</v>
      </c>
      <c r="C553" s="525">
        <v>10</v>
      </c>
      <c r="D553" s="2" t="s">
        <v>15</v>
      </c>
      <c r="E553" s="265" t="s">
        <v>237</v>
      </c>
      <c r="F553" s="266" t="s">
        <v>12</v>
      </c>
      <c r="G553" s="267" t="s">
        <v>538</v>
      </c>
      <c r="H553" s="2" t="s">
        <v>39</v>
      </c>
      <c r="I553" s="349">
        <v>100300</v>
      </c>
    </row>
    <row r="554" spans="1:9" ht="31.5" x14ac:dyDescent="0.25">
      <c r="A554" s="541" t="s">
        <v>850</v>
      </c>
      <c r="B554" s="540" t="s">
        <v>52</v>
      </c>
      <c r="C554" s="540">
        <v>10</v>
      </c>
      <c r="D554" s="2" t="s">
        <v>15</v>
      </c>
      <c r="E554" s="265" t="s">
        <v>237</v>
      </c>
      <c r="F554" s="266" t="s">
        <v>12</v>
      </c>
      <c r="G554" s="307" t="s">
        <v>849</v>
      </c>
      <c r="H554" s="2"/>
      <c r="I554" s="347">
        <f>SUM(I555)</f>
        <v>72000</v>
      </c>
    </row>
    <row r="555" spans="1:9" ht="15.75" x14ac:dyDescent="0.25">
      <c r="A555" s="67" t="s">
        <v>40</v>
      </c>
      <c r="B555" s="540" t="s">
        <v>52</v>
      </c>
      <c r="C555" s="540">
        <v>10</v>
      </c>
      <c r="D555" s="2" t="s">
        <v>15</v>
      </c>
      <c r="E555" s="265" t="s">
        <v>237</v>
      </c>
      <c r="F555" s="266" t="s">
        <v>12</v>
      </c>
      <c r="G555" s="307" t="s">
        <v>849</v>
      </c>
      <c r="H555" s="2" t="s">
        <v>39</v>
      </c>
      <c r="I555" s="349">
        <v>72000</v>
      </c>
    </row>
    <row r="556" spans="1:9" ht="49.5" customHeight="1" x14ac:dyDescent="0.25">
      <c r="A556" s="67" t="s">
        <v>158</v>
      </c>
      <c r="B556" s="525" t="s">
        <v>52</v>
      </c>
      <c r="C556" s="525">
        <v>10</v>
      </c>
      <c r="D556" s="2" t="s">
        <v>15</v>
      </c>
      <c r="E556" s="265" t="s">
        <v>238</v>
      </c>
      <c r="F556" s="266" t="s">
        <v>466</v>
      </c>
      <c r="G556" s="267" t="s">
        <v>467</v>
      </c>
      <c r="H556" s="2"/>
      <c r="I556" s="347">
        <f>SUM(I557)</f>
        <v>141511</v>
      </c>
    </row>
    <row r="557" spans="1:9" ht="31.5" x14ac:dyDescent="0.25">
      <c r="A557" s="67" t="s">
        <v>547</v>
      </c>
      <c r="B557" s="525" t="s">
        <v>52</v>
      </c>
      <c r="C557" s="525">
        <v>10</v>
      </c>
      <c r="D557" s="2" t="s">
        <v>15</v>
      </c>
      <c r="E557" s="265" t="s">
        <v>238</v>
      </c>
      <c r="F557" s="266" t="s">
        <v>10</v>
      </c>
      <c r="G557" s="267" t="s">
        <v>467</v>
      </c>
      <c r="H557" s="2"/>
      <c r="I557" s="347">
        <f>SUM(I558+I560+I563)</f>
        <v>141511</v>
      </c>
    </row>
    <row r="558" spans="1:9" ht="31.5" x14ac:dyDescent="0.25">
      <c r="A558" s="109" t="s">
        <v>673</v>
      </c>
      <c r="B558" s="525" t="s">
        <v>52</v>
      </c>
      <c r="C558" s="525">
        <v>10</v>
      </c>
      <c r="D558" s="2" t="s">
        <v>15</v>
      </c>
      <c r="E558" s="265" t="s">
        <v>238</v>
      </c>
      <c r="F558" s="266" t="s">
        <v>10</v>
      </c>
      <c r="G558" s="267" t="s">
        <v>672</v>
      </c>
      <c r="H558" s="2"/>
      <c r="I558" s="347">
        <f>SUM(I559)</f>
        <v>6928</v>
      </c>
    </row>
    <row r="559" spans="1:9" ht="15.75" x14ac:dyDescent="0.25">
      <c r="A559" s="67" t="s">
        <v>40</v>
      </c>
      <c r="B559" s="525" t="s">
        <v>52</v>
      </c>
      <c r="C559" s="525">
        <v>10</v>
      </c>
      <c r="D559" s="2" t="s">
        <v>15</v>
      </c>
      <c r="E559" s="265" t="s">
        <v>238</v>
      </c>
      <c r="F559" s="266" t="s">
        <v>10</v>
      </c>
      <c r="G559" s="267" t="s">
        <v>672</v>
      </c>
      <c r="H559" s="2" t="s">
        <v>39</v>
      </c>
      <c r="I559" s="349">
        <v>6928</v>
      </c>
    </row>
    <row r="560" spans="1:9" ht="65.25" customHeight="1" x14ac:dyDescent="0.25">
      <c r="A560" s="67" t="s">
        <v>106</v>
      </c>
      <c r="B560" s="525" t="s">
        <v>52</v>
      </c>
      <c r="C560" s="525">
        <v>10</v>
      </c>
      <c r="D560" s="2" t="s">
        <v>15</v>
      </c>
      <c r="E560" s="265" t="s">
        <v>238</v>
      </c>
      <c r="F560" s="394" t="s">
        <v>10</v>
      </c>
      <c r="G560" s="267" t="s">
        <v>570</v>
      </c>
      <c r="H560" s="2"/>
      <c r="I560" s="347">
        <f>SUM(I561:I562)</f>
        <v>113083</v>
      </c>
    </row>
    <row r="561" spans="1:9" ht="18" hidden="1" customHeight="1" x14ac:dyDescent="0.25">
      <c r="A561" s="120" t="s">
        <v>653</v>
      </c>
      <c r="B561" s="366" t="s">
        <v>52</v>
      </c>
      <c r="C561" s="525">
        <v>10</v>
      </c>
      <c r="D561" s="2" t="s">
        <v>15</v>
      </c>
      <c r="E561" s="128" t="s">
        <v>238</v>
      </c>
      <c r="F561" s="396" t="s">
        <v>10</v>
      </c>
      <c r="G561" s="393" t="s">
        <v>570</v>
      </c>
      <c r="H561" s="2" t="s">
        <v>16</v>
      </c>
      <c r="I561" s="349"/>
    </row>
    <row r="562" spans="1:9" ht="15.75" x14ac:dyDescent="0.25">
      <c r="A562" s="67" t="s">
        <v>40</v>
      </c>
      <c r="B562" s="525" t="s">
        <v>52</v>
      </c>
      <c r="C562" s="525">
        <v>10</v>
      </c>
      <c r="D562" s="2" t="s">
        <v>15</v>
      </c>
      <c r="E562" s="265" t="s">
        <v>238</v>
      </c>
      <c r="F562" s="395" t="s">
        <v>10</v>
      </c>
      <c r="G562" s="267" t="s">
        <v>570</v>
      </c>
      <c r="H562" s="2" t="s">
        <v>39</v>
      </c>
      <c r="I562" s="349">
        <v>113083</v>
      </c>
    </row>
    <row r="563" spans="1:9" ht="31.5" x14ac:dyDescent="0.25">
      <c r="A563" s="67" t="s">
        <v>537</v>
      </c>
      <c r="B563" s="525" t="s">
        <v>52</v>
      </c>
      <c r="C563" s="525">
        <v>10</v>
      </c>
      <c r="D563" s="2" t="s">
        <v>15</v>
      </c>
      <c r="E563" s="265" t="s">
        <v>238</v>
      </c>
      <c r="F563" s="266" t="s">
        <v>10</v>
      </c>
      <c r="G563" s="267" t="s">
        <v>538</v>
      </c>
      <c r="H563" s="2"/>
      <c r="I563" s="347">
        <f>SUM(I564)</f>
        <v>21500</v>
      </c>
    </row>
    <row r="564" spans="1:9" ht="15.75" x14ac:dyDescent="0.25">
      <c r="A564" s="67" t="s">
        <v>40</v>
      </c>
      <c r="B564" s="525" t="s">
        <v>52</v>
      </c>
      <c r="C564" s="525">
        <v>10</v>
      </c>
      <c r="D564" s="2" t="s">
        <v>15</v>
      </c>
      <c r="E564" s="265" t="s">
        <v>238</v>
      </c>
      <c r="F564" s="266" t="s">
        <v>10</v>
      </c>
      <c r="G564" s="267" t="s">
        <v>538</v>
      </c>
      <c r="H564" s="2" t="s">
        <v>39</v>
      </c>
      <c r="I564" s="349">
        <v>21500</v>
      </c>
    </row>
    <row r="565" spans="1:9" ht="15.75" x14ac:dyDescent="0.25">
      <c r="A565" s="119" t="s">
        <v>42</v>
      </c>
      <c r="B565" s="28" t="s">
        <v>52</v>
      </c>
      <c r="C565" s="28">
        <v>10</v>
      </c>
      <c r="D565" s="24" t="s">
        <v>20</v>
      </c>
      <c r="E565" s="314"/>
      <c r="F565" s="315"/>
      <c r="G565" s="316"/>
      <c r="H565" s="24"/>
      <c r="I565" s="372">
        <f>SUM(I566)</f>
        <v>1356494</v>
      </c>
    </row>
    <row r="566" spans="1:9" ht="31.5" x14ac:dyDescent="0.25">
      <c r="A566" s="110" t="s">
        <v>176</v>
      </c>
      <c r="B566" s="35" t="s">
        <v>52</v>
      </c>
      <c r="C566" s="35">
        <v>10</v>
      </c>
      <c r="D566" s="33" t="s">
        <v>20</v>
      </c>
      <c r="E566" s="262" t="s">
        <v>531</v>
      </c>
      <c r="F566" s="263" t="s">
        <v>466</v>
      </c>
      <c r="G566" s="264" t="s">
        <v>467</v>
      </c>
      <c r="H566" s="33"/>
      <c r="I566" s="346">
        <f>SUM(I567)</f>
        <v>1356494</v>
      </c>
    </row>
    <row r="567" spans="1:9" ht="47.25" x14ac:dyDescent="0.25">
      <c r="A567" s="67" t="s">
        <v>177</v>
      </c>
      <c r="B567" s="525" t="s">
        <v>52</v>
      </c>
      <c r="C567" s="525">
        <v>10</v>
      </c>
      <c r="D567" s="2" t="s">
        <v>20</v>
      </c>
      <c r="E567" s="265" t="s">
        <v>237</v>
      </c>
      <c r="F567" s="266" t="s">
        <v>466</v>
      </c>
      <c r="G567" s="267" t="s">
        <v>467</v>
      </c>
      <c r="H567" s="2"/>
      <c r="I567" s="347">
        <f>SUM(I568)</f>
        <v>1356494</v>
      </c>
    </row>
    <row r="568" spans="1:9" ht="15.75" x14ac:dyDescent="0.25">
      <c r="A568" s="67" t="s">
        <v>532</v>
      </c>
      <c r="B568" s="525" t="s">
        <v>52</v>
      </c>
      <c r="C568" s="6">
        <v>10</v>
      </c>
      <c r="D568" s="2" t="s">
        <v>20</v>
      </c>
      <c r="E568" s="265" t="s">
        <v>237</v>
      </c>
      <c r="F568" s="266" t="s">
        <v>10</v>
      </c>
      <c r="G568" s="267" t="s">
        <v>467</v>
      </c>
      <c r="H568" s="2"/>
      <c r="I568" s="347">
        <f>SUM(I569)</f>
        <v>1356494</v>
      </c>
    </row>
    <row r="569" spans="1:9" ht="15.75" x14ac:dyDescent="0.25">
      <c r="A569" s="109" t="s">
        <v>178</v>
      </c>
      <c r="B569" s="525" t="s">
        <v>52</v>
      </c>
      <c r="C569" s="525">
        <v>10</v>
      </c>
      <c r="D569" s="2" t="s">
        <v>20</v>
      </c>
      <c r="E569" s="265" t="s">
        <v>237</v>
      </c>
      <c r="F569" s="266" t="s">
        <v>10</v>
      </c>
      <c r="G569" s="267" t="s">
        <v>578</v>
      </c>
      <c r="H569" s="2"/>
      <c r="I569" s="347">
        <f>SUM(I570:I571)</f>
        <v>1356494</v>
      </c>
    </row>
    <row r="570" spans="1:9" ht="31.5" hidden="1" x14ac:dyDescent="0.25">
      <c r="A570" s="120" t="s">
        <v>653</v>
      </c>
      <c r="B570" s="366" t="s">
        <v>52</v>
      </c>
      <c r="C570" s="525">
        <v>10</v>
      </c>
      <c r="D570" s="2" t="s">
        <v>20</v>
      </c>
      <c r="E570" s="265" t="s">
        <v>237</v>
      </c>
      <c r="F570" s="266" t="s">
        <v>10</v>
      </c>
      <c r="G570" s="267" t="s">
        <v>578</v>
      </c>
      <c r="H570" s="2" t="s">
        <v>16</v>
      </c>
      <c r="I570" s="349"/>
    </row>
    <row r="571" spans="1:9" ht="15.75" x14ac:dyDescent="0.25">
      <c r="A571" s="67" t="s">
        <v>40</v>
      </c>
      <c r="B571" s="525" t="s">
        <v>52</v>
      </c>
      <c r="C571" s="525">
        <v>10</v>
      </c>
      <c r="D571" s="2" t="s">
        <v>20</v>
      </c>
      <c r="E571" s="265" t="s">
        <v>237</v>
      </c>
      <c r="F571" s="266" t="s">
        <v>10</v>
      </c>
      <c r="G571" s="267" t="s">
        <v>578</v>
      </c>
      <c r="H571" s="2" t="s">
        <v>39</v>
      </c>
      <c r="I571" s="349">
        <v>1356494</v>
      </c>
    </row>
    <row r="572" spans="1:9" s="42" customFormat="1" ht="31.5" x14ac:dyDescent="0.25">
      <c r="A572" s="19" t="s">
        <v>58</v>
      </c>
      <c r="B572" s="20" t="s">
        <v>59</v>
      </c>
      <c r="C572" s="21"/>
      <c r="D572" s="136"/>
      <c r="E572" s="142"/>
      <c r="F572" s="251"/>
      <c r="G572" s="137"/>
      <c r="H572" s="31"/>
      <c r="I572" s="354">
        <f>SUM(I573+I580+I608+I666+I684)</f>
        <v>34501566</v>
      </c>
    </row>
    <row r="573" spans="1:9" s="42" customFormat="1" ht="15.75" x14ac:dyDescent="0.25">
      <c r="A573" s="356" t="s">
        <v>9</v>
      </c>
      <c r="B573" s="389" t="s">
        <v>59</v>
      </c>
      <c r="C573" s="14" t="s">
        <v>10</v>
      </c>
      <c r="D573" s="14"/>
      <c r="E573" s="379"/>
      <c r="F573" s="380"/>
      <c r="G573" s="381"/>
      <c r="H573" s="14"/>
      <c r="I573" s="371">
        <f t="shared" ref="I573:I578" si="2">SUM(I574)</f>
        <v>47400</v>
      </c>
    </row>
    <row r="574" spans="1:9" s="42" customFormat="1" ht="15.75" x14ac:dyDescent="0.25">
      <c r="A574" s="105" t="s">
        <v>23</v>
      </c>
      <c r="B574" s="28" t="s">
        <v>59</v>
      </c>
      <c r="C574" s="24" t="s">
        <v>10</v>
      </c>
      <c r="D574" s="28">
        <v>13</v>
      </c>
      <c r="E574" s="106"/>
      <c r="F574" s="376"/>
      <c r="G574" s="377"/>
      <c r="H574" s="24"/>
      <c r="I574" s="372">
        <f t="shared" si="2"/>
        <v>47400</v>
      </c>
    </row>
    <row r="575" spans="1:9" ht="31.5" x14ac:dyDescent="0.25">
      <c r="A575" s="32" t="s">
        <v>162</v>
      </c>
      <c r="B575" s="35" t="s">
        <v>59</v>
      </c>
      <c r="C575" s="33" t="s">
        <v>10</v>
      </c>
      <c r="D575" s="35">
        <v>13</v>
      </c>
      <c r="E575" s="262" t="s">
        <v>243</v>
      </c>
      <c r="F575" s="263" t="s">
        <v>466</v>
      </c>
      <c r="G575" s="264" t="s">
        <v>467</v>
      </c>
      <c r="H575" s="36"/>
      <c r="I575" s="346">
        <f t="shared" si="2"/>
        <v>47400</v>
      </c>
    </row>
    <row r="576" spans="1:9" ht="32.25" customHeight="1" x14ac:dyDescent="0.25">
      <c r="A576" s="3" t="s">
        <v>170</v>
      </c>
      <c r="B576" s="525" t="s">
        <v>59</v>
      </c>
      <c r="C576" s="2" t="s">
        <v>10</v>
      </c>
      <c r="D576" s="2">
        <v>13</v>
      </c>
      <c r="E576" s="265" t="s">
        <v>558</v>
      </c>
      <c r="F576" s="266" t="s">
        <v>466</v>
      </c>
      <c r="G576" s="267" t="s">
        <v>467</v>
      </c>
      <c r="H576" s="2"/>
      <c r="I576" s="347">
        <f t="shared" si="2"/>
        <v>47400</v>
      </c>
    </row>
    <row r="577" spans="1:10" ht="15.75" x14ac:dyDescent="0.25">
      <c r="A577" s="75" t="s">
        <v>723</v>
      </c>
      <c r="B577" s="369" t="s">
        <v>59</v>
      </c>
      <c r="C577" s="2" t="s">
        <v>10</v>
      </c>
      <c r="D577" s="2">
        <v>13</v>
      </c>
      <c r="E577" s="265" t="s">
        <v>247</v>
      </c>
      <c r="F577" s="266" t="s">
        <v>12</v>
      </c>
      <c r="G577" s="267" t="s">
        <v>467</v>
      </c>
      <c r="H577" s="2"/>
      <c r="I577" s="347">
        <f t="shared" si="2"/>
        <v>47400</v>
      </c>
      <c r="J577" s="325"/>
    </row>
    <row r="578" spans="1:10" ht="31.5" x14ac:dyDescent="0.25">
      <c r="A578" s="120" t="s">
        <v>529</v>
      </c>
      <c r="B578" s="366" t="s">
        <v>59</v>
      </c>
      <c r="C578" s="2" t="s">
        <v>10</v>
      </c>
      <c r="D578" s="2">
        <v>13</v>
      </c>
      <c r="E578" s="265" t="s">
        <v>247</v>
      </c>
      <c r="F578" s="266" t="s">
        <v>12</v>
      </c>
      <c r="G578" s="285" t="s">
        <v>528</v>
      </c>
      <c r="H578" s="2"/>
      <c r="I578" s="347">
        <f t="shared" si="2"/>
        <v>47400</v>
      </c>
    </row>
    <row r="579" spans="1:10" ht="16.5" customHeight="1" x14ac:dyDescent="0.25">
      <c r="A579" s="97" t="s">
        <v>21</v>
      </c>
      <c r="B579" s="366" t="s">
        <v>59</v>
      </c>
      <c r="C579" s="2" t="s">
        <v>10</v>
      </c>
      <c r="D579" s="2">
        <v>13</v>
      </c>
      <c r="E579" s="265" t="s">
        <v>247</v>
      </c>
      <c r="F579" s="266" t="s">
        <v>12</v>
      </c>
      <c r="G579" s="285" t="s">
        <v>528</v>
      </c>
      <c r="H579" s="2" t="s">
        <v>68</v>
      </c>
      <c r="I579" s="349">
        <v>47400</v>
      </c>
    </row>
    <row r="580" spans="1:10" s="42" customFormat="1" ht="15.75" x14ac:dyDescent="0.25">
      <c r="A580" s="355" t="s">
        <v>27</v>
      </c>
      <c r="B580" s="18" t="s">
        <v>59</v>
      </c>
      <c r="C580" s="14" t="s">
        <v>29</v>
      </c>
      <c r="D580" s="18"/>
      <c r="E580" s="296"/>
      <c r="F580" s="297"/>
      <c r="G580" s="298"/>
      <c r="H580" s="14"/>
      <c r="I580" s="371">
        <f>SUM(I581+I589)</f>
        <v>7117766</v>
      </c>
    </row>
    <row r="581" spans="1:10" s="42" customFormat="1" ht="15.75" x14ac:dyDescent="0.25">
      <c r="A581" s="105" t="s">
        <v>725</v>
      </c>
      <c r="B581" s="28" t="s">
        <v>59</v>
      </c>
      <c r="C581" s="24" t="s">
        <v>29</v>
      </c>
      <c r="D581" s="24" t="s">
        <v>15</v>
      </c>
      <c r="E581" s="259"/>
      <c r="F581" s="260"/>
      <c r="G581" s="261"/>
      <c r="H581" s="24"/>
      <c r="I581" s="372">
        <f>SUM(I582)</f>
        <v>6374694</v>
      </c>
    </row>
    <row r="582" spans="1:10" s="42" customFormat="1" ht="31.5" x14ac:dyDescent="0.25">
      <c r="A582" s="107" t="s">
        <v>162</v>
      </c>
      <c r="B582" s="131" t="s">
        <v>59</v>
      </c>
      <c r="C582" s="33" t="s">
        <v>29</v>
      </c>
      <c r="D582" s="33" t="s">
        <v>15</v>
      </c>
      <c r="E582" s="262" t="s">
        <v>243</v>
      </c>
      <c r="F582" s="263" t="s">
        <v>466</v>
      </c>
      <c r="G582" s="264" t="s">
        <v>467</v>
      </c>
      <c r="H582" s="33"/>
      <c r="I582" s="346">
        <f>SUM(I583)</f>
        <v>6374694</v>
      </c>
    </row>
    <row r="583" spans="1:10" s="42" customFormat="1" ht="51.75" customHeight="1" x14ac:dyDescent="0.25">
      <c r="A583" s="67" t="s">
        <v>163</v>
      </c>
      <c r="B583" s="144" t="s">
        <v>59</v>
      </c>
      <c r="C583" s="49" t="s">
        <v>29</v>
      </c>
      <c r="D583" s="49" t="s">
        <v>15</v>
      </c>
      <c r="E583" s="305" t="s">
        <v>244</v>
      </c>
      <c r="F583" s="306" t="s">
        <v>466</v>
      </c>
      <c r="G583" s="307" t="s">
        <v>467</v>
      </c>
      <c r="H583" s="49"/>
      <c r="I583" s="347">
        <f>SUM(I584)</f>
        <v>6374694</v>
      </c>
    </row>
    <row r="584" spans="1:10" s="42" customFormat="1" ht="47.25" x14ac:dyDescent="0.25">
      <c r="A584" s="67" t="s">
        <v>546</v>
      </c>
      <c r="B584" s="144" t="s">
        <v>59</v>
      </c>
      <c r="C584" s="49" t="s">
        <v>29</v>
      </c>
      <c r="D584" s="49" t="s">
        <v>15</v>
      </c>
      <c r="E584" s="305" t="s">
        <v>244</v>
      </c>
      <c r="F584" s="306" t="s">
        <v>10</v>
      </c>
      <c r="G584" s="307" t="s">
        <v>467</v>
      </c>
      <c r="H584" s="49"/>
      <c r="I584" s="347">
        <f>SUM(I585)</f>
        <v>6374694</v>
      </c>
    </row>
    <row r="585" spans="1:10" s="42" customFormat="1" ht="31.5" x14ac:dyDescent="0.25">
      <c r="A585" s="67" t="s">
        <v>94</v>
      </c>
      <c r="B585" s="144" t="s">
        <v>59</v>
      </c>
      <c r="C585" s="49" t="s">
        <v>29</v>
      </c>
      <c r="D585" s="49" t="s">
        <v>15</v>
      </c>
      <c r="E585" s="305" t="s">
        <v>244</v>
      </c>
      <c r="F585" s="306" t="s">
        <v>10</v>
      </c>
      <c r="G585" s="307" t="s">
        <v>499</v>
      </c>
      <c r="H585" s="49"/>
      <c r="I585" s="347">
        <f>SUM(I586:I588)</f>
        <v>6374694</v>
      </c>
    </row>
    <row r="586" spans="1:10" s="42" customFormat="1" ht="63" x14ac:dyDescent="0.25">
      <c r="A586" s="109" t="s">
        <v>84</v>
      </c>
      <c r="B586" s="144" t="s">
        <v>59</v>
      </c>
      <c r="C586" s="49" t="s">
        <v>29</v>
      </c>
      <c r="D586" s="49" t="s">
        <v>15</v>
      </c>
      <c r="E586" s="305" t="s">
        <v>244</v>
      </c>
      <c r="F586" s="306" t="s">
        <v>10</v>
      </c>
      <c r="G586" s="307" t="s">
        <v>499</v>
      </c>
      <c r="H586" s="49" t="s">
        <v>13</v>
      </c>
      <c r="I586" s="349">
        <v>5842333</v>
      </c>
    </row>
    <row r="587" spans="1:10" s="42" customFormat="1" ht="31.5" x14ac:dyDescent="0.25">
      <c r="A587" s="120" t="s">
        <v>653</v>
      </c>
      <c r="B587" s="366" t="s">
        <v>59</v>
      </c>
      <c r="C587" s="49" t="s">
        <v>29</v>
      </c>
      <c r="D587" s="49" t="s">
        <v>15</v>
      </c>
      <c r="E587" s="308" t="s">
        <v>244</v>
      </c>
      <c r="F587" s="309" t="s">
        <v>10</v>
      </c>
      <c r="G587" s="310" t="s">
        <v>499</v>
      </c>
      <c r="H587" s="2" t="s">
        <v>16</v>
      </c>
      <c r="I587" s="348">
        <v>525801</v>
      </c>
    </row>
    <row r="588" spans="1:10" s="42" customFormat="1" ht="15.75" x14ac:dyDescent="0.25">
      <c r="A588" s="67" t="s">
        <v>18</v>
      </c>
      <c r="B588" s="144" t="s">
        <v>59</v>
      </c>
      <c r="C588" s="49" t="s">
        <v>29</v>
      </c>
      <c r="D588" s="49" t="s">
        <v>15</v>
      </c>
      <c r="E588" s="308" t="s">
        <v>244</v>
      </c>
      <c r="F588" s="309" t="s">
        <v>10</v>
      </c>
      <c r="G588" s="310" t="s">
        <v>499</v>
      </c>
      <c r="H588" s="2" t="s">
        <v>17</v>
      </c>
      <c r="I588" s="348">
        <v>6560</v>
      </c>
    </row>
    <row r="589" spans="1:10" s="42" customFormat="1" ht="15.75" x14ac:dyDescent="0.25">
      <c r="A589" s="119" t="s">
        <v>775</v>
      </c>
      <c r="B589" s="28" t="s">
        <v>59</v>
      </c>
      <c r="C589" s="24" t="s">
        <v>29</v>
      </c>
      <c r="D589" s="24" t="s">
        <v>29</v>
      </c>
      <c r="E589" s="259"/>
      <c r="F589" s="260"/>
      <c r="G589" s="261"/>
      <c r="H589" s="24"/>
      <c r="I589" s="372">
        <f>SUM(I590+I603)</f>
        <v>743072</v>
      </c>
    </row>
    <row r="590" spans="1:10" ht="63" x14ac:dyDescent="0.25">
      <c r="A590" s="110" t="s">
        <v>164</v>
      </c>
      <c r="B590" s="35" t="s">
        <v>59</v>
      </c>
      <c r="C590" s="33" t="s">
        <v>29</v>
      </c>
      <c r="D590" s="33" t="s">
        <v>29</v>
      </c>
      <c r="E590" s="262" t="s">
        <v>548</v>
      </c>
      <c r="F590" s="263" t="s">
        <v>466</v>
      </c>
      <c r="G590" s="264" t="s">
        <v>467</v>
      </c>
      <c r="H590" s="33"/>
      <c r="I590" s="346">
        <f>SUM(I591+I595)</f>
        <v>713845</v>
      </c>
    </row>
    <row r="591" spans="1:10" ht="81" customHeight="1" x14ac:dyDescent="0.25">
      <c r="A591" s="114" t="s">
        <v>165</v>
      </c>
      <c r="B591" s="60" t="s">
        <v>59</v>
      </c>
      <c r="C591" s="49" t="s">
        <v>29</v>
      </c>
      <c r="D591" s="49" t="s">
        <v>29</v>
      </c>
      <c r="E591" s="305" t="s">
        <v>245</v>
      </c>
      <c r="F591" s="306" t="s">
        <v>466</v>
      </c>
      <c r="G591" s="307" t="s">
        <v>467</v>
      </c>
      <c r="H591" s="49"/>
      <c r="I591" s="347">
        <f>SUM(I592)</f>
        <v>148000</v>
      </c>
    </row>
    <row r="592" spans="1:10" ht="31.5" x14ac:dyDescent="0.25">
      <c r="A592" s="114" t="s">
        <v>549</v>
      </c>
      <c r="B592" s="60" t="s">
        <v>59</v>
      </c>
      <c r="C592" s="49" t="s">
        <v>29</v>
      </c>
      <c r="D592" s="49" t="s">
        <v>29</v>
      </c>
      <c r="E592" s="305" t="s">
        <v>245</v>
      </c>
      <c r="F592" s="306" t="s">
        <v>10</v>
      </c>
      <c r="G592" s="307" t="s">
        <v>467</v>
      </c>
      <c r="H592" s="49"/>
      <c r="I592" s="347">
        <f>SUM(I593)</f>
        <v>148000</v>
      </c>
    </row>
    <row r="593" spans="1:9" ht="15.75" x14ac:dyDescent="0.25">
      <c r="A593" s="67" t="s">
        <v>95</v>
      </c>
      <c r="B593" s="525" t="s">
        <v>59</v>
      </c>
      <c r="C593" s="49" t="s">
        <v>29</v>
      </c>
      <c r="D593" s="49" t="s">
        <v>29</v>
      </c>
      <c r="E593" s="305" t="s">
        <v>245</v>
      </c>
      <c r="F593" s="306" t="s">
        <v>10</v>
      </c>
      <c r="G593" s="307" t="s">
        <v>550</v>
      </c>
      <c r="H593" s="49"/>
      <c r="I593" s="347">
        <f>SUM(I594)</f>
        <v>148000</v>
      </c>
    </row>
    <row r="594" spans="1:9" ht="31.5" x14ac:dyDescent="0.25">
      <c r="A594" s="120" t="s">
        <v>653</v>
      </c>
      <c r="B594" s="366" t="s">
        <v>59</v>
      </c>
      <c r="C594" s="49" t="s">
        <v>29</v>
      </c>
      <c r="D594" s="49" t="s">
        <v>29</v>
      </c>
      <c r="E594" s="305" t="s">
        <v>245</v>
      </c>
      <c r="F594" s="306" t="s">
        <v>10</v>
      </c>
      <c r="G594" s="307" t="s">
        <v>550</v>
      </c>
      <c r="H594" s="49" t="s">
        <v>16</v>
      </c>
      <c r="I594" s="349">
        <v>148000</v>
      </c>
    </row>
    <row r="595" spans="1:9" ht="78.75" x14ac:dyDescent="0.25">
      <c r="A595" s="111" t="s">
        <v>166</v>
      </c>
      <c r="B595" s="60" t="s">
        <v>59</v>
      </c>
      <c r="C595" s="49" t="s">
        <v>29</v>
      </c>
      <c r="D595" s="49" t="s">
        <v>29</v>
      </c>
      <c r="E595" s="305" t="s">
        <v>241</v>
      </c>
      <c r="F595" s="306" t="s">
        <v>466</v>
      </c>
      <c r="G595" s="307" t="s">
        <v>467</v>
      </c>
      <c r="H595" s="49"/>
      <c r="I595" s="347">
        <f>SUM(I596)</f>
        <v>565845</v>
      </c>
    </row>
    <row r="596" spans="1:9" ht="31.5" x14ac:dyDescent="0.25">
      <c r="A596" s="111" t="s">
        <v>551</v>
      </c>
      <c r="B596" s="60" t="s">
        <v>59</v>
      </c>
      <c r="C596" s="49" t="s">
        <v>29</v>
      </c>
      <c r="D596" s="49" t="s">
        <v>29</v>
      </c>
      <c r="E596" s="305" t="s">
        <v>241</v>
      </c>
      <c r="F596" s="306" t="s">
        <v>10</v>
      </c>
      <c r="G596" s="138" t="s">
        <v>467</v>
      </c>
      <c r="H596" s="49"/>
      <c r="I596" s="347">
        <f>SUM(I597+I599+I601)</f>
        <v>565845</v>
      </c>
    </row>
    <row r="597" spans="1:9" ht="15.75" x14ac:dyDescent="0.25">
      <c r="A597" s="111" t="s">
        <v>677</v>
      </c>
      <c r="B597" s="60" t="s">
        <v>59</v>
      </c>
      <c r="C597" s="49" t="s">
        <v>29</v>
      </c>
      <c r="D597" s="49" t="s">
        <v>29</v>
      </c>
      <c r="E597" s="305" t="s">
        <v>241</v>
      </c>
      <c r="F597" s="306" t="s">
        <v>10</v>
      </c>
      <c r="G597" s="307" t="s">
        <v>676</v>
      </c>
      <c r="H597" s="49"/>
      <c r="I597" s="347">
        <f>SUM(I598)</f>
        <v>323168</v>
      </c>
    </row>
    <row r="598" spans="1:9" ht="15.75" x14ac:dyDescent="0.25">
      <c r="A598" s="67" t="s">
        <v>40</v>
      </c>
      <c r="B598" s="60" t="s">
        <v>59</v>
      </c>
      <c r="C598" s="49" t="s">
        <v>29</v>
      </c>
      <c r="D598" s="49" t="s">
        <v>29</v>
      </c>
      <c r="E598" s="305" t="s">
        <v>241</v>
      </c>
      <c r="F598" s="306" t="s">
        <v>10</v>
      </c>
      <c r="G598" s="307" t="s">
        <v>676</v>
      </c>
      <c r="H598" s="49" t="s">
        <v>39</v>
      </c>
      <c r="I598" s="349">
        <v>323168</v>
      </c>
    </row>
    <row r="599" spans="1:9" ht="31.5" x14ac:dyDescent="0.25">
      <c r="A599" s="109" t="s">
        <v>552</v>
      </c>
      <c r="B599" s="525" t="s">
        <v>59</v>
      </c>
      <c r="C599" s="2" t="s">
        <v>29</v>
      </c>
      <c r="D599" s="2" t="s">
        <v>29</v>
      </c>
      <c r="E599" s="305" t="s">
        <v>241</v>
      </c>
      <c r="F599" s="266" t="s">
        <v>10</v>
      </c>
      <c r="G599" s="267" t="s">
        <v>553</v>
      </c>
      <c r="H599" s="2"/>
      <c r="I599" s="347">
        <f>SUM(I600:I600)</f>
        <v>208300</v>
      </c>
    </row>
    <row r="600" spans="1:9" ht="15.75" x14ac:dyDescent="0.25">
      <c r="A600" s="67" t="s">
        <v>40</v>
      </c>
      <c r="B600" s="525" t="s">
        <v>59</v>
      </c>
      <c r="C600" s="2" t="s">
        <v>29</v>
      </c>
      <c r="D600" s="2" t="s">
        <v>29</v>
      </c>
      <c r="E600" s="305" t="s">
        <v>241</v>
      </c>
      <c r="F600" s="266" t="s">
        <v>10</v>
      </c>
      <c r="G600" s="267" t="s">
        <v>553</v>
      </c>
      <c r="H600" s="2" t="s">
        <v>39</v>
      </c>
      <c r="I600" s="349">
        <v>208300</v>
      </c>
    </row>
    <row r="601" spans="1:9" ht="15.75" x14ac:dyDescent="0.25">
      <c r="A601" s="67" t="s">
        <v>675</v>
      </c>
      <c r="B601" s="525" t="s">
        <v>59</v>
      </c>
      <c r="C601" s="2" t="s">
        <v>29</v>
      </c>
      <c r="D601" s="2" t="s">
        <v>29</v>
      </c>
      <c r="E601" s="305" t="s">
        <v>241</v>
      </c>
      <c r="F601" s="266" t="s">
        <v>10</v>
      </c>
      <c r="G601" s="267" t="s">
        <v>678</v>
      </c>
      <c r="H601" s="2"/>
      <c r="I601" s="347">
        <f>SUM(I602)</f>
        <v>34377</v>
      </c>
    </row>
    <row r="602" spans="1:9" ht="31.5" x14ac:dyDescent="0.25">
      <c r="A602" s="120" t="s">
        <v>653</v>
      </c>
      <c r="B602" s="525" t="s">
        <v>59</v>
      </c>
      <c r="C602" s="2" t="s">
        <v>29</v>
      </c>
      <c r="D602" s="2" t="s">
        <v>29</v>
      </c>
      <c r="E602" s="305" t="s">
        <v>241</v>
      </c>
      <c r="F602" s="266" t="s">
        <v>10</v>
      </c>
      <c r="G602" s="267" t="s">
        <v>678</v>
      </c>
      <c r="H602" s="2" t="s">
        <v>16</v>
      </c>
      <c r="I602" s="349">
        <v>34377</v>
      </c>
    </row>
    <row r="603" spans="1:9" s="70" customFormat="1" ht="47.25" x14ac:dyDescent="0.25">
      <c r="A603" s="110" t="s">
        <v>124</v>
      </c>
      <c r="B603" s="35" t="s">
        <v>59</v>
      </c>
      <c r="C603" s="33" t="s">
        <v>29</v>
      </c>
      <c r="D603" s="33" t="s">
        <v>29</v>
      </c>
      <c r="E603" s="262" t="s">
        <v>481</v>
      </c>
      <c r="F603" s="263" t="s">
        <v>466</v>
      </c>
      <c r="G603" s="264" t="s">
        <v>467</v>
      </c>
      <c r="H603" s="33"/>
      <c r="I603" s="346">
        <f>SUM(I604)</f>
        <v>29227</v>
      </c>
    </row>
    <row r="604" spans="1:9" s="70" customFormat="1" ht="63" x14ac:dyDescent="0.25">
      <c r="A604" s="111" t="s">
        <v>160</v>
      </c>
      <c r="B604" s="60" t="s">
        <v>59</v>
      </c>
      <c r="C604" s="40" t="s">
        <v>29</v>
      </c>
      <c r="D604" s="49" t="s">
        <v>29</v>
      </c>
      <c r="E604" s="305" t="s">
        <v>240</v>
      </c>
      <c r="F604" s="306" t="s">
        <v>466</v>
      </c>
      <c r="G604" s="307" t="s">
        <v>467</v>
      </c>
      <c r="H604" s="77"/>
      <c r="I604" s="350">
        <f>SUM(I605)</f>
        <v>29227</v>
      </c>
    </row>
    <row r="605" spans="1:9" s="70" customFormat="1" ht="31.5" x14ac:dyDescent="0.25">
      <c r="A605" s="111" t="s">
        <v>544</v>
      </c>
      <c r="B605" s="60" t="s">
        <v>59</v>
      </c>
      <c r="C605" s="40" t="s">
        <v>29</v>
      </c>
      <c r="D605" s="49" t="s">
        <v>29</v>
      </c>
      <c r="E605" s="305" t="s">
        <v>240</v>
      </c>
      <c r="F605" s="306" t="s">
        <v>10</v>
      </c>
      <c r="G605" s="307" t="s">
        <v>467</v>
      </c>
      <c r="H605" s="77"/>
      <c r="I605" s="350">
        <f>SUM(I606)</f>
        <v>29227</v>
      </c>
    </row>
    <row r="606" spans="1:9" s="42" customFormat="1" ht="31.5" x14ac:dyDescent="0.25">
      <c r="A606" s="112" t="s">
        <v>161</v>
      </c>
      <c r="B606" s="369" t="s">
        <v>59</v>
      </c>
      <c r="C606" s="40" t="s">
        <v>29</v>
      </c>
      <c r="D606" s="49" t="s">
        <v>29</v>
      </c>
      <c r="E606" s="305" t="s">
        <v>240</v>
      </c>
      <c r="F606" s="306" t="s">
        <v>10</v>
      </c>
      <c r="G606" s="307" t="s">
        <v>545</v>
      </c>
      <c r="H606" s="77"/>
      <c r="I606" s="350">
        <f>SUM(I607)</f>
        <v>29227</v>
      </c>
    </row>
    <row r="607" spans="1:9" s="42" customFormat="1" ht="31.5" x14ac:dyDescent="0.25">
      <c r="A607" s="113" t="s">
        <v>653</v>
      </c>
      <c r="B607" s="370" t="s">
        <v>59</v>
      </c>
      <c r="C607" s="49" t="s">
        <v>29</v>
      </c>
      <c r="D607" s="49" t="s">
        <v>29</v>
      </c>
      <c r="E607" s="305" t="s">
        <v>240</v>
      </c>
      <c r="F607" s="306" t="s">
        <v>10</v>
      </c>
      <c r="G607" s="307" t="s">
        <v>545</v>
      </c>
      <c r="H607" s="77" t="s">
        <v>16</v>
      </c>
      <c r="I607" s="351">
        <v>29227</v>
      </c>
    </row>
    <row r="608" spans="1:9" ht="15.75" x14ac:dyDescent="0.25">
      <c r="A608" s="123" t="s">
        <v>33</v>
      </c>
      <c r="B608" s="18" t="s">
        <v>59</v>
      </c>
      <c r="C608" s="14" t="s">
        <v>35</v>
      </c>
      <c r="D608" s="14"/>
      <c r="E608" s="256"/>
      <c r="F608" s="257"/>
      <c r="G608" s="258"/>
      <c r="H608" s="14"/>
      <c r="I608" s="371">
        <f>SUM(I609,I641)</f>
        <v>25773628</v>
      </c>
    </row>
    <row r="609" spans="1:9" ht="15.75" x14ac:dyDescent="0.25">
      <c r="A609" s="119" t="s">
        <v>34</v>
      </c>
      <c r="B609" s="28" t="s">
        <v>59</v>
      </c>
      <c r="C609" s="24" t="s">
        <v>35</v>
      </c>
      <c r="D609" s="24" t="s">
        <v>10</v>
      </c>
      <c r="E609" s="259"/>
      <c r="F609" s="260"/>
      <c r="G609" s="261"/>
      <c r="H609" s="24"/>
      <c r="I609" s="372">
        <f>SUM(I610,I634,I629)</f>
        <v>20027906</v>
      </c>
    </row>
    <row r="610" spans="1:9" ht="31.5" x14ac:dyDescent="0.25">
      <c r="A610" s="107" t="s">
        <v>162</v>
      </c>
      <c r="B610" s="35" t="s">
        <v>59</v>
      </c>
      <c r="C610" s="33" t="s">
        <v>35</v>
      </c>
      <c r="D610" s="33" t="s">
        <v>10</v>
      </c>
      <c r="E610" s="262" t="s">
        <v>243</v>
      </c>
      <c r="F610" s="263" t="s">
        <v>466</v>
      </c>
      <c r="G610" s="264" t="s">
        <v>467</v>
      </c>
      <c r="H610" s="36"/>
      <c r="I610" s="346">
        <f>SUM(I611,I623)</f>
        <v>19759506</v>
      </c>
    </row>
    <row r="611" spans="1:9" ht="33" customHeight="1" x14ac:dyDescent="0.25">
      <c r="A611" s="109" t="s">
        <v>169</v>
      </c>
      <c r="B611" s="525" t="s">
        <v>59</v>
      </c>
      <c r="C611" s="2" t="s">
        <v>35</v>
      </c>
      <c r="D611" s="2" t="s">
        <v>10</v>
      </c>
      <c r="E611" s="265" t="s">
        <v>246</v>
      </c>
      <c r="F611" s="266" t="s">
        <v>466</v>
      </c>
      <c r="G611" s="267" t="s">
        <v>467</v>
      </c>
      <c r="H611" s="2"/>
      <c r="I611" s="347">
        <f>SUM(I612)</f>
        <v>10237381</v>
      </c>
    </row>
    <row r="612" spans="1:9" ht="31.5" x14ac:dyDescent="0.25">
      <c r="A612" s="109" t="s">
        <v>557</v>
      </c>
      <c r="B612" s="525" t="s">
        <v>59</v>
      </c>
      <c r="C612" s="2" t="s">
        <v>35</v>
      </c>
      <c r="D612" s="2" t="s">
        <v>10</v>
      </c>
      <c r="E612" s="265" t="s">
        <v>246</v>
      </c>
      <c r="F612" s="266" t="s">
        <v>10</v>
      </c>
      <c r="G612" s="267" t="s">
        <v>467</v>
      </c>
      <c r="H612" s="2"/>
      <c r="I612" s="347">
        <f>SUM(I615+I619+I621+I613)</f>
        <v>10237381</v>
      </c>
    </row>
    <row r="613" spans="1:9" ht="47.25" x14ac:dyDescent="0.25">
      <c r="A613" s="109" t="s">
        <v>852</v>
      </c>
      <c r="B613" s="540" t="s">
        <v>59</v>
      </c>
      <c r="C613" s="2" t="s">
        <v>35</v>
      </c>
      <c r="D613" s="2" t="s">
        <v>10</v>
      </c>
      <c r="E613" s="265" t="s">
        <v>246</v>
      </c>
      <c r="F613" s="266" t="s">
        <v>10</v>
      </c>
      <c r="G613" s="267" t="s">
        <v>851</v>
      </c>
      <c r="H613" s="2"/>
      <c r="I613" s="347">
        <f>SUM(I614)</f>
        <v>308360</v>
      </c>
    </row>
    <row r="614" spans="1:9" ht="31.5" x14ac:dyDescent="0.25">
      <c r="A614" s="120" t="s">
        <v>653</v>
      </c>
      <c r="B614" s="540" t="s">
        <v>59</v>
      </c>
      <c r="C614" s="2" t="s">
        <v>35</v>
      </c>
      <c r="D614" s="2" t="s">
        <v>10</v>
      </c>
      <c r="E614" s="265" t="s">
        <v>246</v>
      </c>
      <c r="F614" s="266" t="s">
        <v>10</v>
      </c>
      <c r="G614" s="267" t="s">
        <v>851</v>
      </c>
      <c r="H614" s="2" t="s">
        <v>16</v>
      </c>
      <c r="I614" s="349">
        <v>308360</v>
      </c>
    </row>
    <row r="615" spans="1:9" ht="31.5" x14ac:dyDescent="0.25">
      <c r="A615" s="67" t="s">
        <v>94</v>
      </c>
      <c r="B615" s="525" t="s">
        <v>59</v>
      </c>
      <c r="C615" s="2" t="s">
        <v>35</v>
      </c>
      <c r="D615" s="2" t="s">
        <v>10</v>
      </c>
      <c r="E615" s="265" t="s">
        <v>246</v>
      </c>
      <c r="F615" s="266" t="s">
        <v>10</v>
      </c>
      <c r="G615" s="267" t="s">
        <v>499</v>
      </c>
      <c r="H615" s="2"/>
      <c r="I615" s="347">
        <f>SUM(I616:I618)</f>
        <v>9323379</v>
      </c>
    </row>
    <row r="616" spans="1:9" ht="63" x14ac:dyDescent="0.25">
      <c r="A616" s="109" t="s">
        <v>84</v>
      </c>
      <c r="B616" s="525" t="s">
        <v>59</v>
      </c>
      <c r="C616" s="2" t="s">
        <v>35</v>
      </c>
      <c r="D616" s="2" t="s">
        <v>10</v>
      </c>
      <c r="E616" s="265" t="s">
        <v>246</v>
      </c>
      <c r="F616" s="266" t="s">
        <v>10</v>
      </c>
      <c r="G616" s="267" t="s">
        <v>499</v>
      </c>
      <c r="H616" s="2" t="s">
        <v>13</v>
      </c>
      <c r="I616" s="349">
        <v>8435701</v>
      </c>
    </row>
    <row r="617" spans="1:9" ht="31.5" x14ac:dyDescent="0.25">
      <c r="A617" s="120" t="s">
        <v>653</v>
      </c>
      <c r="B617" s="366" t="s">
        <v>59</v>
      </c>
      <c r="C617" s="2" t="s">
        <v>35</v>
      </c>
      <c r="D617" s="2" t="s">
        <v>10</v>
      </c>
      <c r="E617" s="265" t="s">
        <v>246</v>
      </c>
      <c r="F617" s="266" t="s">
        <v>10</v>
      </c>
      <c r="G617" s="267" t="s">
        <v>499</v>
      </c>
      <c r="H617" s="2" t="s">
        <v>16</v>
      </c>
      <c r="I617" s="349">
        <v>866658</v>
      </c>
    </row>
    <row r="618" spans="1:9" ht="15.75" x14ac:dyDescent="0.25">
      <c r="A618" s="67" t="s">
        <v>18</v>
      </c>
      <c r="B618" s="525" t="s">
        <v>59</v>
      </c>
      <c r="C618" s="2" t="s">
        <v>35</v>
      </c>
      <c r="D618" s="2" t="s">
        <v>10</v>
      </c>
      <c r="E618" s="265" t="s">
        <v>246</v>
      </c>
      <c r="F618" s="266" t="s">
        <v>10</v>
      </c>
      <c r="G618" s="267" t="s">
        <v>499</v>
      </c>
      <c r="H618" s="2" t="s">
        <v>17</v>
      </c>
      <c r="I618" s="349">
        <v>21020</v>
      </c>
    </row>
    <row r="619" spans="1:9" ht="15.75" x14ac:dyDescent="0.25">
      <c r="A619" s="67" t="s">
        <v>110</v>
      </c>
      <c r="B619" s="525" t="s">
        <v>59</v>
      </c>
      <c r="C619" s="2" t="s">
        <v>35</v>
      </c>
      <c r="D619" s="2" t="s">
        <v>10</v>
      </c>
      <c r="E619" s="265" t="s">
        <v>246</v>
      </c>
      <c r="F619" s="266" t="s">
        <v>10</v>
      </c>
      <c r="G619" s="267" t="s">
        <v>489</v>
      </c>
      <c r="H619" s="2"/>
      <c r="I619" s="347">
        <f>SUM(I620)</f>
        <v>109257</v>
      </c>
    </row>
    <row r="620" spans="1:9" ht="31.5" x14ac:dyDescent="0.25">
      <c r="A620" s="120" t="s">
        <v>653</v>
      </c>
      <c r="B620" s="525" t="s">
        <v>59</v>
      </c>
      <c r="C620" s="2" t="s">
        <v>35</v>
      </c>
      <c r="D620" s="2" t="s">
        <v>10</v>
      </c>
      <c r="E620" s="265" t="s">
        <v>246</v>
      </c>
      <c r="F620" s="266" t="s">
        <v>10</v>
      </c>
      <c r="G620" s="267" t="s">
        <v>489</v>
      </c>
      <c r="H620" s="2" t="s">
        <v>16</v>
      </c>
      <c r="I620" s="349">
        <v>109257</v>
      </c>
    </row>
    <row r="621" spans="1:9" ht="15.75" x14ac:dyDescent="0.25">
      <c r="A621" s="67" t="s">
        <v>862</v>
      </c>
      <c r="B621" s="525" t="s">
        <v>59</v>
      </c>
      <c r="C621" s="2" t="s">
        <v>35</v>
      </c>
      <c r="D621" s="2" t="s">
        <v>10</v>
      </c>
      <c r="E621" s="265" t="s">
        <v>246</v>
      </c>
      <c r="F621" s="266" t="s">
        <v>10</v>
      </c>
      <c r="G621" s="267" t="s">
        <v>861</v>
      </c>
      <c r="H621" s="2"/>
      <c r="I621" s="347">
        <f>SUM(I622)</f>
        <v>496385</v>
      </c>
    </row>
    <row r="622" spans="1:9" ht="31.5" x14ac:dyDescent="0.25">
      <c r="A622" s="120" t="s">
        <v>653</v>
      </c>
      <c r="B622" s="525" t="s">
        <v>59</v>
      </c>
      <c r="C622" s="2" t="s">
        <v>35</v>
      </c>
      <c r="D622" s="2" t="s">
        <v>10</v>
      </c>
      <c r="E622" s="265" t="s">
        <v>246</v>
      </c>
      <c r="F622" s="266" t="s">
        <v>10</v>
      </c>
      <c r="G622" s="267" t="s">
        <v>861</v>
      </c>
      <c r="H622" s="2" t="s">
        <v>16</v>
      </c>
      <c r="I622" s="349">
        <v>496385</v>
      </c>
    </row>
    <row r="623" spans="1:9" ht="33" customHeight="1" x14ac:dyDescent="0.25">
      <c r="A623" s="67" t="s">
        <v>170</v>
      </c>
      <c r="B623" s="525" t="s">
        <v>59</v>
      </c>
      <c r="C623" s="2" t="s">
        <v>35</v>
      </c>
      <c r="D623" s="2" t="s">
        <v>10</v>
      </c>
      <c r="E623" s="265" t="s">
        <v>558</v>
      </c>
      <c r="F623" s="266" t="s">
        <v>466</v>
      </c>
      <c r="G623" s="267" t="s">
        <v>467</v>
      </c>
      <c r="H623" s="2"/>
      <c r="I623" s="347">
        <f>SUM(I624)</f>
        <v>9522125</v>
      </c>
    </row>
    <row r="624" spans="1:9" ht="15.75" x14ac:dyDescent="0.25">
      <c r="A624" s="67" t="s">
        <v>559</v>
      </c>
      <c r="B624" s="525" t="s">
        <v>59</v>
      </c>
      <c r="C624" s="2" t="s">
        <v>35</v>
      </c>
      <c r="D624" s="2" t="s">
        <v>10</v>
      </c>
      <c r="E624" s="265" t="s">
        <v>247</v>
      </c>
      <c r="F624" s="266" t="s">
        <v>10</v>
      </c>
      <c r="G624" s="267" t="s">
        <v>467</v>
      </c>
      <c r="H624" s="2"/>
      <c r="I624" s="347">
        <f>SUM(I625)</f>
        <v>9522125</v>
      </c>
    </row>
    <row r="625" spans="1:9" ht="31.5" x14ac:dyDescent="0.25">
      <c r="A625" s="67" t="s">
        <v>94</v>
      </c>
      <c r="B625" s="525" t="s">
        <v>59</v>
      </c>
      <c r="C625" s="2" t="s">
        <v>35</v>
      </c>
      <c r="D625" s="2" t="s">
        <v>10</v>
      </c>
      <c r="E625" s="265" t="s">
        <v>247</v>
      </c>
      <c r="F625" s="266" t="s">
        <v>10</v>
      </c>
      <c r="G625" s="267" t="s">
        <v>499</v>
      </c>
      <c r="H625" s="2"/>
      <c r="I625" s="347">
        <f>SUM(I626:I628)</f>
        <v>9522125</v>
      </c>
    </row>
    <row r="626" spans="1:9" ht="63" x14ac:dyDescent="0.25">
      <c r="A626" s="109" t="s">
        <v>84</v>
      </c>
      <c r="B626" s="525" t="s">
        <v>59</v>
      </c>
      <c r="C626" s="2" t="s">
        <v>35</v>
      </c>
      <c r="D626" s="2" t="s">
        <v>10</v>
      </c>
      <c r="E626" s="265" t="s">
        <v>247</v>
      </c>
      <c r="F626" s="266" t="s">
        <v>10</v>
      </c>
      <c r="G626" s="267" t="s">
        <v>499</v>
      </c>
      <c r="H626" s="2" t="s">
        <v>13</v>
      </c>
      <c r="I626" s="349">
        <v>8953991</v>
      </c>
    </row>
    <row r="627" spans="1:9" ht="31.5" x14ac:dyDescent="0.25">
      <c r="A627" s="120" t="s">
        <v>653</v>
      </c>
      <c r="B627" s="366" t="s">
        <v>59</v>
      </c>
      <c r="C627" s="2" t="s">
        <v>35</v>
      </c>
      <c r="D627" s="2" t="s">
        <v>10</v>
      </c>
      <c r="E627" s="265" t="s">
        <v>247</v>
      </c>
      <c r="F627" s="266" t="s">
        <v>10</v>
      </c>
      <c r="G627" s="267" t="s">
        <v>499</v>
      </c>
      <c r="H627" s="2" t="s">
        <v>16</v>
      </c>
      <c r="I627" s="349">
        <v>563330</v>
      </c>
    </row>
    <row r="628" spans="1:9" ht="15.75" x14ac:dyDescent="0.25">
      <c r="A628" s="67" t="s">
        <v>18</v>
      </c>
      <c r="B628" s="525" t="s">
        <v>59</v>
      </c>
      <c r="C628" s="2" t="s">
        <v>35</v>
      </c>
      <c r="D628" s="2" t="s">
        <v>10</v>
      </c>
      <c r="E628" s="265" t="s">
        <v>247</v>
      </c>
      <c r="F628" s="266" t="s">
        <v>10</v>
      </c>
      <c r="G628" s="267" t="s">
        <v>499</v>
      </c>
      <c r="H628" s="2" t="s">
        <v>17</v>
      </c>
      <c r="I628" s="349">
        <v>4804</v>
      </c>
    </row>
    <row r="629" spans="1:9" s="42" customFormat="1" ht="63" x14ac:dyDescent="0.25">
      <c r="A629" s="110" t="s">
        <v>140</v>
      </c>
      <c r="B629" s="35" t="s">
        <v>59</v>
      </c>
      <c r="C629" s="33" t="s">
        <v>35</v>
      </c>
      <c r="D629" s="47" t="s">
        <v>10</v>
      </c>
      <c r="E629" s="274" t="s">
        <v>216</v>
      </c>
      <c r="F629" s="275" t="s">
        <v>466</v>
      </c>
      <c r="G629" s="276" t="s">
        <v>467</v>
      </c>
      <c r="H629" s="33"/>
      <c r="I629" s="346">
        <f>SUM(I630)</f>
        <v>148400</v>
      </c>
    </row>
    <row r="630" spans="1:9" s="42" customFormat="1" ht="110.25" x14ac:dyDescent="0.25">
      <c r="A630" s="111" t="s">
        <v>156</v>
      </c>
      <c r="B630" s="60" t="s">
        <v>59</v>
      </c>
      <c r="C630" s="2" t="s">
        <v>35</v>
      </c>
      <c r="D630" s="40" t="s">
        <v>10</v>
      </c>
      <c r="E630" s="308" t="s">
        <v>218</v>
      </c>
      <c r="F630" s="309" t="s">
        <v>466</v>
      </c>
      <c r="G630" s="310" t="s">
        <v>467</v>
      </c>
      <c r="H630" s="2"/>
      <c r="I630" s="347">
        <f>SUM(I631)</f>
        <v>148400</v>
      </c>
    </row>
    <row r="631" spans="1:9" s="42" customFormat="1" ht="47.25" x14ac:dyDescent="0.25">
      <c r="A631" s="111" t="s">
        <v>486</v>
      </c>
      <c r="B631" s="60" t="s">
        <v>59</v>
      </c>
      <c r="C631" s="2" t="s">
        <v>35</v>
      </c>
      <c r="D631" s="40" t="s">
        <v>10</v>
      </c>
      <c r="E631" s="308" t="s">
        <v>218</v>
      </c>
      <c r="F631" s="309" t="s">
        <v>10</v>
      </c>
      <c r="G631" s="310" t="s">
        <v>467</v>
      </c>
      <c r="H631" s="2"/>
      <c r="I631" s="347">
        <f>SUM(I632)</f>
        <v>148400</v>
      </c>
    </row>
    <row r="632" spans="1:9" s="42" customFormat="1" ht="31.5" x14ac:dyDescent="0.25">
      <c r="A632" s="67" t="s">
        <v>109</v>
      </c>
      <c r="B632" s="551" t="s">
        <v>59</v>
      </c>
      <c r="C632" s="2" t="s">
        <v>35</v>
      </c>
      <c r="D632" s="40" t="s">
        <v>10</v>
      </c>
      <c r="E632" s="308" t="s">
        <v>218</v>
      </c>
      <c r="F632" s="309" t="s">
        <v>10</v>
      </c>
      <c r="G632" s="310" t="s">
        <v>487</v>
      </c>
      <c r="H632" s="2"/>
      <c r="I632" s="347">
        <f>SUM(I633)</f>
        <v>148400</v>
      </c>
    </row>
    <row r="633" spans="1:9" s="42" customFormat="1" ht="31.5" x14ac:dyDescent="0.25">
      <c r="A633" s="120" t="s">
        <v>653</v>
      </c>
      <c r="B633" s="366" t="s">
        <v>59</v>
      </c>
      <c r="C633" s="2" t="s">
        <v>35</v>
      </c>
      <c r="D633" s="40" t="s">
        <v>10</v>
      </c>
      <c r="E633" s="308" t="s">
        <v>218</v>
      </c>
      <c r="F633" s="309" t="s">
        <v>10</v>
      </c>
      <c r="G633" s="310" t="s">
        <v>487</v>
      </c>
      <c r="H633" s="2" t="s">
        <v>16</v>
      </c>
      <c r="I633" s="348">
        <v>148400</v>
      </c>
    </row>
    <row r="634" spans="1:9" s="70" customFormat="1" ht="31.5" x14ac:dyDescent="0.25">
      <c r="A634" s="107" t="s">
        <v>147</v>
      </c>
      <c r="B634" s="35" t="s">
        <v>59</v>
      </c>
      <c r="C634" s="33" t="s">
        <v>35</v>
      </c>
      <c r="D634" s="33" t="s">
        <v>10</v>
      </c>
      <c r="E634" s="262" t="s">
        <v>221</v>
      </c>
      <c r="F634" s="263" t="s">
        <v>466</v>
      </c>
      <c r="G634" s="264" t="s">
        <v>467</v>
      </c>
      <c r="H634" s="36"/>
      <c r="I634" s="346">
        <f>SUM(I635)</f>
        <v>120000</v>
      </c>
    </row>
    <row r="635" spans="1:9" s="70" customFormat="1" ht="63" x14ac:dyDescent="0.25">
      <c r="A635" s="109" t="s">
        <v>171</v>
      </c>
      <c r="B635" s="525" t="s">
        <v>59</v>
      </c>
      <c r="C635" s="2" t="s">
        <v>35</v>
      </c>
      <c r="D635" s="2" t="s">
        <v>10</v>
      </c>
      <c r="E635" s="265" t="s">
        <v>248</v>
      </c>
      <c r="F635" s="266" t="s">
        <v>466</v>
      </c>
      <c r="G635" s="267" t="s">
        <v>467</v>
      </c>
      <c r="H635" s="2"/>
      <c r="I635" s="347">
        <f>SUM(I636)</f>
        <v>120000</v>
      </c>
    </row>
    <row r="636" spans="1:9" s="70" customFormat="1" ht="33.75" customHeight="1" x14ac:dyDescent="0.25">
      <c r="A636" s="109" t="s">
        <v>560</v>
      </c>
      <c r="B636" s="525" t="s">
        <v>59</v>
      </c>
      <c r="C636" s="2" t="s">
        <v>35</v>
      </c>
      <c r="D636" s="2" t="s">
        <v>10</v>
      </c>
      <c r="E636" s="265" t="s">
        <v>248</v>
      </c>
      <c r="F636" s="266" t="s">
        <v>12</v>
      </c>
      <c r="G636" s="267" t="s">
        <v>467</v>
      </c>
      <c r="H636" s="2"/>
      <c r="I636" s="347">
        <f>SUM(I637+I639)</f>
        <v>120000</v>
      </c>
    </row>
    <row r="637" spans="1:9" s="70" customFormat="1" ht="16.5" customHeight="1" x14ac:dyDescent="0.25">
      <c r="A637" s="67" t="s">
        <v>110</v>
      </c>
      <c r="B637" s="525" t="s">
        <v>59</v>
      </c>
      <c r="C637" s="2" t="s">
        <v>35</v>
      </c>
      <c r="D637" s="2" t="s">
        <v>10</v>
      </c>
      <c r="E637" s="265" t="s">
        <v>248</v>
      </c>
      <c r="F637" s="266" t="s">
        <v>12</v>
      </c>
      <c r="G637" s="267" t="s">
        <v>489</v>
      </c>
      <c r="H637" s="2"/>
      <c r="I637" s="347">
        <f>SUM(I638)</f>
        <v>95000</v>
      </c>
    </row>
    <row r="638" spans="1:9" s="70" customFormat="1" ht="33.75" customHeight="1" x14ac:dyDescent="0.25">
      <c r="A638" s="120" t="s">
        <v>653</v>
      </c>
      <c r="B638" s="366" t="s">
        <v>59</v>
      </c>
      <c r="C638" s="2" t="s">
        <v>35</v>
      </c>
      <c r="D638" s="2" t="s">
        <v>10</v>
      </c>
      <c r="E638" s="265" t="s">
        <v>248</v>
      </c>
      <c r="F638" s="266" t="s">
        <v>12</v>
      </c>
      <c r="G638" s="267" t="s">
        <v>489</v>
      </c>
      <c r="H638" s="2" t="s">
        <v>16</v>
      </c>
      <c r="I638" s="349">
        <v>95000</v>
      </c>
    </row>
    <row r="639" spans="1:9" s="70" customFormat="1" ht="31.5" x14ac:dyDescent="0.25">
      <c r="A639" s="67" t="s">
        <v>562</v>
      </c>
      <c r="B639" s="525" t="s">
        <v>59</v>
      </c>
      <c r="C639" s="2" t="s">
        <v>35</v>
      </c>
      <c r="D639" s="2" t="s">
        <v>10</v>
      </c>
      <c r="E639" s="265" t="s">
        <v>248</v>
      </c>
      <c r="F639" s="266" t="s">
        <v>12</v>
      </c>
      <c r="G639" s="267" t="s">
        <v>561</v>
      </c>
      <c r="H639" s="2"/>
      <c r="I639" s="347">
        <f>SUM(I640)</f>
        <v>25000</v>
      </c>
    </row>
    <row r="640" spans="1:9" s="70" customFormat="1" ht="31.5" x14ac:dyDescent="0.25">
      <c r="A640" s="120" t="s">
        <v>653</v>
      </c>
      <c r="B640" s="366" t="s">
        <v>59</v>
      </c>
      <c r="C640" s="2" t="s">
        <v>35</v>
      </c>
      <c r="D640" s="2" t="s">
        <v>10</v>
      </c>
      <c r="E640" s="265" t="s">
        <v>248</v>
      </c>
      <c r="F640" s="266" t="s">
        <v>12</v>
      </c>
      <c r="G640" s="267" t="s">
        <v>561</v>
      </c>
      <c r="H640" s="2" t="s">
        <v>16</v>
      </c>
      <c r="I640" s="349">
        <v>25000</v>
      </c>
    </row>
    <row r="641" spans="1:9" ht="15.75" x14ac:dyDescent="0.25">
      <c r="A641" s="119" t="s">
        <v>36</v>
      </c>
      <c r="B641" s="28" t="s">
        <v>59</v>
      </c>
      <c r="C641" s="24" t="s">
        <v>35</v>
      </c>
      <c r="D641" s="24" t="s">
        <v>20</v>
      </c>
      <c r="E641" s="259"/>
      <c r="F641" s="260"/>
      <c r="G641" s="261"/>
      <c r="H641" s="24"/>
      <c r="I641" s="372">
        <f>SUM(I642,I661)</f>
        <v>5745722</v>
      </c>
    </row>
    <row r="642" spans="1:9" ht="31.5" x14ac:dyDescent="0.25">
      <c r="A642" s="107" t="s">
        <v>162</v>
      </c>
      <c r="B642" s="35" t="s">
        <v>59</v>
      </c>
      <c r="C642" s="33" t="s">
        <v>35</v>
      </c>
      <c r="D642" s="33" t="s">
        <v>20</v>
      </c>
      <c r="E642" s="262" t="s">
        <v>243</v>
      </c>
      <c r="F642" s="263" t="s">
        <v>466</v>
      </c>
      <c r="G642" s="264" t="s">
        <v>467</v>
      </c>
      <c r="H642" s="33"/>
      <c r="I642" s="346">
        <f>SUM(I649+I643)</f>
        <v>5731422</v>
      </c>
    </row>
    <row r="643" spans="1:9" ht="47.25" x14ac:dyDescent="0.25">
      <c r="A643" s="67" t="s">
        <v>170</v>
      </c>
      <c r="B643" s="525" t="s">
        <v>59</v>
      </c>
      <c r="C643" s="2" t="s">
        <v>35</v>
      </c>
      <c r="D643" s="2" t="s">
        <v>20</v>
      </c>
      <c r="E643" s="265" t="s">
        <v>558</v>
      </c>
      <c r="F643" s="266" t="s">
        <v>466</v>
      </c>
      <c r="G643" s="267" t="s">
        <v>467</v>
      </c>
      <c r="H643" s="2"/>
      <c r="I643" s="347">
        <f>SUM(I644)</f>
        <v>55000</v>
      </c>
    </row>
    <row r="644" spans="1:9" ht="16.5" customHeight="1" x14ac:dyDescent="0.25">
      <c r="A644" s="114" t="s">
        <v>723</v>
      </c>
      <c r="B644" s="525" t="s">
        <v>59</v>
      </c>
      <c r="C644" s="2" t="s">
        <v>35</v>
      </c>
      <c r="D644" s="2" t="s">
        <v>20</v>
      </c>
      <c r="E644" s="265" t="s">
        <v>247</v>
      </c>
      <c r="F644" s="266" t="s">
        <v>12</v>
      </c>
      <c r="G644" s="267" t="s">
        <v>467</v>
      </c>
      <c r="H644" s="2"/>
      <c r="I644" s="347">
        <f>SUM(I645+I647)</f>
        <v>55000</v>
      </c>
    </row>
    <row r="645" spans="1:9" ht="31.5" x14ac:dyDescent="0.25">
      <c r="A645" s="114" t="s">
        <v>722</v>
      </c>
      <c r="B645" s="525" t="s">
        <v>59</v>
      </c>
      <c r="C645" s="2" t="s">
        <v>35</v>
      </c>
      <c r="D645" s="2" t="s">
        <v>20</v>
      </c>
      <c r="E645" s="265" t="s">
        <v>247</v>
      </c>
      <c r="F645" s="266" t="s">
        <v>12</v>
      </c>
      <c r="G645" s="267" t="s">
        <v>721</v>
      </c>
      <c r="H645" s="2"/>
      <c r="I645" s="347">
        <f>SUM(I646)</f>
        <v>55000</v>
      </c>
    </row>
    <row r="646" spans="1:9" ht="15.75" x14ac:dyDescent="0.25">
      <c r="A646" s="114" t="s">
        <v>21</v>
      </c>
      <c r="B646" s="525" t="s">
        <v>59</v>
      </c>
      <c r="C646" s="2" t="s">
        <v>35</v>
      </c>
      <c r="D646" s="2" t="s">
        <v>20</v>
      </c>
      <c r="E646" s="265" t="s">
        <v>247</v>
      </c>
      <c r="F646" s="266" t="s">
        <v>12</v>
      </c>
      <c r="G646" s="267" t="s">
        <v>721</v>
      </c>
      <c r="H646" s="2" t="s">
        <v>68</v>
      </c>
      <c r="I646" s="349">
        <v>55000</v>
      </c>
    </row>
    <row r="647" spans="1:9" ht="31.5" hidden="1" x14ac:dyDescent="0.25">
      <c r="A647" s="114" t="s">
        <v>529</v>
      </c>
      <c r="B647" s="525" t="s">
        <v>59</v>
      </c>
      <c r="C647" s="2" t="s">
        <v>35</v>
      </c>
      <c r="D647" s="2" t="s">
        <v>20</v>
      </c>
      <c r="E647" s="265" t="s">
        <v>247</v>
      </c>
      <c r="F647" s="266" t="s">
        <v>12</v>
      </c>
      <c r="G647" s="267" t="s">
        <v>528</v>
      </c>
      <c r="H647" s="2"/>
      <c r="I647" s="347">
        <f>SUM(I648)</f>
        <v>0</v>
      </c>
    </row>
    <row r="648" spans="1:9" ht="15.75" hidden="1" x14ac:dyDescent="0.25">
      <c r="A648" s="114" t="s">
        <v>21</v>
      </c>
      <c r="B648" s="525" t="s">
        <v>59</v>
      </c>
      <c r="C648" s="2" t="s">
        <v>35</v>
      </c>
      <c r="D648" s="2" t="s">
        <v>20</v>
      </c>
      <c r="E648" s="265" t="s">
        <v>247</v>
      </c>
      <c r="F648" s="266" t="s">
        <v>12</v>
      </c>
      <c r="G648" s="267" t="s">
        <v>528</v>
      </c>
      <c r="H648" s="2" t="s">
        <v>68</v>
      </c>
      <c r="I648" s="349"/>
    </row>
    <row r="649" spans="1:9" ht="48.75" customHeight="1" x14ac:dyDescent="0.25">
      <c r="A649" s="67" t="s">
        <v>172</v>
      </c>
      <c r="B649" s="525" t="s">
        <v>59</v>
      </c>
      <c r="C649" s="2" t="s">
        <v>35</v>
      </c>
      <c r="D649" s="2" t="s">
        <v>20</v>
      </c>
      <c r="E649" s="265" t="s">
        <v>249</v>
      </c>
      <c r="F649" s="266" t="s">
        <v>466</v>
      </c>
      <c r="G649" s="267" t="s">
        <v>467</v>
      </c>
      <c r="H649" s="2"/>
      <c r="I649" s="347">
        <f>SUM(I650+I654)</f>
        <v>5676422</v>
      </c>
    </row>
    <row r="650" spans="1:9" ht="78.75" x14ac:dyDescent="0.25">
      <c r="A650" s="67" t="s">
        <v>566</v>
      </c>
      <c r="B650" s="525" t="s">
        <v>59</v>
      </c>
      <c r="C650" s="2" t="s">
        <v>35</v>
      </c>
      <c r="D650" s="2" t="s">
        <v>20</v>
      </c>
      <c r="E650" s="265" t="s">
        <v>249</v>
      </c>
      <c r="F650" s="266" t="s">
        <v>10</v>
      </c>
      <c r="G650" s="267" t="s">
        <v>467</v>
      </c>
      <c r="H650" s="2"/>
      <c r="I650" s="347">
        <f>SUM(I651)</f>
        <v>1108251</v>
      </c>
    </row>
    <row r="651" spans="1:9" ht="31.5" x14ac:dyDescent="0.25">
      <c r="A651" s="67" t="s">
        <v>83</v>
      </c>
      <c r="B651" s="525" t="s">
        <v>59</v>
      </c>
      <c r="C651" s="49" t="s">
        <v>35</v>
      </c>
      <c r="D651" s="49" t="s">
        <v>20</v>
      </c>
      <c r="E651" s="305" t="s">
        <v>249</v>
      </c>
      <c r="F651" s="306" t="s">
        <v>567</v>
      </c>
      <c r="G651" s="307" t="s">
        <v>471</v>
      </c>
      <c r="H651" s="49"/>
      <c r="I651" s="347">
        <f>SUM(I652:I653)</f>
        <v>1108251</v>
      </c>
    </row>
    <row r="652" spans="1:9" ht="63" x14ac:dyDescent="0.25">
      <c r="A652" s="109" t="s">
        <v>84</v>
      </c>
      <c r="B652" s="525" t="s">
        <v>59</v>
      </c>
      <c r="C652" s="2" t="s">
        <v>35</v>
      </c>
      <c r="D652" s="2" t="s">
        <v>20</v>
      </c>
      <c r="E652" s="265" t="s">
        <v>249</v>
      </c>
      <c r="F652" s="266" t="s">
        <v>567</v>
      </c>
      <c r="G652" s="267" t="s">
        <v>471</v>
      </c>
      <c r="H652" s="2" t="s">
        <v>13</v>
      </c>
      <c r="I652" s="349">
        <v>1108001</v>
      </c>
    </row>
    <row r="653" spans="1:9" ht="15.75" x14ac:dyDescent="0.25">
      <c r="A653" s="67" t="s">
        <v>18</v>
      </c>
      <c r="B653" s="525" t="s">
        <v>59</v>
      </c>
      <c r="C653" s="2" t="s">
        <v>35</v>
      </c>
      <c r="D653" s="2" t="s">
        <v>20</v>
      </c>
      <c r="E653" s="265" t="s">
        <v>249</v>
      </c>
      <c r="F653" s="266" t="s">
        <v>567</v>
      </c>
      <c r="G653" s="267" t="s">
        <v>471</v>
      </c>
      <c r="H653" s="2" t="s">
        <v>17</v>
      </c>
      <c r="I653" s="349">
        <v>250</v>
      </c>
    </row>
    <row r="654" spans="1:9" ht="47.25" x14ac:dyDescent="0.25">
      <c r="A654" s="67" t="s">
        <v>563</v>
      </c>
      <c r="B654" s="525" t="s">
        <v>59</v>
      </c>
      <c r="C654" s="2" t="s">
        <v>35</v>
      </c>
      <c r="D654" s="2" t="s">
        <v>20</v>
      </c>
      <c r="E654" s="265" t="s">
        <v>249</v>
      </c>
      <c r="F654" s="266" t="s">
        <v>12</v>
      </c>
      <c r="G654" s="267" t="s">
        <v>467</v>
      </c>
      <c r="H654" s="2"/>
      <c r="I654" s="347">
        <f>SUM(I655+I657)</f>
        <v>4568171</v>
      </c>
    </row>
    <row r="655" spans="1:9" ht="47.25" x14ac:dyDescent="0.25">
      <c r="A655" s="67" t="s">
        <v>96</v>
      </c>
      <c r="B655" s="525" t="s">
        <v>59</v>
      </c>
      <c r="C655" s="2" t="s">
        <v>35</v>
      </c>
      <c r="D655" s="2" t="s">
        <v>20</v>
      </c>
      <c r="E655" s="265" t="s">
        <v>249</v>
      </c>
      <c r="F655" s="266" t="s">
        <v>564</v>
      </c>
      <c r="G655" s="267" t="s">
        <v>565</v>
      </c>
      <c r="H655" s="2"/>
      <c r="I655" s="347">
        <f>SUM(I656)</f>
        <v>49708</v>
      </c>
    </row>
    <row r="656" spans="1:9" ht="63" x14ac:dyDescent="0.25">
      <c r="A656" s="109" t="s">
        <v>84</v>
      </c>
      <c r="B656" s="525" t="s">
        <v>59</v>
      </c>
      <c r="C656" s="2" t="s">
        <v>35</v>
      </c>
      <c r="D656" s="2" t="s">
        <v>20</v>
      </c>
      <c r="E656" s="265" t="s">
        <v>249</v>
      </c>
      <c r="F656" s="266" t="s">
        <v>564</v>
      </c>
      <c r="G656" s="267" t="s">
        <v>565</v>
      </c>
      <c r="H656" s="2" t="s">
        <v>13</v>
      </c>
      <c r="I656" s="349">
        <v>49708</v>
      </c>
    </row>
    <row r="657" spans="1:9" ht="31.5" x14ac:dyDescent="0.25">
      <c r="A657" s="67" t="s">
        <v>94</v>
      </c>
      <c r="B657" s="525" t="s">
        <v>59</v>
      </c>
      <c r="C657" s="2" t="s">
        <v>35</v>
      </c>
      <c r="D657" s="2" t="s">
        <v>20</v>
      </c>
      <c r="E657" s="265" t="s">
        <v>249</v>
      </c>
      <c r="F657" s="266" t="s">
        <v>564</v>
      </c>
      <c r="G657" s="267" t="s">
        <v>499</v>
      </c>
      <c r="H657" s="2"/>
      <c r="I657" s="347">
        <f>SUM(I658:I660)</f>
        <v>4518463</v>
      </c>
    </row>
    <row r="658" spans="1:9" ht="63" x14ac:dyDescent="0.25">
      <c r="A658" s="109" t="s">
        <v>84</v>
      </c>
      <c r="B658" s="525" t="s">
        <v>59</v>
      </c>
      <c r="C658" s="2" t="s">
        <v>35</v>
      </c>
      <c r="D658" s="2" t="s">
        <v>20</v>
      </c>
      <c r="E658" s="265" t="s">
        <v>249</v>
      </c>
      <c r="F658" s="266" t="s">
        <v>564</v>
      </c>
      <c r="G658" s="267" t="s">
        <v>499</v>
      </c>
      <c r="H658" s="2" t="s">
        <v>13</v>
      </c>
      <c r="I658" s="349">
        <v>4339313</v>
      </c>
    </row>
    <row r="659" spans="1:9" ht="31.5" x14ac:dyDescent="0.25">
      <c r="A659" s="120" t="s">
        <v>653</v>
      </c>
      <c r="B659" s="366" t="s">
        <v>59</v>
      </c>
      <c r="C659" s="2" t="s">
        <v>35</v>
      </c>
      <c r="D659" s="2" t="s">
        <v>20</v>
      </c>
      <c r="E659" s="265" t="s">
        <v>249</v>
      </c>
      <c r="F659" s="266" t="s">
        <v>564</v>
      </c>
      <c r="G659" s="267" t="s">
        <v>499</v>
      </c>
      <c r="H659" s="2" t="s">
        <v>16</v>
      </c>
      <c r="I659" s="349">
        <v>178900</v>
      </c>
    </row>
    <row r="660" spans="1:9" ht="15.75" x14ac:dyDescent="0.25">
      <c r="A660" s="67" t="s">
        <v>18</v>
      </c>
      <c r="B660" s="525" t="s">
        <v>59</v>
      </c>
      <c r="C660" s="2" t="s">
        <v>35</v>
      </c>
      <c r="D660" s="2" t="s">
        <v>20</v>
      </c>
      <c r="E660" s="265" t="s">
        <v>249</v>
      </c>
      <c r="F660" s="266" t="s">
        <v>564</v>
      </c>
      <c r="G660" s="267" t="s">
        <v>499</v>
      </c>
      <c r="H660" s="2" t="s">
        <v>17</v>
      </c>
      <c r="I660" s="349">
        <v>250</v>
      </c>
    </row>
    <row r="661" spans="1:9" ht="47.25" x14ac:dyDescent="0.25">
      <c r="A661" s="110" t="s">
        <v>115</v>
      </c>
      <c r="B661" s="35" t="s">
        <v>59</v>
      </c>
      <c r="C661" s="33" t="s">
        <v>35</v>
      </c>
      <c r="D661" s="33" t="s">
        <v>20</v>
      </c>
      <c r="E661" s="262" t="s">
        <v>469</v>
      </c>
      <c r="F661" s="263" t="s">
        <v>466</v>
      </c>
      <c r="G661" s="264" t="s">
        <v>467</v>
      </c>
      <c r="H661" s="33"/>
      <c r="I661" s="346">
        <f>SUM(I662)</f>
        <v>14300</v>
      </c>
    </row>
    <row r="662" spans="1:9" ht="63" x14ac:dyDescent="0.25">
      <c r="A662" s="111" t="s">
        <v>128</v>
      </c>
      <c r="B662" s="60" t="s">
        <v>59</v>
      </c>
      <c r="C662" s="2" t="s">
        <v>35</v>
      </c>
      <c r="D662" s="2" t="s">
        <v>20</v>
      </c>
      <c r="E662" s="265" t="s">
        <v>200</v>
      </c>
      <c r="F662" s="266" t="s">
        <v>466</v>
      </c>
      <c r="G662" s="267" t="s">
        <v>467</v>
      </c>
      <c r="H662" s="49"/>
      <c r="I662" s="347">
        <f>SUM(I663)</f>
        <v>14300</v>
      </c>
    </row>
    <row r="663" spans="1:9" ht="47.25" x14ac:dyDescent="0.25">
      <c r="A663" s="111" t="s">
        <v>473</v>
      </c>
      <c r="B663" s="60" t="s">
        <v>59</v>
      </c>
      <c r="C663" s="2" t="s">
        <v>35</v>
      </c>
      <c r="D663" s="2" t="s">
        <v>20</v>
      </c>
      <c r="E663" s="265" t="s">
        <v>200</v>
      </c>
      <c r="F663" s="266" t="s">
        <v>10</v>
      </c>
      <c r="G663" s="267" t="s">
        <v>467</v>
      </c>
      <c r="H663" s="49"/>
      <c r="I663" s="347">
        <f>SUM(I664)</f>
        <v>14300</v>
      </c>
    </row>
    <row r="664" spans="1:9" ht="15.75" x14ac:dyDescent="0.25">
      <c r="A664" s="111" t="s">
        <v>117</v>
      </c>
      <c r="B664" s="60" t="s">
        <v>59</v>
      </c>
      <c r="C664" s="2" t="s">
        <v>35</v>
      </c>
      <c r="D664" s="2" t="s">
        <v>20</v>
      </c>
      <c r="E664" s="265" t="s">
        <v>200</v>
      </c>
      <c r="F664" s="266" t="s">
        <v>10</v>
      </c>
      <c r="G664" s="267" t="s">
        <v>472</v>
      </c>
      <c r="H664" s="49"/>
      <c r="I664" s="347">
        <f>SUM(I665)</f>
        <v>14300</v>
      </c>
    </row>
    <row r="665" spans="1:9" ht="31.5" x14ac:dyDescent="0.25">
      <c r="A665" s="120" t="s">
        <v>653</v>
      </c>
      <c r="B665" s="366" t="s">
        <v>59</v>
      </c>
      <c r="C665" s="2" t="s">
        <v>35</v>
      </c>
      <c r="D665" s="2" t="s">
        <v>20</v>
      </c>
      <c r="E665" s="265" t="s">
        <v>200</v>
      </c>
      <c r="F665" s="266" t="s">
        <v>10</v>
      </c>
      <c r="G665" s="267" t="s">
        <v>472</v>
      </c>
      <c r="H665" s="2" t="s">
        <v>16</v>
      </c>
      <c r="I665" s="349">
        <v>14300</v>
      </c>
    </row>
    <row r="666" spans="1:9" ht="15.75" x14ac:dyDescent="0.25">
      <c r="A666" s="123" t="s">
        <v>37</v>
      </c>
      <c r="B666" s="18" t="s">
        <v>59</v>
      </c>
      <c r="C666" s="18">
        <v>10</v>
      </c>
      <c r="D666" s="18"/>
      <c r="E666" s="296"/>
      <c r="F666" s="297"/>
      <c r="G666" s="298"/>
      <c r="H666" s="14"/>
      <c r="I666" s="371">
        <f>SUM(I667)</f>
        <v>1405772</v>
      </c>
    </row>
    <row r="667" spans="1:9" ht="15.75" x14ac:dyDescent="0.25">
      <c r="A667" s="119" t="s">
        <v>41</v>
      </c>
      <c r="B667" s="28" t="s">
        <v>59</v>
      </c>
      <c r="C667" s="28">
        <v>10</v>
      </c>
      <c r="D667" s="24" t="s">
        <v>15</v>
      </c>
      <c r="E667" s="259"/>
      <c r="F667" s="260"/>
      <c r="G667" s="261"/>
      <c r="H667" s="24"/>
      <c r="I667" s="372">
        <f>SUM(I668)</f>
        <v>1405772</v>
      </c>
    </row>
    <row r="668" spans="1:9" ht="31.5" x14ac:dyDescent="0.25">
      <c r="A668" s="107" t="s">
        <v>162</v>
      </c>
      <c r="B668" s="35" t="s">
        <v>59</v>
      </c>
      <c r="C668" s="33" t="s">
        <v>57</v>
      </c>
      <c r="D668" s="33" t="s">
        <v>15</v>
      </c>
      <c r="E668" s="262" t="s">
        <v>243</v>
      </c>
      <c r="F668" s="263" t="s">
        <v>466</v>
      </c>
      <c r="G668" s="264" t="s">
        <v>467</v>
      </c>
      <c r="H668" s="33"/>
      <c r="I668" s="346">
        <f>SUM(I669,I674,I679)</f>
        <v>1405772</v>
      </c>
    </row>
    <row r="669" spans="1:9" ht="48" customHeight="1" x14ac:dyDescent="0.25">
      <c r="A669" s="109" t="s">
        <v>169</v>
      </c>
      <c r="B669" s="525" t="s">
        <v>59</v>
      </c>
      <c r="C669" s="60">
        <v>10</v>
      </c>
      <c r="D669" s="49" t="s">
        <v>15</v>
      </c>
      <c r="E669" s="305" t="s">
        <v>246</v>
      </c>
      <c r="F669" s="306" t="s">
        <v>466</v>
      </c>
      <c r="G669" s="307" t="s">
        <v>467</v>
      </c>
      <c r="H669" s="49"/>
      <c r="I669" s="347">
        <f>SUM(I670)</f>
        <v>651778</v>
      </c>
    </row>
    <row r="670" spans="1:9" ht="31.5" x14ac:dyDescent="0.25">
      <c r="A670" s="109" t="s">
        <v>557</v>
      </c>
      <c r="B670" s="525" t="s">
        <v>59</v>
      </c>
      <c r="C670" s="60">
        <v>10</v>
      </c>
      <c r="D670" s="49" t="s">
        <v>15</v>
      </c>
      <c r="E670" s="305" t="s">
        <v>246</v>
      </c>
      <c r="F670" s="306" t="s">
        <v>10</v>
      </c>
      <c r="G670" s="307" t="s">
        <v>467</v>
      </c>
      <c r="H670" s="49"/>
      <c r="I670" s="347">
        <f>SUM(I671)</f>
        <v>651778</v>
      </c>
    </row>
    <row r="671" spans="1:9" ht="33" customHeight="1" x14ac:dyDescent="0.25">
      <c r="A671" s="109" t="s">
        <v>175</v>
      </c>
      <c r="B671" s="525" t="s">
        <v>59</v>
      </c>
      <c r="C671" s="60">
        <v>10</v>
      </c>
      <c r="D671" s="49" t="s">
        <v>15</v>
      </c>
      <c r="E671" s="305" t="s">
        <v>246</v>
      </c>
      <c r="F671" s="306" t="s">
        <v>567</v>
      </c>
      <c r="G671" s="307" t="s">
        <v>569</v>
      </c>
      <c r="H671" s="49"/>
      <c r="I671" s="347">
        <f>SUM(I672:I673)</f>
        <v>651778</v>
      </c>
    </row>
    <row r="672" spans="1:9" ht="31.5" x14ac:dyDescent="0.25">
      <c r="A672" s="120" t="s">
        <v>653</v>
      </c>
      <c r="B672" s="366" t="s">
        <v>59</v>
      </c>
      <c r="C672" s="60">
        <v>10</v>
      </c>
      <c r="D672" s="49" t="s">
        <v>15</v>
      </c>
      <c r="E672" s="305" t="s">
        <v>246</v>
      </c>
      <c r="F672" s="306" t="s">
        <v>567</v>
      </c>
      <c r="G672" s="307" t="s">
        <v>569</v>
      </c>
      <c r="H672" s="49" t="s">
        <v>16</v>
      </c>
      <c r="I672" s="349">
        <v>3688</v>
      </c>
    </row>
    <row r="673" spans="1:9" ht="15.75" x14ac:dyDescent="0.25">
      <c r="A673" s="67" t="s">
        <v>40</v>
      </c>
      <c r="B673" s="525" t="s">
        <v>59</v>
      </c>
      <c r="C673" s="60">
        <v>10</v>
      </c>
      <c r="D673" s="49" t="s">
        <v>15</v>
      </c>
      <c r="E673" s="305" t="s">
        <v>246</v>
      </c>
      <c r="F673" s="306" t="s">
        <v>567</v>
      </c>
      <c r="G673" s="307" t="s">
        <v>569</v>
      </c>
      <c r="H673" s="49" t="s">
        <v>39</v>
      </c>
      <c r="I673" s="349">
        <v>648090</v>
      </c>
    </row>
    <row r="674" spans="1:9" ht="48.75" customHeight="1" x14ac:dyDescent="0.25">
      <c r="A674" s="67" t="s">
        <v>170</v>
      </c>
      <c r="B674" s="525" t="s">
        <v>59</v>
      </c>
      <c r="C674" s="60">
        <v>10</v>
      </c>
      <c r="D674" s="49" t="s">
        <v>15</v>
      </c>
      <c r="E674" s="305" t="s">
        <v>558</v>
      </c>
      <c r="F674" s="306" t="s">
        <v>466</v>
      </c>
      <c r="G674" s="307" t="s">
        <v>467</v>
      </c>
      <c r="H674" s="49"/>
      <c r="I674" s="347">
        <f>SUM(I675)</f>
        <v>593994</v>
      </c>
    </row>
    <row r="675" spans="1:9" ht="15.75" x14ac:dyDescent="0.25">
      <c r="A675" s="67" t="s">
        <v>559</v>
      </c>
      <c r="B675" s="525" t="s">
        <v>59</v>
      </c>
      <c r="C675" s="60">
        <v>10</v>
      </c>
      <c r="D675" s="49" t="s">
        <v>15</v>
      </c>
      <c r="E675" s="305" t="s">
        <v>247</v>
      </c>
      <c r="F675" s="306" t="s">
        <v>10</v>
      </c>
      <c r="G675" s="307" t="s">
        <v>467</v>
      </c>
      <c r="H675" s="49"/>
      <c r="I675" s="347">
        <f>SUM(I676)</f>
        <v>593994</v>
      </c>
    </row>
    <row r="676" spans="1:9" ht="33.75" customHeight="1" x14ac:dyDescent="0.25">
      <c r="A676" s="109" t="s">
        <v>175</v>
      </c>
      <c r="B676" s="525" t="s">
        <v>59</v>
      </c>
      <c r="C676" s="60">
        <v>10</v>
      </c>
      <c r="D676" s="49" t="s">
        <v>15</v>
      </c>
      <c r="E676" s="305" t="s">
        <v>247</v>
      </c>
      <c r="F676" s="306" t="s">
        <v>567</v>
      </c>
      <c r="G676" s="307" t="s">
        <v>569</v>
      </c>
      <c r="H676" s="49"/>
      <c r="I676" s="347">
        <f>SUM(I677:I678)</f>
        <v>593994</v>
      </c>
    </row>
    <row r="677" spans="1:9" ht="31.5" x14ac:dyDescent="0.25">
      <c r="A677" s="120" t="s">
        <v>653</v>
      </c>
      <c r="B677" s="366" t="s">
        <v>59</v>
      </c>
      <c r="C677" s="60">
        <v>10</v>
      </c>
      <c r="D677" s="49" t="s">
        <v>15</v>
      </c>
      <c r="E677" s="305" t="s">
        <v>247</v>
      </c>
      <c r="F677" s="306" t="s">
        <v>567</v>
      </c>
      <c r="G677" s="307" t="s">
        <v>569</v>
      </c>
      <c r="H677" s="49" t="s">
        <v>16</v>
      </c>
      <c r="I677" s="349">
        <v>2955</v>
      </c>
    </row>
    <row r="678" spans="1:9" ht="15.75" x14ac:dyDescent="0.25">
      <c r="A678" s="67" t="s">
        <v>40</v>
      </c>
      <c r="B678" s="525" t="s">
        <v>59</v>
      </c>
      <c r="C678" s="60">
        <v>10</v>
      </c>
      <c r="D678" s="49" t="s">
        <v>15</v>
      </c>
      <c r="E678" s="305" t="s">
        <v>247</v>
      </c>
      <c r="F678" s="306" t="s">
        <v>567</v>
      </c>
      <c r="G678" s="307" t="s">
        <v>569</v>
      </c>
      <c r="H678" s="49" t="s">
        <v>39</v>
      </c>
      <c r="I678" s="349">
        <v>591039</v>
      </c>
    </row>
    <row r="679" spans="1:9" ht="50.25" customHeight="1" x14ac:dyDescent="0.25">
      <c r="A679" s="67" t="s">
        <v>163</v>
      </c>
      <c r="B679" s="525" t="s">
        <v>59</v>
      </c>
      <c r="C679" s="60">
        <v>10</v>
      </c>
      <c r="D679" s="49" t="s">
        <v>15</v>
      </c>
      <c r="E679" s="305" t="s">
        <v>244</v>
      </c>
      <c r="F679" s="306" t="s">
        <v>466</v>
      </c>
      <c r="G679" s="307" t="s">
        <v>467</v>
      </c>
      <c r="H679" s="49"/>
      <c r="I679" s="347">
        <f>SUM(I680)</f>
        <v>160000</v>
      </c>
    </row>
    <row r="680" spans="1:9" ht="47.25" x14ac:dyDescent="0.25">
      <c r="A680" s="67" t="s">
        <v>546</v>
      </c>
      <c r="B680" s="525" t="s">
        <v>59</v>
      </c>
      <c r="C680" s="60">
        <v>10</v>
      </c>
      <c r="D680" s="49" t="s">
        <v>15</v>
      </c>
      <c r="E680" s="305" t="s">
        <v>244</v>
      </c>
      <c r="F680" s="306" t="s">
        <v>10</v>
      </c>
      <c r="G680" s="307" t="s">
        <v>467</v>
      </c>
      <c r="H680" s="49"/>
      <c r="I680" s="347">
        <f>SUM(I681)</f>
        <v>160000</v>
      </c>
    </row>
    <row r="681" spans="1:9" ht="78.75" x14ac:dyDescent="0.25">
      <c r="A681" s="67" t="s">
        <v>571</v>
      </c>
      <c r="B681" s="525" t="s">
        <v>59</v>
      </c>
      <c r="C681" s="60">
        <v>10</v>
      </c>
      <c r="D681" s="49" t="s">
        <v>15</v>
      </c>
      <c r="E681" s="305" t="s">
        <v>244</v>
      </c>
      <c r="F681" s="306" t="s">
        <v>10</v>
      </c>
      <c r="G681" s="307" t="s">
        <v>570</v>
      </c>
      <c r="H681" s="49"/>
      <c r="I681" s="347">
        <f>SUM(I682:I683)</f>
        <v>160000</v>
      </c>
    </row>
    <row r="682" spans="1:9" ht="31.5" x14ac:dyDescent="0.25">
      <c r="A682" s="120" t="s">
        <v>653</v>
      </c>
      <c r="B682" s="366" t="s">
        <v>59</v>
      </c>
      <c r="C682" s="60">
        <v>10</v>
      </c>
      <c r="D682" s="49" t="s">
        <v>15</v>
      </c>
      <c r="E682" s="305" t="s">
        <v>244</v>
      </c>
      <c r="F682" s="306" t="s">
        <v>10</v>
      </c>
      <c r="G682" s="307" t="s">
        <v>570</v>
      </c>
      <c r="H682" s="49" t="s">
        <v>16</v>
      </c>
      <c r="I682" s="349">
        <v>732</v>
      </c>
    </row>
    <row r="683" spans="1:9" ht="15.75" x14ac:dyDescent="0.25">
      <c r="A683" s="67" t="s">
        <v>40</v>
      </c>
      <c r="B683" s="525" t="s">
        <v>59</v>
      </c>
      <c r="C683" s="60">
        <v>10</v>
      </c>
      <c r="D683" s="49" t="s">
        <v>15</v>
      </c>
      <c r="E683" s="305" t="s">
        <v>244</v>
      </c>
      <c r="F683" s="306" t="s">
        <v>10</v>
      </c>
      <c r="G683" s="307" t="s">
        <v>570</v>
      </c>
      <c r="H683" s="49" t="s">
        <v>39</v>
      </c>
      <c r="I683" s="349">
        <v>159268</v>
      </c>
    </row>
    <row r="684" spans="1:9" ht="15.75" x14ac:dyDescent="0.25">
      <c r="A684" s="123" t="s">
        <v>43</v>
      </c>
      <c r="B684" s="18" t="s">
        <v>59</v>
      </c>
      <c r="C684" s="18">
        <v>11</v>
      </c>
      <c r="D684" s="18"/>
      <c r="E684" s="296"/>
      <c r="F684" s="297"/>
      <c r="G684" s="298"/>
      <c r="H684" s="14"/>
      <c r="I684" s="371">
        <f>SUM(I685)</f>
        <v>157000</v>
      </c>
    </row>
    <row r="685" spans="1:9" ht="15.75" x14ac:dyDescent="0.25">
      <c r="A685" s="119" t="s">
        <v>44</v>
      </c>
      <c r="B685" s="28" t="s">
        <v>59</v>
      </c>
      <c r="C685" s="28">
        <v>11</v>
      </c>
      <c r="D685" s="24" t="s">
        <v>12</v>
      </c>
      <c r="E685" s="259"/>
      <c r="F685" s="260"/>
      <c r="G685" s="261"/>
      <c r="H685" s="24"/>
      <c r="I685" s="372">
        <f>SUM(I686,I695)</f>
        <v>157000</v>
      </c>
    </row>
    <row r="686" spans="1:9" ht="47.25" x14ac:dyDescent="0.25">
      <c r="A686" s="115" t="s">
        <v>135</v>
      </c>
      <c r="B686" s="367" t="s">
        <v>59</v>
      </c>
      <c r="C686" s="33" t="s">
        <v>45</v>
      </c>
      <c r="D686" s="33" t="s">
        <v>12</v>
      </c>
      <c r="E686" s="262" t="s">
        <v>197</v>
      </c>
      <c r="F686" s="263" t="s">
        <v>466</v>
      </c>
      <c r="G686" s="264" t="s">
        <v>467</v>
      </c>
      <c r="H686" s="36"/>
      <c r="I686" s="346">
        <f>SUM(I691,I687)</f>
        <v>7000</v>
      </c>
    </row>
    <row r="687" spans="1:9" s="42" customFormat="1" ht="63" x14ac:dyDescent="0.25">
      <c r="A687" s="67" t="s">
        <v>173</v>
      </c>
      <c r="B687" s="525" t="s">
        <v>59</v>
      </c>
      <c r="C687" s="40" t="s">
        <v>45</v>
      </c>
      <c r="D687" s="40" t="s">
        <v>12</v>
      </c>
      <c r="E687" s="308" t="s">
        <v>199</v>
      </c>
      <c r="F687" s="309" t="s">
        <v>466</v>
      </c>
      <c r="G687" s="310" t="s">
        <v>467</v>
      </c>
      <c r="H687" s="41"/>
      <c r="I687" s="350">
        <f>SUM(I688)</f>
        <v>2000</v>
      </c>
    </row>
    <row r="688" spans="1:9" s="42" customFormat="1" ht="47.25" x14ac:dyDescent="0.25">
      <c r="A688" s="321" t="s">
        <v>568</v>
      </c>
      <c r="B688" s="525" t="s">
        <v>59</v>
      </c>
      <c r="C688" s="40" t="s">
        <v>45</v>
      </c>
      <c r="D688" s="40" t="s">
        <v>12</v>
      </c>
      <c r="E688" s="308" t="s">
        <v>199</v>
      </c>
      <c r="F688" s="309" t="s">
        <v>10</v>
      </c>
      <c r="G688" s="310" t="s">
        <v>467</v>
      </c>
      <c r="H688" s="41"/>
      <c r="I688" s="350">
        <f>SUM(I689)</f>
        <v>2000</v>
      </c>
    </row>
    <row r="689" spans="1:9" s="42" customFormat="1" ht="31.5" x14ac:dyDescent="0.25">
      <c r="A689" s="83" t="s">
        <v>581</v>
      </c>
      <c r="B689" s="369" t="s">
        <v>59</v>
      </c>
      <c r="C689" s="40" t="s">
        <v>45</v>
      </c>
      <c r="D689" s="40" t="s">
        <v>12</v>
      </c>
      <c r="E689" s="308" t="s">
        <v>199</v>
      </c>
      <c r="F689" s="309" t="s">
        <v>10</v>
      </c>
      <c r="G689" s="310" t="s">
        <v>580</v>
      </c>
      <c r="H689" s="41"/>
      <c r="I689" s="350">
        <f>SUM(I690)</f>
        <v>2000</v>
      </c>
    </row>
    <row r="690" spans="1:9" s="42" customFormat="1" ht="31.5" x14ac:dyDescent="0.25">
      <c r="A690" s="113" t="s">
        <v>653</v>
      </c>
      <c r="B690" s="370" t="s">
        <v>59</v>
      </c>
      <c r="C690" s="40" t="s">
        <v>45</v>
      </c>
      <c r="D690" s="40" t="s">
        <v>12</v>
      </c>
      <c r="E690" s="308" t="s">
        <v>199</v>
      </c>
      <c r="F690" s="309" t="s">
        <v>10</v>
      </c>
      <c r="G690" s="310" t="s">
        <v>580</v>
      </c>
      <c r="H690" s="41" t="s">
        <v>16</v>
      </c>
      <c r="I690" s="351">
        <v>2000</v>
      </c>
    </row>
    <row r="691" spans="1:9" ht="78.75" x14ac:dyDescent="0.25">
      <c r="A691" s="111" t="s">
        <v>179</v>
      </c>
      <c r="B691" s="60" t="s">
        <v>59</v>
      </c>
      <c r="C691" s="2" t="s">
        <v>45</v>
      </c>
      <c r="D691" s="2" t="s">
        <v>12</v>
      </c>
      <c r="E691" s="265" t="s">
        <v>230</v>
      </c>
      <c r="F691" s="266" t="s">
        <v>466</v>
      </c>
      <c r="G691" s="267" t="s">
        <v>467</v>
      </c>
      <c r="H691" s="2"/>
      <c r="I691" s="347">
        <f>SUM(I692)</f>
        <v>5000</v>
      </c>
    </row>
    <row r="692" spans="1:9" ht="47.25" x14ac:dyDescent="0.25">
      <c r="A692" s="318" t="s">
        <v>474</v>
      </c>
      <c r="B692" s="60" t="s">
        <v>59</v>
      </c>
      <c r="C692" s="40" t="s">
        <v>45</v>
      </c>
      <c r="D692" s="40" t="s">
        <v>12</v>
      </c>
      <c r="E692" s="265" t="s">
        <v>230</v>
      </c>
      <c r="F692" s="266" t="s">
        <v>10</v>
      </c>
      <c r="G692" s="267" t="s">
        <v>467</v>
      </c>
      <c r="H692" s="2"/>
      <c r="I692" s="347">
        <f>SUM(I693)</f>
        <v>5000</v>
      </c>
    </row>
    <row r="693" spans="1:9" ht="31.5" x14ac:dyDescent="0.25">
      <c r="A693" s="86" t="s">
        <v>112</v>
      </c>
      <c r="B693" s="60" t="s">
        <v>59</v>
      </c>
      <c r="C693" s="2" t="s">
        <v>45</v>
      </c>
      <c r="D693" s="2" t="s">
        <v>12</v>
      </c>
      <c r="E693" s="265" t="s">
        <v>230</v>
      </c>
      <c r="F693" s="266" t="s">
        <v>10</v>
      </c>
      <c r="G693" s="267" t="s">
        <v>476</v>
      </c>
      <c r="H693" s="2"/>
      <c r="I693" s="347">
        <f>SUM(I694)</f>
        <v>5000</v>
      </c>
    </row>
    <row r="694" spans="1:9" ht="31.5" x14ac:dyDescent="0.25">
      <c r="A694" s="120" t="s">
        <v>653</v>
      </c>
      <c r="B694" s="366" t="s">
        <v>59</v>
      </c>
      <c r="C694" s="2" t="s">
        <v>45</v>
      </c>
      <c r="D694" s="2" t="s">
        <v>12</v>
      </c>
      <c r="E694" s="265" t="s">
        <v>230</v>
      </c>
      <c r="F694" s="266" t="s">
        <v>10</v>
      </c>
      <c r="G694" s="267" t="s">
        <v>476</v>
      </c>
      <c r="H694" s="2" t="s">
        <v>16</v>
      </c>
      <c r="I694" s="348">
        <v>5000</v>
      </c>
    </row>
    <row r="695" spans="1:9" ht="63" x14ac:dyDescent="0.25">
      <c r="A695" s="116" t="s">
        <v>164</v>
      </c>
      <c r="B695" s="35" t="s">
        <v>59</v>
      </c>
      <c r="C695" s="33" t="s">
        <v>45</v>
      </c>
      <c r="D695" s="33" t="s">
        <v>12</v>
      </c>
      <c r="E695" s="262" t="s">
        <v>548</v>
      </c>
      <c r="F695" s="263" t="s">
        <v>466</v>
      </c>
      <c r="G695" s="264" t="s">
        <v>467</v>
      </c>
      <c r="H695" s="33"/>
      <c r="I695" s="346">
        <f>SUM(I696)</f>
        <v>150000</v>
      </c>
    </row>
    <row r="696" spans="1:9" ht="94.5" x14ac:dyDescent="0.25">
      <c r="A696" s="117" t="s">
        <v>180</v>
      </c>
      <c r="B696" s="60" t="s">
        <v>59</v>
      </c>
      <c r="C696" s="2" t="s">
        <v>45</v>
      </c>
      <c r="D696" s="2" t="s">
        <v>12</v>
      </c>
      <c r="E696" s="265" t="s">
        <v>250</v>
      </c>
      <c r="F696" s="266" t="s">
        <v>466</v>
      </c>
      <c r="G696" s="267" t="s">
        <v>467</v>
      </c>
      <c r="H696" s="2"/>
      <c r="I696" s="347">
        <f>SUM(I697)</f>
        <v>150000</v>
      </c>
    </row>
    <row r="697" spans="1:9" ht="31.5" x14ac:dyDescent="0.25">
      <c r="A697" s="117" t="s">
        <v>582</v>
      </c>
      <c r="B697" s="60" t="s">
        <v>59</v>
      </c>
      <c r="C697" s="2" t="s">
        <v>45</v>
      </c>
      <c r="D697" s="2" t="s">
        <v>12</v>
      </c>
      <c r="E697" s="265" t="s">
        <v>250</v>
      </c>
      <c r="F697" s="266" t="s">
        <v>10</v>
      </c>
      <c r="G697" s="267" t="s">
        <v>467</v>
      </c>
      <c r="H697" s="2"/>
      <c r="I697" s="347">
        <f>SUM(I698)</f>
        <v>150000</v>
      </c>
    </row>
    <row r="698" spans="1:9" ht="47.25" x14ac:dyDescent="0.25">
      <c r="A698" s="67" t="s">
        <v>181</v>
      </c>
      <c r="B698" s="525" t="s">
        <v>59</v>
      </c>
      <c r="C698" s="2" t="s">
        <v>45</v>
      </c>
      <c r="D698" s="2" t="s">
        <v>12</v>
      </c>
      <c r="E698" s="265" t="s">
        <v>250</v>
      </c>
      <c r="F698" s="266" t="s">
        <v>10</v>
      </c>
      <c r="G698" s="267" t="s">
        <v>583</v>
      </c>
      <c r="H698" s="2"/>
      <c r="I698" s="347">
        <f>SUM(I699)</f>
        <v>150000</v>
      </c>
    </row>
    <row r="699" spans="1:9" ht="31.5" x14ac:dyDescent="0.25">
      <c r="A699" s="120" t="s">
        <v>653</v>
      </c>
      <c r="B699" s="366" t="s">
        <v>59</v>
      </c>
      <c r="C699" s="2" t="s">
        <v>45</v>
      </c>
      <c r="D699" s="2" t="s">
        <v>12</v>
      </c>
      <c r="E699" s="265" t="s">
        <v>250</v>
      </c>
      <c r="F699" s="266" t="s">
        <v>10</v>
      </c>
      <c r="G699" s="267" t="s">
        <v>583</v>
      </c>
      <c r="H699" s="2" t="s">
        <v>16</v>
      </c>
      <c r="I699" s="349">
        <v>150000</v>
      </c>
    </row>
  </sheetData>
  <mergeCells count="5">
    <mergeCell ref="J161:L161"/>
    <mergeCell ref="E13:G13"/>
    <mergeCell ref="A9:I9"/>
    <mergeCell ref="A10:I10"/>
    <mergeCell ref="A11:I11"/>
  </mergeCells>
  <pageMargins left="0.70866141732283472" right="0.70866141732283472" top="0.74803149606299213" bottom="0.74803149606299213" header="0.31496062992125984" footer="0.31496062992125984"/>
  <pageSetup paperSize="9" scale="71" orientation="portrait" blackAndWhite="1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451"/>
  <sheetViews>
    <sheetView zoomScaleNormal="100" workbookViewId="0">
      <selection activeCell="A370" sqref="A370:XFD373"/>
    </sheetView>
  </sheetViews>
  <sheetFormatPr defaultRowHeight="15" x14ac:dyDescent="0.25"/>
  <cols>
    <col min="1" max="1" width="81.7109375" customWidth="1"/>
    <col min="2" max="2" width="4.7109375" customWidth="1"/>
    <col min="3" max="3" width="3.28515625" customWidth="1"/>
    <col min="4" max="4" width="7.140625" customWidth="1"/>
    <col min="5" max="5" width="5.42578125" customWidth="1"/>
    <col min="6" max="6" width="13.5703125" customWidth="1"/>
    <col min="7" max="7" width="2.28515625" customWidth="1"/>
    <col min="8" max="8" width="5.5703125" customWidth="1"/>
  </cols>
  <sheetData>
    <row r="1" spans="1:8" x14ac:dyDescent="0.25">
      <c r="B1" s="560" t="s">
        <v>712</v>
      </c>
      <c r="C1" s="560"/>
      <c r="D1" s="560"/>
      <c r="E1" s="560"/>
      <c r="F1" s="560"/>
    </row>
    <row r="2" spans="1:8" x14ac:dyDescent="0.25">
      <c r="B2" s="560" t="s">
        <v>103</v>
      </c>
      <c r="C2" s="560"/>
      <c r="D2" s="560"/>
      <c r="E2" s="560"/>
      <c r="F2" s="560"/>
    </row>
    <row r="3" spans="1:8" x14ac:dyDescent="0.25">
      <c r="B3" s="560" t="s">
        <v>104</v>
      </c>
      <c r="C3" s="560"/>
      <c r="D3" s="560"/>
      <c r="E3" s="560"/>
      <c r="F3" s="560"/>
    </row>
    <row r="4" spans="1:8" x14ac:dyDescent="0.25">
      <c r="B4" s="522" t="s">
        <v>105</v>
      </c>
      <c r="C4" s="522"/>
      <c r="D4" s="522"/>
      <c r="E4" s="522"/>
      <c r="F4" s="522"/>
      <c r="G4" s="521"/>
      <c r="H4" s="521"/>
    </row>
    <row r="5" spans="1:8" x14ac:dyDescent="0.25">
      <c r="B5" s="522" t="s">
        <v>809</v>
      </c>
      <c r="C5" s="522"/>
      <c r="D5" s="522"/>
      <c r="E5" s="522"/>
      <c r="F5" s="522"/>
      <c r="G5" s="521"/>
      <c r="H5" s="521"/>
    </row>
    <row r="6" spans="1:8" x14ac:dyDescent="0.25">
      <c r="B6" s="520" t="s">
        <v>810</v>
      </c>
      <c r="C6" s="520"/>
      <c r="D6" s="520"/>
      <c r="E6" s="520"/>
      <c r="F6" s="520"/>
    </row>
    <row r="7" spans="1:8" x14ac:dyDescent="0.25">
      <c r="B7" s="517" t="s">
        <v>831</v>
      </c>
      <c r="C7" s="517"/>
      <c r="D7" s="517"/>
      <c r="E7" s="517"/>
      <c r="F7" s="517"/>
    </row>
    <row r="8" spans="1:8" x14ac:dyDescent="0.25">
      <c r="B8" s="4" t="s">
        <v>904</v>
      </c>
      <c r="C8" s="4"/>
      <c r="D8" s="4"/>
      <c r="E8" s="4"/>
      <c r="F8" s="4"/>
    </row>
    <row r="9" spans="1:8" ht="18.75" customHeight="1" x14ac:dyDescent="0.25">
      <c r="A9" s="564" t="s">
        <v>266</v>
      </c>
      <c r="B9" s="564"/>
      <c r="C9" s="564"/>
      <c r="D9" s="564"/>
      <c r="E9" s="564"/>
      <c r="F9" s="564"/>
    </row>
    <row r="10" spans="1:8" ht="18.75" customHeight="1" x14ac:dyDescent="0.25">
      <c r="A10" s="564" t="s">
        <v>267</v>
      </c>
      <c r="B10" s="564"/>
      <c r="C10" s="564"/>
      <c r="D10" s="564"/>
      <c r="E10" s="564"/>
      <c r="F10" s="564"/>
    </row>
    <row r="11" spans="1:8" ht="18.75" customHeight="1" x14ac:dyDescent="0.25">
      <c r="A11" s="564" t="s">
        <v>268</v>
      </c>
      <c r="B11" s="564"/>
      <c r="C11" s="564"/>
      <c r="D11" s="564"/>
      <c r="E11" s="564"/>
      <c r="F11" s="564"/>
    </row>
    <row r="12" spans="1:8" ht="18.75" customHeight="1" x14ac:dyDescent="0.25">
      <c r="A12" s="564" t="s">
        <v>812</v>
      </c>
      <c r="B12" s="564"/>
      <c r="C12" s="564"/>
      <c r="D12" s="564"/>
      <c r="E12" s="564"/>
    </row>
    <row r="13" spans="1:8" ht="15.75" x14ac:dyDescent="0.25">
      <c r="B13" s="524"/>
      <c r="C13" s="524"/>
      <c r="D13" s="524"/>
      <c r="E13" s="524"/>
      <c r="F13" t="s">
        <v>613</v>
      </c>
    </row>
    <row r="14" spans="1:8" ht="45.75" customHeight="1" x14ac:dyDescent="0.25">
      <c r="A14" s="56" t="s">
        <v>0</v>
      </c>
      <c r="B14" s="571" t="s">
        <v>3</v>
      </c>
      <c r="C14" s="572"/>
      <c r="D14" s="573"/>
      <c r="E14" s="56" t="s">
        <v>4</v>
      </c>
      <c r="F14" s="525" t="s">
        <v>269</v>
      </c>
    </row>
    <row r="15" spans="1:8" ht="15.75" x14ac:dyDescent="0.25">
      <c r="A15" s="152" t="s">
        <v>436</v>
      </c>
      <c r="B15" s="136"/>
      <c r="C15" s="289"/>
      <c r="D15" s="155"/>
      <c r="E15" s="31"/>
      <c r="F15" s="354">
        <f>SUM(F16+F67+F108+F203+F212+F217+F232+F263+F281+F286+F295+F318+F331+F350+F363+F376+F390+F395+F399+F404+F408+F413+F420+F438+F444)</f>
        <v>383299365</v>
      </c>
    </row>
    <row r="16" spans="1:8" ht="33.75" customHeight="1" x14ac:dyDescent="0.25">
      <c r="A16" s="153" t="s">
        <v>261</v>
      </c>
      <c r="B16" s="156" t="s">
        <v>243</v>
      </c>
      <c r="C16" s="290" t="s">
        <v>466</v>
      </c>
      <c r="D16" s="157" t="s">
        <v>467</v>
      </c>
      <c r="E16" s="154"/>
      <c r="F16" s="344">
        <f>SUM(F17+F32+F46+F55)</f>
        <v>33318794</v>
      </c>
    </row>
    <row r="17" spans="1:6" ht="36" customHeight="1" x14ac:dyDescent="0.25">
      <c r="A17" s="151" t="s">
        <v>169</v>
      </c>
      <c r="B17" s="159" t="s">
        <v>246</v>
      </c>
      <c r="C17" s="408" t="s">
        <v>466</v>
      </c>
      <c r="D17" s="160" t="s">
        <v>467</v>
      </c>
      <c r="E17" s="158"/>
      <c r="F17" s="440">
        <f>SUM(F18)</f>
        <v>10889159</v>
      </c>
    </row>
    <row r="18" spans="1:6" ht="16.5" customHeight="1" x14ac:dyDescent="0.25">
      <c r="A18" s="398" t="s">
        <v>557</v>
      </c>
      <c r="B18" s="399" t="s">
        <v>246</v>
      </c>
      <c r="C18" s="400" t="s">
        <v>10</v>
      </c>
      <c r="D18" s="401" t="s">
        <v>467</v>
      </c>
      <c r="E18" s="402"/>
      <c r="F18" s="350">
        <f>SUM(F19+F24+F28+F30+F22)</f>
        <v>10889159</v>
      </c>
    </row>
    <row r="19" spans="1:6" ht="35.25" customHeight="1" x14ac:dyDescent="0.25">
      <c r="A19" s="32" t="s">
        <v>175</v>
      </c>
      <c r="B19" s="129" t="s">
        <v>246</v>
      </c>
      <c r="C19" s="249" t="s">
        <v>567</v>
      </c>
      <c r="D19" s="127" t="s">
        <v>569</v>
      </c>
      <c r="E19" s="161"/>
      <c r="F19" s="346">
        <f>SUM(F20:F21)</f>
        <v>651778</v>
      </c>
    </row>
    <row r="20" spans="1:6" ht="33" customHeight="1" x14ac:dyDescent="0.25">
      <c r="A20" s="61" t="s">
        <v>653</v>
      </c>
      <c r="B20" s="143" t="s">
        <v>246</v>
      </c>
      <c r="C20" s="252" t="s">
        <v>567</v>
      </c>
      <c r="D20" s="138" t="s">
        <v>569</v>
      </c>
      <c r="E20" s="146" t="s">
        <v>16</v>
      </c>
      <c r="F20" s="349">
        <f>SUM(прил7!H514)</f>
        <v>3688</v>
      </c>
    </row>
    <row r="21" spans="1:6" ht="18" customHeight="1" x14ac:dyDescent="0.25">
      <c r="A21" s="61" t="s">
        <v>40</v>
      </c>
      <c r="B21" s="143" t="s">
        <v>246</v>
      </c>
      <c r="C21" s="252" t="s">
        <v>567</v>
      </c>
      <c r="D21" s="138" t="s">
        <v>569</v>
      </c>
      <c r="E21" s="146" t="s">
        <v>39</v>
      </c>
      <c r="F21" s="349">
        <f>SUM(прил7!H515)</f>
        <v>648090</v>
      </c>
    </row>
    <row r="22" spans="1:6" ht="33.75" customHeight="1" x14ac:dyDescent="0.25">
      <c r="A22" s="32" t="s">
        <v>852</v>
      </c>
      <c r="B22" s="129" t="s">
        <v>246</v>
      </c>
      <c r="C22" s="249" t="s">
        <v>567</v>
      </c>
      <c r="D22" s="127" t="s">
        <v>851</v>
      </c>
      <c r="E22" s="161"/>
      <c r="F22" s="346">
        <f>SUM(F23)</f>
        <v>308360</v>
      </c>
    </row>
    <row r="23" spans="1:6" ht="34.5" customHeight="1" x14ac:dyDescent="0.25">
      <c r="A23" s="96" t="s">
        <v>653</v>
      </c>
      <c r="B23" s="143" t="s">
        <v>246</v>
      </c>
      <c r="C23" s="252" t="s">
        <v>567</v>
      </c>
      <c r="D23" s="138" t="s">
        <v>851</v>
      </c>
      <c r="E23" s="146" t="s">
        <v>16</v>
      </c>
      <c r="F23" s="349">
        <f>SUM(прил7!H444)</f>
        <v>308360</v>
      </c>
    </row>
    <row r="24" spans="1:6" ht="32.25" customHeight="1" x14ac:dyDescent="0.25">
      <c r="A24" s="32" t="s">
        <v>94</v>
      </c>
      <c r="B24" s="422" t="s">
        <v>246</v>
      </c>
      <c r="C24" s="423" t="s">
        <v>10</v>
      </c>
      <c r="D24" s="127" t="s">
        <v>499</v>
      </c>
      <c r="E24" s="161"/>
      <c r="F24" s="346">
        <f>SUM(F25:F27)</f>
        <v>9323379</v>
      </c>
    </row>
    <row r="25" spans="1:6" ht="50.25" customHeight="1" x14ac:dyDescent="0.25">
      <c r="A25" s="61" t="s">
        <v>84</v>
      </c>
      <c r="B25" s="424" t="s">
        <v>246</v>
      </c>
      <c r="C25" s="425" t="s">
        <v>10</v>
      </c>
      <c r="D25" s="138" t="s">
        <v>499</v>
      </c>
      <c r="E25" s="146" t="s">
        <v>13</v>
      </c>
      <c r="F25" s="349">
        <f>SUM(прил7!H446)</f>
        <v>8435701</v>
      </c>
    </row>
    <row r="26" spans="1:6" ht="30.75" customHeight="1" x14ac:dyDescent="0.25">
      <c r="A26" s="61" t="s">
        <v>653</v>
      </c>
      <c r="B26" s="424" t="s">
        <v>246</v>
      </c>
      <c r="C26" s="425" t="s">
        <v>10</v>
      </c>
      <c r="D26" s="138" t="s">
        <v>499</v>
      </c>
      <c r="E26" s="146" t="s">
        <v>16</v>
      </c>
      <c r="F26" s="349">
        <f>SUM(прил7!H447)</f>
        <v>866658</v>
      </c>
    </row>
    <row r="27" spans="1:6" ht="16.5" customHeight="1" x14ac:dyDescent="0.25">
      <c r="A27" s="61" t="s">
        <v>18</v>
      </c>
      <c r="B27" s="424" t="s">
        <v>246</v>
      </c>
      <c r="C27" s="425" t="s">
        <v>10</v>
      </c>
      <c r="D27" s="138" t="s">
        <v>499</v>
      </c>
      <c r="E27" s="146" t="s">
        <v>17</v>
      </c>
      <c r="F27" s="349">
        <f>SUM(прил7!H448)</f>
        <v>21020</v>
      </c>
    </row>
    <row r="28" spans="1:6" ht="19.5" customHeight="1" x14ac:dyDescent="0.25">
      <c r="A28" s="32" t="s">
        <v>110</v>
      </c>
      <c r="B28" s="422" t="s">
        <v>246</v>
      </c>
      <c r="C28" s="423" t="s">
        <v>10</v>
      </c>
      <c r="D28" s="127" t="s">
        <v>489</v>
      </c>
      <c r="E28" s="161"/>
      <c r="F28" s="346">
        <f>SUM(F29)</f>
        <v>109257</v>
      </c>
    </row>
    <row r="29" spans="1:6" ht="16.5" customHeight="1" x14ac:dyDescent="0.25">
      <c r="A29" s="61" t="s">
        <v>653</v>
      </c>
      <c r="B29" s="424" t="s">
        <v>246</v>
      </c>
      <c r="C29" s="425" t="s">
        <v>10</v>
      </c>
      <c r="D29" s="138" t="s">
        <v>489</v>
      </c>
      <c r="E29" s="146" t="s">
        <v>16</v>
      </c>
      <c r="F29" s="349">
        <f>SUM(прил7!H450)</f>
        <v>109257</v>
      </c>
    </row>
    <row r="30" spans="1:6" ht="19.5" customHeight="1" x14ac:dyDescent="0.25">
      <c r="A30" s="32" t="s">
        <v>862</v>
      </c>
      <c r="B30" s="422" t="s">
        <v>246</v>
      </c>
      <c r="C30" s="423" t="s">
        <v>10</v>
      </c>
      <c r="D30" s="127" t="s">
        <v>861</v>
      </c>
      <c r="E30" s="161"/>
      <c r="F30" s="346">
        <f>SUM(F31)</f>
        <v>496385</v>
      </c>
    </row>
    <row r="31" spans="1:6" ht="31.5" customHeight="1" x14ac:dyDescent="0.25">
      <c r="A31" s="61" t="s">
        <v>653</v>
      </c>
      <c r="B31" s="424" t="s">
        <v>246</v>
      </c>
      <c r="C31" s="425" t="s">
        <v>10</v>
      </c>
      <c r="D31" s="138" t="s">
        <v>861</v>
      </c>
      <c r="E31" s="146" t="s">
        <v>16</v>
      </c>
      <c r="F31" s="349">
        <f>SUM(прил7!H452)</f>
        <v>496385</v>
      </c>
    </row>
    <row r="32" spans="1:6" ht="35.25" customHeight="1" x14ac:dyDescent="0.25">
      <c r="A32" s="162" t="s">
        <v>170</v>
      </c>
      <c r="B32" s="413" t="s">
        <v>558</v>
      </c>
      <c r="C32" s="291" t="s">
        <v>466</v>
      </c>
      <c r="D32" s="164" t="s">
        <v>467</v>
      </c>
      <c r="E32" s="165"/>
      <c r="F32" s="441">
        <f>SUM(F33+F41)</f>
        <v>10218519</v>
      </c>
    </row>
    <row r="33" spans="1:6" ht="18" customHeight="1" x14ac:dyDescent="0.25">
      <c r="A33" s="403" t="s">
        <v>559</v>
      </c>
      <c r="B33" s="404" t="s">
        <v>247</v>
      </c>
      <c r="C33" s="405" t="s">
        <v>10</v>
      </c>
      <c r="D33" s="406" t="s">
        <v>467</v>
      </c>
      <c r="E33" s="407"/>
      <c r="F33" s="347">
        <f>SUM(F34+F37)</f>
        <v>10116119</v>
      </c>
    </row>
    <row r="34" spans="1:6" ht="35.25" customHeight="1" x14ac:dyDescent="0.25">
      <c r="A34" s="32" t="s">
        <v>175</v>
      </c>
      <c r="B34" s="129" t="s">
        <v>247</v>
      </c>
      <c r="C34" s="249" t="s">
        <v>567</v>
      </c>
      <c r="D34" s="127" t="s">
        <v>569</v>
      </c>
      <c r="E34" s="161"/>
      <c r="F34" s="346">
        <f>SUM(F35:F36)</f>
        <v>593994</v>
      </c>
    </row>
    <row r="35" spans="1:6" ht="31.5" customHeight="1" x14ac:dyDescent="0.25">
      <c r="A35" s="61" t="s">
        <v>653</v>
      </c>
      <c r="B35" s="143" t="s">
        <v>247</v>
      </c>
      <c r="C35" s="252" t="s">
        <v>567</v>
      </c>
      <c r="D35" s="138" t="s">
        <v>569</v>
      </c>
      <c r="E35" s="146" t="s">
        <v>16</v>
      </c>
      <c r="F35" s="349">
        <f>SUM(прил7!H519)</f>
        <v>2955</v>
      </c>
    </row>
    <row r="36" spans="1:6" ht="16.5" customHeight="1" x14ac:dyDescent="0.25">
      <c r="A36" s="61" t="s">
        <v>40</v>
      </c>
      <c r="B36" s="143" t="s">
        <v>247</v>
      </c>
      <c r="C36" s="252" t="s">
        <v>567</v>
      </c>
      <c r="D36" s="138" t="s">
        <v>569</v>
      </c>
      <c r="E36" s="146" t="s">
        <v>39</v>
      </c>
      <c r="F36" s="349">
        <f>SUM(прил7!H520)</f>
        <v>591039</v>
      </c>
    </row>
    <row r="37" spans="1:6" ht="33" customHeight="1" x14ac:dyDescent="0.25">
      <c r="A37" s="32" t="s">
        <v>94</v>
      </c>
      <c r="B37" s="422" t="s">
        <v>247</v>
      </c>
      <c r="C37" s="423" t="s">
        <v>10</v>
      </c>
      <c r="D37" s="127" t="s">
        <v>499</v>
      </c>
      <c r="E37" s="161"/>
      <c r="F37" s="346">
        <f>SUM(F38:F40)</f>
        <v>9522125</v>
      </c>
    </row>
    <row r="38" spans="1:6" ht="47.25" customHeight="1" x14ac:dyDescent="0.25">
      <c r="A38" s="61" t="s">
        <v>84</v>
      </c>
      <c r="B38" s="424" t="s">
        <v>247</v>
      </c>
      <c r="C38" s="425" t="s">
        <v>10</v>
      </c>
      <c r="D38" s="138" t="s">
        <v>499</v>
      </c>
      <c r="E38" s="146" t="s">
        <v>13</v>
      </c>
      <c r="F38" s="349">
        <f>SUM(прил7!H456)</f>
        <v>8953991</v>
      </c>
    </row>
    <row r="39" spans="1:6" ht="33" customHeight="1" x14ac:dyDescent="0.25">
      <c r="A39" s="61" t="s">
        <v>653</v>
      </c>
      <c r="B39" s="424" t="s">
        <v>247</v>
      </c>
      <c r="C39" s="425" t="s">
        <v>10</v>
      </c>
      <c r="D39" s="138" t="s">
        <v>499</v>
      </c>
      <c r="E39" s="146" t="s">
        <v>16</v>
      </c>
      <c r="F39" s="349">
        <f>SUM(прил7!H457)</f>
        <v>563330</v>
      </c>
    </row>
    <row r="40" spans="1:6" ht="18" customHeight="1" x14ac:dyDescent="0.25">
      <c r="A40" s="61" t="s">
        <v>18</v>
      </c>
      <c r="B40" s="424" t="s">
        <v>247</v>
      </c>
      <c r="C40" s="425" t="s">
        <v>10</v>
      </c>
      <c r="D40" s="138" t="s">
        <v>499</v>
      </c>
      <c r="E40" s="146" t="s">
        <v>17</v>
      </c>
      <c r="F40" s="349">
        <f>SUM(прил7!H458)</f>
        <v>4804</v>
      </c>
    </row>
    <row r="41" spans="1:6" ht="18" customHeight="1" x14ac:dyDescent="0.25">
      <c r="A41" s="403" t="s">
        <v>723</v>
      </c>
      <c r="B41" s="492" t="s">
        <v>247</v>
      </c>
      <c r="C41" s="493" t="s">
        <v>12</v>
      </c>
      <c r="D41" s="406" t="s">
        <v>467</v>
      </c>
      <c r="E41" s="407"/>
      <c r="F41" s="347">
        <f>SUM(F42+F44)</f>
        <v>102400</v>
      </c>
    </row>
    <row r="42" spans="1:6" ht="33.75" customHeight="1" x14ac:dyDescent="0.25">
      <c r="A42" s="32" t="s">
        <v>722</v>
      </c>
      <c r="B42" s="422" t="s">
        <v>247</v>
      </c>
      <c r="C42" s="423" t="s">
        <v>12</v>
      </c>
      <c r="D42" s="127" t="s">
        <v>721</v>
      </c>
      <c r="E42" s="161"/>
      <c r="F42" s="346">
        <f>SUM(F43)</f>
        <v>55000</v>
      </c>
    </row>
    <row r="43" spans="1:6" ht="18" customHeight="1" x14ac:dyDescent="0.25">
      <c r="A43" s="61" t="s">
        <v>21</v>
      </c>
      <c r="B43" s="424" t="s">
        <v>247</v>
      </c>
      <c r="C43" s="425" t="s">
        <v>12</v>
      </c>
      <c r="D43" s="138" t="s">
        <v>721</v>
      </c>
      <c r="E43" s="146" t="s">
        <v>68</v>
      </c>
      <c r="F43" s="349">
        <f>SUM(прил7!H476)</f>
        <v>55000</v>
      </c>
    </row>
    <row r="44" spans="1:6" ht="31.5" customHeight="1" x14ac:dyDescent="0.25">
      <c r="A44" s="32" t="s">
        <v>529</v>
      </c>
      <c r="B44" s="422" t="s">
        <v>247</v>
      </c>
      <c r="C44" s="423" t="s">
        <v>12</v>
      </c>
      <c r="D44" s="127" t="s">
        <v>528</v>
      </c>
      <c r="E44" s="161"/>
      <c r="F44" s="346">
        <f>SUM(F45)</f>
        <v>47400</v>
      </c>
    </row>
    <row r="45" spans="1:6" ht="16.5" customHeight="1" x14ac:dyDescent="0.25">
      <c r="A45" s="61" t="s">
        <v>21</v>
      </c>
      <c r="B45" s="424" t="s">
        <v>247</v>
      </c>
      <c r="C45" s="425" t="s">
        <v>12</v>
      </c>
      <c r="D45" s="138" t="s">
        <v>528</v>
      </c>
      <c r="E45" s="146" t="s">
        <v>68</v>
      </c>
      <c r="F45" s="349">
        <f>SUM(прил7!H116)</f>
        <v>47400</v>
      </c>
    </row>
    <row r="46" spans="1:6" s="48" customFormat="1" ht="47.25" x14ac:dyDescent="0.25">
      <c r="A46" s="166" t="s">
        <v>163</v>
      </c>
      <c r="B46" s="415" t="s">
        <v>244</v>
      </c>
      <c r="C46" s="414" t="s">
        <v>466</v>
      </c>
      <c r="D46" s="164" t="s">
        <v>467</v>
      </c>
      <c r="E46" s="167"/>
      <c r="F46" s="441">
        <f>SUM(F48+F51)</f>
        <v>6534694</v>
      </c>
    </row>
    <row r="47" spans="1:6" s="48" customFormat="1" ht="47.25" x14ac:dyDescent="0.25">
      <c r="A47" s="409" t="s">
        <v>546</v>
      </c>
      <c r="B47" s="410" t="s">
        <v>244</v>
      </c>
      <c r="C47" s="411" t="s">
        <v>10</v>
      </c>
      <c r="D47" s="416" t="s">
        <v>467</v>
      </c>
      <c r="E47" s="412"/>
      <c r="F47" s="347">
        <f>SUM(F48+F51)</f>
        <v>6534694</v>
      </c>
    </row>
    <row r="48" spans="1:6" s="48" customFormat="1" ht="63.75" customHeight="1" x14ac:dyDescent="0.25">
      <c r="A48" s="81" t="s">
        <v>106</v>
      </c>
      <c r="B48" s="417" t="s">
        <v>244</v>
      </c>
      <c r="C48" s="418" t="s">
        <v>10</v>
      </c>
      <c r="D48" s="419" t="s">
        <v>570</v>
      </c>
      <c r="E48" s="35"/>
      <c r="F48" s="346">
        <f>SUM(F49:F50)</f>
        <v>160000</v>
      </c>
    </row>
    <row r="49" spans="1:6" s="48" customFormat="1" ht="29.25" customHeight="1" x14ac:dyDescent="0.25">
      <c r="A49" s="147" t="s">
        <v>653</v>
      </c>
      <c r="B49" s="420" t="s">
        <v>244</v>
      </c>
      <c r="C49" s="421" t="s">
        <v>10</v>
      </c>
      <c r="D49" s="138" t="s">
        <v>570</v>
      </c>
      <c r="E49" s="60">
        <v>200</v>
      </c>
      <c r="F49" s="349">
        <f>SUM(прил7!H524)</f>
        <v>732</v>
      </c>
    </row>
    <row r="50" spans="1:6" s="48" customFormat="1" ht="17.25" customHeight="1" x14ac:dyDescent="0.25">
      <c r="A50" s="147" t="s">
        <v>40</v>
      </c>
      <c r="B50" s="420" t="s">
        <v>244</v>
      </c>
      <c r="C50" s="421" t="s">
        <v>10</v>
      </c>
      <c r="D50" s="138" t="s">
        <v>570</v>
      </c>
      <c r="E50" s="60">
        <v>300</v>
      </c>
      <c r="F50" s="349">
        <f>SUM(прил7!H525)</f>
        <v>159268</v>
      </c>
    </row>
    <row r="51" spans="1:6" s="48" customFormat="1" ht="31.5" x14ac:dyDescent="0.25">
      <c r="A51" s="171" t="s">
        <v>94</v>
      </c>
      <c r="B51" s="426" t="s">
        <v>244</v>
      </c>
      <c r="C51" s="427" t="s">
        <v>10</v>
      </c>
      <c r="D51" s="172" t="s">
        <v>499</v>
      </c>
      <c r="E51" s="35"/>
      <c r="F51" s="346">
        <f>SUM(F52:F54)</f>
        <v>6374694</v>
      </c>
    </row>
    <row r="52" spans="1:6" s="48" customFormat="1" ht="47.25" x14ac:dyDescent="0.25">
      <c r="A52" s="147" t="s">
        <v>84</v>
      </c>
      <c r="B52" s="428" t="s">
        <v>244</v>
      </c>
      <c r="C52" s="429" t="s">
        <v>10</v>
      </c>
      <c r="D52" s="169" t="s">
        <v>499</v>
      </c>
      <c r="E52" s="60">
        <v>100</v>
      </c>
      <c r="F52" s="349">
        <f>SUM(прил7!H370)</f>
        <v>5842333</v>
      </c>
    </row>
    <row r="53" spans="1:6" s="48" customFormat="1" ht="27.75" customHeight="1" x14ac:dyDescent="0.25">
      <c r="A53" s="147" t="s">
        <v>653</v>
      </c>
      <c r="B53" s="428" t="s">
        <v>244</v>
      </c>
      <c r="C53" s="429" t="s">
        <v>10</v>
      </c>
      <c r="D53" s="168" t="s">
        <v>499</v>
      </c>
      <c r="E53" s="60">
        <v>200</v>
      </c>
      <c r="F53" s="349">
        <f>SUM(прил7!H371)</f>
        <v>525801</v>
      </c>
    </row>
    <row r="54" spans="1:6" s="48" customFormat="1" ht="15.75" customHeight="1" x14ac:dyDescent="0.25">
      <c r="A54" s="147" t="s">
        <v>18</v>
      </c>
      <c r="B54" s="428" t="s">
        <v>244</v>
      </c>
      <c r="C54" s="429" t="s">
        <v>10</v>
      </c>
      <c r="D54" s="169" t="s">
        <v>499</v>
      </c>
      <c r="E54" s="60">
        <v>800</v>
      </c>
      <c r="F54" s="349">
        <f>SUM(прил7!H372)</f>
        <v>6560</v>
      </c>
    </row>
    <row r="55" spans="1:6" s="48" customFormat="1" ht="49.5" customHeight="1" x14ac:dyDescent="0.25">
      <c r="A55" s="173" t="s">
        <v>172</v>
      </c>
      <c r="B55" s="174" t="s">
        <v>249</v>
      </c>
      <c r="C55" s="183" t="s">
        <v>466</v>
      </c>
      <c r="D55" s="170" t="s">
        <v>467</v>
      </c>
      <c r="E55" s="167"/>
      <c r="F55" s="441">
        <f>SUM(F56+F60)</f>
        <v>5676422</v>
      </c>
    </row>
    <row r="56" spans="1:6" s="48" customFormat="1" ht="64.5" customHeight="1" x14ac:dyDescent="0.25">
      <c r="A56" s="430" t="s">
        <v>566</v>
      </c>
      <c r="B56" s="434" t="s">
        <v>249</v>
      </c>
      <c r="C56" s="435" t="s">
        <v>10</v>
      </c>
      <c r="D56" s="433" t="s">
        <v>467</v>
      </c>
      <c r="E56" s="412"/>
      <c r="F56" s="347">
        <f>SUM(F57)</f>
        <v>1108251</v>
      </c>
    </row>
    <row r="57" spans="1:6" s="48" customFormat="1" ht="33" customHeight="1" x14ac:dyDescent="0.25">
      <c r="A57" s="81" t="s">
        <v>83</v>
      </c>
      <c r="B57" s="436" t="s">
        <v>249</v>
      </c>
      <c r="C57" s="437" t="s">
        <v>567</v>
      </c>
      <c r="D57" s="172" t="s">
        <v>471</v>
      </c>
      <c r="E57" s="35"/>
      <c r="F57" s="346">
        <f>SUM(F58:F59)</f>
        <v>1108251</v>
      </c>
    </row>
    <row r="58" spans="1:6" s="48" customFormat="1" ht="49.5" customHeight="1" x14ac:dyDescent="0.25">
      <c r="A58" s="82" t="s">
        <v>84</v>
      </c>
      <c r="B58" s="438" t="s">
        <v>249</v>
      </c>
      <c r="C58" s="439" t="s">
        <v>567</v>
      </c>
      <c r="D58" s="169" t="s">
        <v>471</v>
      </c>
      <c r="E58" s="60">
        <v>100</v>
      </c>
      <c r="F58" s="349">
        <f>SUM(прил7!H482)</f>
        <v>1108001</v>
      </c>
    </row>
    <row r="59" spans="1:6" s="48" customFormat="1" ht="18.75" customHeight="1" x14ac:dyDescent="0.25">
      <c r="A59" s="147" t="s">
        <v>18</v>
      </c>
      <c r="B59" s="438" t="s">
        <v>249</v>
      </c>
      <c r="C59" s="439" t="s">
        <v>567</v>
      </c>
      <c r="D59" s="169" t="s">
        <v>471</v>
      </c>
      <c r="E59" s="60">
        <v>800</v>
      </c>
      <c r="F59" s="349">
        <f>SUM(прил7!H483)</f>
        <v>250</v>
      </c>
    </row>
    <row r="60" spans="1:6" s="48" customFormat="1" ht="49.5" customHeight="1" x14ac:dyDescent="0.25">
      <c r="A60" s="430" t="s">
        <v>563</v>
      </c>
      <c r="B60" s="431" t="s">
        <v>249</v>
      </c>
      <c r="C60" s="432" t="s">
        <v>12</v>
      </c>
      <c r="D60" s="433" t="s">
        <v>467</v>
      </c>
      <c r="E60" s="412"/>
      <c r="F60" s="347">
        <f>SUM(F61+F63)</f>
        <v>4568171</v>
      </c>
    </row>
    <row r="61" spans="1:6" s="48" customFormat="1" ht="49.5" customHeight="1" x14ac:dyDescent="0.25">
      <c r="A61" s="81" t="s">
        <v>96</v>
      </c>
      <c r="B61" s="436" t="s">
        <v>249</v>
      </c>
      <c r="C61" s="437" t="s">
        <v>564</v>
      </c>
      <c r="D61" s="172" t="s">
        <v>565</v>
      </c>
      <c r="E61" s="35"/>
      <c r="F61" s="346">
        <f>SUM(F62)</f>
        <v>49708</v>
      </c>
    </row>
    <row r="62" spans="1:6" s="48" customFormat="1" ht="49.5" customHeight="1" x14ac:dyDescent="0.25">
      <c r="A62" s="82" t="s">
        <v>84</v>
      </c>
      <c r="B62" s="438" t="s">
        <v>249</v>
      </c>
      <c r="C62" s="439" t="s">
        <v>564</v>
      </c>
      <c r="D62" s="169" t="s">
        <v>565</v>
      </c>
      <c r="E62" s="60">
        <v>100</v>
      </c>
      <c r="F62" s="349">
        <f>SUM(прил7!H486)</f>
        <v>49708</v>
      </c>
    </row>
    <row r="63" spans="1:6" s="48" customFormat="1" ht="33" customHeight="1" x14ac:dyDescent="0.25">
      <c r="A63" s="81" t="s">
        <v>94</v>
      </c>
      <c r="B63" s="436" t="s">
        <v>249</v>
      </c>
      <c r="C63" s="437" t="s">
        <v>564</v>
      </c>
      <c r="D63" s="172" t="s">
        <v>499</v>
      </c>
      <c r="E63" s="35"/>
      <c r="F63" s="346">
        <f>SUM(F64:F66)</f>
        <v>4518463</v>
      </c>
    </row>
    <row r="64" spans="1:6" s="48" customFormat="1" ht="49.5" customHeight="1" x14ac:dyDescent="0.25">
      <c r="A64" s="82" t="s">
        <v>84</v>
      </c>
      <c r="B64" s="438" t="s">
        <v>249</v>
      </c>
      <c r="C64" s="439" t="s">
        <v>564</v>
      </c>
      <c r="D64" s="169" t="s">
        <v>499</v>
      </c>
      <c r="E64" s="60">
        <v>100</v>
      </c>
      <c r="F64" s="349">
        <f>SUM(прил7!H488)</f>
        <v>4339313</v>
      </c>
    </row>
    <row r="65" spans="1:6" s="48" customFormat="1" ht="30.75" customHeight="1" x14ac:dyDescent="0.25">
      <c r="A65" s="82" t="s">
        <v>653</v>
      </c>
      <c r="B65" s="438" t="s">
        <v>249</v>
      </c>
      <c r="C65" s="439" t="s">
        <v>564</v>
      </c>
      <c r="D65" s="169" t="s">
        <v>499</v>
      </c>
      <c r="E65" s="60">
        <v>200</v>
      </c>
      <c r="F65" s="349">
        <f>SUM(прил7!H489)</f>
        <v>178900</v>
      </c>
    </row>
    <row r="66" spans="1:6" s="48" customFormat="1" ht="18" customHeight="1" x14ac:dyDescent="0.25">
      <c r="A66" s="82" t="s">
        <v>18</v>
      </c>
      <c r="B66" s="438" t="s">
        <v>249</v>
      </c>
      <c r="C66" s="439" t="s">
        <v>564</v>
      </c>
      <c r="D66" s="169" t="s">
        <v>499</v>
      </c>
      <c r="E66" s="60">
        <v>800</v>
      </c>
      <c r="F66" s="349">
        <f>SUM(прил7!H490)</f>
        <v>250</v>
      </c>
    </row>
    <row r="67" spans="1:6" s="48" customFormat="1" ht="34.5" customHeight="1" x14ac:dyDescent="0.25">
      <c r="A67" s="64" t="s">
        <v>122</v>
      </c>
      <c r="B67" s="175" t="s">
        <v>197</v>
      </c>
      <c r="C67" s="292" t="s">
        <v>466</v>
      </c>
      <c r="D67" s="176" t="s">
        <v>467</v>
      </c>
      <c r="E67" s="44"/>
      <c r="F67" s="344">
        <f>SUM(F68+F78+F98)</f>
        <v>14340537</v>
      </c>
    </row>
    <row r="68" spans="1:6" s="48" customFormat="1" ht="48.75" customHeight="1" x14ac:dyDescent="0.25">
      <c r="A68" s="162" t="s">
        <v>134</v>
      </c>
      <c r="B68" s="174" t="s">
        <v>231</v>
      </c>
      <c r="C68" s="183" t="s">
        <v>466</v>
      </c>
      <c r="D68" s="170" t="s">
        <v>467</v>
      </c>
      <c r="E68" s="167"/>
      <c r="F68" s="441">
        <f>SUM(F69)</f>
        <v>2768164</v>
      </c>
    </row>
    <row r="69" spans="1:6" s="48" customFormat="1" ht="48.75" customHeight="1" x14ac:dyDescent="0.25">
      <c r="A69" s="403" t="s">
        <v>490</v>
      </c>
      <c r="B69" s="431" t="s">
        <v>231</v>
      </c>
      <c r="C69" s="432" t="s">
        <v>10</v>
      </c>
      <c r="D69" s="433" t="s">
        <v>467</v>
      </c>
      <c r="E69" s="412"/>
      <c r="F69" s="347">
        <f>SUM(F70+F72+F76)</f>
        <v>2768164</v>
      </c>
    </row>
    <row r="70" spans="1:6" s="48" customFormat="1" ht="33" customHeight="1" x14ac:dyDescent="0.25">
      <c r="A70" s="32" t="s">
        <v>91</v>
      </c>
      <c r="B70" s="139" t="s">
        <v>231</v>
      </c>
      <c r="C70" s="181" t="s">
        <v>10</v>
      </c>
      <c r="D70" s="172" t="s">
        <v>491</v>
      </c>
      <c r="E70" s="35"/>
      <c r="F70" s="346">
        <f>SUM(F71)</f>
        <v>122900</v>
      </c>
    </row>
    <row r="71" spans="1:6" s="48" customFormat="1" ht="32.25" customHeight="1" x14ac:dyDescent="0.25">
      <c r="A71" s="61" t="s">
        <v>92</v>
      </c>
      <c r="B71" s="140" t="s">
        <v>231</v>
      </c>
      <c r="C71" s="178" t="s">
        <v>10</v>
      </c>
      <c r="D71" s="169" t="s">
        <v>491</v>
      </c>
      <c r="E71" s="60">
        <v>600</v>
      </c>
      <c r="F71" s="349">
        <f>SUM(прил7!H121)</f>
        <v>122900</v>
      </c>
    </row>
    <row r="72" spans="1:6" s="48" customFormat="1" ht="33" customHeight="1" x14ac:dyDescent="0.25">
      <c r="A72" s="32" t="s">
        <v>101</v>
      </c>
      <c r="B72" s="139" t="s">
        <v>231</v>
      </c>
      <c r="C72" s="181" t="s">
        <v>10</v>
      </c>
      <c r="D72" s="172" t="s">
        <v>579</v>
      </c>
      <c r="E72" s="35"/>
      <c r="F72" s="346">
        <f>SUM(F73:F75)</f>
        <v>2337600</v>
      </c>
    </row>
    <row r="73" spans="1:6" s="48" customFormat="1" ht="48.75" customHeight="1" x14ac:dyDescent="0.25">
      <c r="A73" s="61" t="s">
        <v>84</v>
      </c>
      <c r="B73" s="140" t="s">
        <v>231</v>
      </c>
      <c r="C73" s="178" t="s">
        <v>10</v>
      </c>
      <c r="D73" s="169" t="s">
        <v>579</v>
      </c>
      <c r="E73" s="60">
        <v>100</v>
      </c>
      <c r="F73" s="349">
        <f>SUM(прил7!H598)</f>
        <v>2178175</v>
      </c>
    </row>
    <row r="74" spans="1:6" s="48" customFormat="1" ht="33" customHeight="1" x14ac:dyDescent="0.25">
      <c r="A74" s="61" t="s">
        <v>653</v>
      </c>
      <c r="B74" s="140" t="s">
        <v>231</v>
      </c>
      <c r="C74" s="178" t="s">
        <v>10</v>
      </c>
      <c r="D74" s="169" t="s">
        <v>579</v>
      </c>
      <c r="E74" s="60">
        <v>200</v>
      </c>
      <c r="F74" s="349">
        <f>SUM(прил7!H599)</f>
        <v>159425</v>
      </c>
    </row>
    <row r="75" spans="1:6" s="48" customFormat="1" ht="18" hidden="1" customHeight="1" x14ac:dyDescent="0.25">
      <c r="A75" s="67" t="s">
        <v>18</v>
      </c>
      <c r="B75" s="140" t="s">
        <v>231</v>
      </c>
      <c r="C75" s="178" t="s">
        <v>10</v>
      </c>
      <c r="D75" s="169" t="s">
        <v>579</v>
      </c>
      <c r="E75" s="60">
        <v>800</v>
      </c>
      <c r="F75" s="349">
        <f>SUM([1]прил7!H600)</f>
        <v>0</v>
      </c>
    </row>
    <row r="76" spans="1:6" s="48" customFormat="1" ht="33.75" customHeight="1" x14ac:dyDescent="0.25">
      <c r="A76" s="81" t="s">
        <v>83</v>
      </c>
      <c r="B76" s="139" t="s">
        <v>231</v>
      </c>
      <c r="C76" s="181" t="s">
        <v>10</v>
      </c>
      <c r="D76" s="172" t="s">
        <v>471</v>
      </c>
      <c r="E76" s="35"/>
      <c r="F76" s="346">
        <f>SUM(F77)</f>
        <v>307664</v>
      </c>
    </row>
    <row r="77" spans="1:6" s="48" customFormat="1" ht="51.75" customHeight="1" x14ac:dyDescent="0.25">
      <c r="A77" s="61" t="s">
        <v>84</v>
      </c>
      <c r="B77" s="140" t="s">
        <v>231</v>
      </c>
      <c r="C77" s="178" t="s">
        <v>10</v>
      </c>
      <c r="D77" s="169" t="s">
        <v>471</v>
      </c>
      <c r="E77" s="60">
        <v>100</v>
      </c>
      <c r="F77" s="349">
        <f>SUM(прил7!H602)</f>
        <v>307664</v>
      </c>
    </row>
    <row r="78" spans="1:6" s="48" customFormat="1" ht="48" customHeight="1" x14ac:dyDescent="0.25">
      <c r="A78" s="162" t="s">
        <v>173</v>
      </c>
      <c r="B78" s="174" t="s">
        <v>199</v>
      </c>
      <c r="C78" s="183" t="s">
        <v>466</v>
      </c>
      <c r="D78" s="170" t="s">
        <v>467</v>
      </c>
      <c r="E78" s="167"/>
      <c r="F78" s="441">
        <f>SUM(F79)</f>
        <v>6797977</v>
      </c>
    </row>
    <row r="79" spans="1:6" s="48" customFormat="1" ht="48" customHeight="1" x14ac:dyDescent="0.25">
      <c r="A79" s="403" t="s">
        <v>568</v>
      </c>
      <c r="B79" s="431" t="s">
        <v>199</v>
      </c>
      <c r="C79" s="432" t="s">
        <v>10</v>
      </c>
      <c r="D79" s="433" t="s">
        <v>467</v>
      </c>
      <c r="E79" s="412"/>
      <c r="F79" s="347">
        <f>SUM(F80+F82+F85+F88+F91+F94+F96)</f>
        <v>6797977</v>
      </c>
    </row>
    <row r="80" spans="1:6" s="48" customFormat="1" ht="16.5" customHeight="1" x14ac:dyDescent="0.25">
      <c r="A80" s="32" t="s">
        <v>681</v>
      </c>
      <c r="B80" s="139" t="s">
        <v>199</v>
      </c>
      <c r="C80" s="181" t="s">
        <v>10</v>
      </c>
      <c r="D80" s="172" t="s">
        <v>572</v>
      </c>
      <c r="E80" s="35"/>
      <c r="F80" s="346">
        <f>SUM(F81)</f>
        <v>1393131</v>
      </c>
    </row>
    <row r="81" spans="1:6" s="48" customFormat="1" ht="16.5" customHeight="1" x14ac:dyDescent="0.25">
      <c r="A81" s="61" t="s">
        <v>40</v>
      </c>
      <c r="B81" s="140" t="s">
        <v>199</v>
      </c>
      <c r="C81" s="178" t="s">
        <v>10</v>
      </c>
      <c r="D81" s="169" t="s">
        <v>572</v>
      </c>
      <c r="E81" s="60" t="s">
        <v>39</v>
      </c>
      <c r="F81" s="349">
        <f>SUM(прил7!H582)</f>
        <v>1393131</v>
      </c>
    </row>
    <row r="82" spans="1:6" s="48" customFormat="1" ht="33" customHeight="1" x14ac:dyDescent="0.25">
      <c r="A82" s="32" t="s">
        <v>97</v>
      </c>
      <c r="B82" s="139" t="s">
        <v>199</v>
      </c>
      <c r="C82" s="181" t="s">
        <v>10</v>
      </c>
      <c r="D82" s="172" t="s">
        <v>573</v>
      </c>
      <c r="E82" s="35"/>
      <c r="F82" s="346">
        <f>SUM(F83:F84)</f>
        <v>60274</v>
      </c>
    </row>
    <row r="83" spans="1:6" s="48" customFormat="1" ht="30.75" customHeight="1" x14ac:dyDescent="0.25">
      <c r="A83" s="61" t="s">
        <v>653</v>
      </c>
      <c r="B83" s="140" t="s">
        <v>199</v>
      </c>
      <c r="C83" s="178" t="s">
        <v>10</v>
      </c>
      <c r="D83" s="169" t="s">
        <v>573</v>
      </c>
      <c r="E83" s="60" t="s">
        <v>16</v>
      </c>
      <c r="F83" s="349">
        <f>SUM(прил7!H530)</f>
        <v>920</v>
      </c>
    </row>
    <row r="84" spans="1:6" s="48" customFormat="1" ht="16.5" customHeight="1" x14ac:dyDescent="0.25">
      <c r="A84" s="61" t="s">
        <v>40</v>
      </c>
      <c r="B84" s="140" t="s">
        <v>199</v>
      </c>
      <c r="C84" s="178" t="s">
        <v>10</v>
      </c>
      <c r="D84" s="169" t="s">
        <v>573</v>
      </c>
      <c r="E84" s="60" t="s">
        <v>39</v>
      </c>
      <c r="F84" s="349">
        <f>SUM(прил7!H531)</f>
        <v>59354</v>
      </c>
    </row>
    <row r="85" spans="1:6" s="48" customFormat="1" ht="31.5" customHeight="1" x14ac:dyDescent="0.25">
      <c r="A85" s="32" t="s">
        <v>98</v>
      </c>
      <c r="B85" s="139" t="s">
        <v>199</v>
      </c>
      <c r="C85" s="181" t="s">
        <v>10</v>
      </c>
      <c r="D85" s="172" t="s">
        <v>574</v>
      </c>
      <c r="E85" s="35"/>
      <c r="F85" s="346">
        <f>SUM(F86:F87)</f>
        <v>280483</v>
      </c>
    </row>
    <row r="86" spans="1:6" s="48" customFormat="1" ht="33" customHeight="1" x14ac:dyDescent="0.25">
      <c r="A86" s="61" t="s">
        <v>653</v>
      </c>
      <c r="B86" s="140" t="s">
        <v>199</v>
      </c>
      <c r="C86" s="178" t="s">
        <v>10</v>
      </c>
      <c r="D86" s="169" t="s">
        <v>574</v>
      </c>
      <c r="E86" s="60" t="s">
        <v>16</v>
      </c>
      <c r="F86" s="349">
        <f>SUM(прил7!H533)</f>
        <v>4944</v>
      </c>
    </row>
    <row r="87" spans="1:6" s="48" customFormat="1" ht="17.25" customHeight="1" x14ac:dyDescent="0.25">
      <c r="A87" s="61" t="s">
        <v>40</v>
      </c>
      <c r="B87" s="140" t="s">
        <v>199</v>
      </c>
      <c r="C87" s="178" t="s">
        <v>10</v>
      </c>
      <c r="D87" s="169" t="s">
        <v>574</v>
      </c>
      <c r="E87" s="60" t="s">
        <v>39</v>
      </c>
      <c r="F87" s="349">
        <f>SUM(прил7!H534)</f>
        <v>275539</v>
      </c>
    </row>
    <row r="88" spans="1:6" s="48" customFormat="1" ht="15.75" customHeight="1" x14ac:dyDescent="0.25">
      <c r="A88" s="32" t="s">
        <v>99</v>
      </c>
      <c r="B88" s="139" t="s">
        <v>199</v>
      </c>
      <c r="C88" s="181" t="s">
        <v>10</v>
      </c>
      <c r="D88" s="172" t="s">
        <v>575</v>
      </c>
      <c r="E88" s="35"/>
      <c r="F88" s="346">
        <f>SUM(F89:F90)</f>
        <v>3645159</v>
      </c>
    </row>
    <row r="89" spans="1:6" s="48" customFormat="1" ht="30.75" customHeight="1" x14ac:dyDescent="0.25">
      <c r="A89" s="61" t="s">
        <v>653</v>
      </c>
      <c r="B89" s="140" t="s">
        <v>199</v>
      </c>
      <c r="C89" s="178" t="s">
        <v>10</v>
      </c>
      <c r="D89" s="169" t="s">
        <v>575</v>
      </c>
      <c r="E89" s="60" t="s">
        <v>16</v>
      </c>
      <c r="F89" s="349">
        <f>SUM(прил7!H536)</f>
        <v>56199</v>
      </c>
    </row>
    <row r="90" spans="1:6" s="48" customFormat="1" ht="17.25" customHeight="1" x14ac:dyDescent="0.25">
      <c r="A90" s="61" t="s">
        <v>40</v>
      </c>
      <c r="B90" s="140" t="s">
        <v>199</v>
      </c>
      <c r="C90" s="178" t="s">
        <v>10</v>
      </c>
      <c r="D90" s="169" t="s">
        <v>575</v>
      </c>
      <c r="E90" s="60" t="s">
        <v>39</v>
      </c>
      <c r="F90" s="349">
        <f>SUM(прил7!H537)</f>
        <v>3588960</v>
      </c>
    </row>
    <row r="91" spans="1:6" s="48" customFormat="1" ht="16.5" customHeight="1" x14ac:dyDescent="0.25">
      <c r="A91" s="32" t="s">
        <v>100</v>
      </c>
      <c r="B91" s="139" t="s">
        <v>199</v>
      </c>
      <c r="C91" s="181" t="s">
        <v>10</v>
      </c>
      <c r="D91" s="172" t="s">
        <v>576</v>
      </c>
      <c r="E91" s="35"/>
      <c r="F91" s="346">
        <f>SUM(F92:F93)</f>
        <v>519958</v>
      </c>
    </row>
    <row r="92" spans="1:6" s="48" customFormat="1" ht="31.5" customHeight="1" x14ac:dyDescent="0.25">
      <c r="A92" s="61" t="s">
        <v>653</v>
      </c>
      <c r="B92" s="140" t="s">
        <v>199</v>
      </c>
      <c r="C92" s="178" t="s">
        <v>10</v>
      </c>
      <c r="D92" s="169" t="s">
        <v>576</v>
      </c>
      <c r="E92" s="60" t="s">
        <v>16</v>
      </c>
      <c r="F92" s="349">
        <f>SUM(прил7!H539)</f>
        <v>8369</v>
      </c>
    </row>
    <row r="93" spans="1:6" s="48" customFormat="1" ht="17.25" customHeight="1" x14ac:dyDescent="0.25">
      <c r="A93" s="61" t="s">
        <v>40</v>
      </c>
      <c r="B93" s="140" t="s">
        <v>199</v>
      </c>
      <c r="C93" s="178" t="s">
        <v>10</v>
      </c>
      <c r="D93" s="169" t="s">
        <v>576</v>
      </c>
      <c r="E93" s="60" t="s">
        <v>39</v>
      </c>
      <c r="F93" s="349">
        <f>SUM(прил7!H540)</f>
        <v>511589</v>
      </c>
    </row>
    <row r="94" spans="1:6" s="48" customFormat="1" ht="17.25" customHeight="1" x14ac:dyDescent="0.25">
      <c r="A94" s="32" t="s">
        <v>174</v>
      </c>
      <c r="B94" s="139" t="s">
        <v>199</v>
      </c>
      <c r="C94" s="181" t="s">
        <v>10</v>
      </c>
      <c r="D94" s="172" t="s">
        <v>822</v>
      </c>
      <c r="E94" s="35"/>
      <c r="F94" s="346">
        <f>SUM(F95)</f>
        <v>896972</v>
      </c>
    </row>
    <row r="95" spans="1:6" s="48" customFormat="1" ht="17.25" customHeight="1" x14ac:dyDescent="0.25">
      <c r="A95" s="61" t="s">
        <v>40</v>
      </c>
      <c r="B95" s="140" t="s">
        <v>199</v>
      </c>
      <c r="C95" s="178" t="s">
        <v>10</v>
      </c>
      <c r="D95" s="169" t="s">
        <v>822</v>
      </c>
      <c r="E95" s="60">
        <v>300</v>
      </c>
      <c r="F95" s="349">
        <f>SUM(прил7!H508)</f>
        <v>896972</v>
      </c>
    </row>
    <row r="96" spans="1:6" s="48" customFormat="1" ht="15.75" customHeight="1" x14ac:dyDescent="0.25">
      <c r="A96" s="32" t="s">
        <v>581</v>
      </c>
      <c r="B96" s="139" t="s">
        <v>199</v>
      </c>
      <c r="C96" s="181" t="s">
        <v>10</v>
      </c>
      <c r="D96" s="172" t="s">
        <v>580</v>
      </c>
      <c r="E96" s="35"/>
      <c r="F96" s="346">
        <f>SUM(F97)</f>
        <v>2000</v>
      </c>
    </row>
    <row r="97" spans="1:6" s="48" customFormat="1" ht="31.5" customHeight="1" x14ac:dyDescent="0.25">
      <c r="A97" s="61" t="s">
        <v>653</v>
      </c>
      <c r="B97" s="140" t="s">
        <v>199</v>
      </c>
      <c r="C97" s="178" t="s">
        <v>10</v>
      </c>
      <c r="D97" s="169" t="s">
        <v>580</v>
      </c>
      <c r="E97" s="60">
        <v>200</v>
      </c>
      <c r="F97" s="349">
        <f>SUM(прил7!H618)</f>
        <v>2000</v>
      </c>
    </row>
    <row r="98" spans="1:6" s="48" customFormat="1" ht="66" customHeight="1" x14ac:dyDescent="0.25">
      <c r="A98" s="162" t="s">
        <v>179</v>
      </c>
      <c r="B98" s="174" t="s">
        <v>230</v>
      </c>
      <c r="C98" s="183" t="s">
        <v>466</v>
      </c>
      <c r="D98" s="170" t="s">
        <v>467</v>
      </c>
      <c r="E98" s="167"/>
      <c r="F98" s="441">
        <f>SUM(F100+F102+F105)</f>
        <v>4774396</v>
      </c>
    </row>
    <row r="99" spans="1:6" s="48" customFormat="1" ht="46.5" customHeight="1" x14ac:dyDescent="0.25">
      <c r="A99" s="403" t="s">
        <v>474</v>
      </c>
      <c r="B99" s="431" t="s">
        <v>230</v>
      </c>
      <c r="C99" s="432" t="s">
        <v>10</v>
      </c>
      <c r="D99" s="433" t="s">
        <v>467</v>
      </c>
      <c r="E99" s="412"/>
      <c r="F99" s="347">
        <f>SUM(F100+F102+F105)</f>
        <v>4774396</v>
      </c>
    </row>
    <row r="100" spans="1:6" s="48" customFormat="1" ht="51" customHeight="1" x14ac:dyDescent="0.25">
      <c r="A100" s="32" t="s">
        <v>85</v>
      </c>
      <c r="B100" s="139" t="s">
        <v>230</v>
      </c>
      <c r="C100" s="181" t="s">
        <v>10</v>
      </c>
      <c r="D100" s="172" t="s">
        <v>475</v>
      </c>
      <c r="E100" s="35"/>
      <c r="F100" s="346">
        <f>SUM(F101)</f>
        <v>876600</v>
      </c>
    </row>
    <row r="101" spans="1:6" s="48" customFormat="1" ht="48" customHeight="1" x14ac:dyDescent="0.25">
      <c r="A101" s="61" t="s">
        <v>84</v>
      </c>
      <c r="B101" s="140" t="s">
        <v>230</v>
      </c>
      <c r="C101" s="178" t="s">
        <v>10</v>
      </c>
      <c r="D101" s="169" t="s">
        <v>475</v>
      </c>
      <c r="E101" s="60">
        <v>100</v>
      </c>
      <c r="F101" s="349">
        <f>SUM(прил7!H42)</f>
        <v>876600</v>
      </c>
    </row>
    <row r="102" spans="1:6" s="48" customFormat="1" ht="32.25" customHeight="1" x14ac:dyDescent="0.25">
      <c r="A102" s="32" t="s">
        <v>443</v>
      </c>
      <c r="B102" s="139" t="s">
        <v>230</v>
      </c>
      <c r="C102" s="181" t="s">
        <v>10</v>
      </c>
      <c r="D102" s="172" t="s">
        <v>577</v>
      </c>
      <c r="E102" s="35"/>
      <c r="F102" s="346">
        <f>SUM(F103:F104)</f>
        <v>3876796</v>
      </c>
    </row>
    <row r="103" spans="1:6" s="48" customFormat="1" ht="17.25" hidden="1" customHeight="1" x14ac:dyDescent="0.25">
      <c r="A103" s="61" t="s">
        <v>653</v>
      </c>
      <c r="B103" s="140" t="s">
        <v>230</v>
      </c>
      <c r="C103" s="178" t="s">
        <v>10</v>
      </c>
      <c r="D103" s="169" t="s">
        <v>577</v>
      </c>
      <c r="E103" s="60">
        <v>200</v>
      </c>
      <c r="F103" s="349">
        <f>SUM([1]прил7!H585)</f>
        <v>0</v>
      </c>
    </row>
    <row r="104" spans="1:6" s="48" customFormat="1" ht="17.25" customHeight="1" x14ac:dyDescent="0.25">
      <c r="A104" s="61" t="s">
        <v>40</v>
      </c>
      <c r="B104" s="140" t="s">
        <v>230</v>
      </c>
      <c r="C104" s="178" t="s">
        <v>10</v>
      </c>
      <c r="D104" s="169" t="s">
        <v>577</v>
      </c>
      <c r="E104" s="60">
        <v>300</v>
      </c>
      <c r="F104" s="349">
        <f>SUM(прил7!H586)</f>
        <v>3876796</v>
      </c>
    </row>
    <row r="105" spans="1:6" s="48" customFormat="1" ht="33.75" customHeight="1" x14ac:dyDescent="0.25">
      <c r="A105" s="32" t="s">
        <v>112</v>
      </c>
      <c r="B105" s="139" t="s">
        <v>230</v>
      </c>
      <c r="C105" s="181" t="s">
        <v>10</v>
      </c>
      <c r="D105" s="172" t="s">
        <v>476</v>
      </c>
      <c r="E105" s="35"/>
      <c r="F105" s="346">
        <f>SUM(F106)</f>
        <v>21000</v>
      </c>
    </row>
    <row r="106" spans="1:6" s="48" customFormat="1" ht="32.25" customHeight="1" x14ac:dyDescent="0.25">
      <c r="A106" s="61" t="s">
        <v>653</v>
      </c>
      <c r="B106" s="140" t="s">
        <v>230</v>
      </c>
      <c r="C106" s="178" t="s">
        <v>10</v>
      </c>
      <c r="D106" s="169" t="s">
        <v>476</v>
      </c>
      <c r="E106" s="60">
        <v>200</v>
      </c>
      <c r="F106" s="349">
        <f>SUM(прил7!H44+прил7!H410+прил7!H606+прил7!H622)</f>
        <v>21000</v>
      </c>
    </row>
    <row r="107" spans="1:6" s="48" customFormat="1" ht="17.25" hidden="1" customHeight="1" x14ac:dyDescent="0.25">
      <c r="A107" s="61" t="s">
        <v>18</v>
      </c>
      <c r="B107" s="140" t="s">
        <v>230</v>
      </c>
      <c r="C107" s="178"/>
      <c r="D107" s="169" t="s">
        <v>265</v>
      </c>
      <c r="E107" s="60">
        <v>800</v>
      </c>
      <c r="F107" s="349">
        <f>SUM([1]прил7!H600)</f>
        <v>0</v>
      </c>
    </row>
    <row r="108" spans="1:6" s="48" customFormat="1" ht="31.5" x14ac:dyDescent="0.25">
      <c r="A108" s="148" t="s">
        <v>437</v>
      </c>
      <c r="B108" s="175" t="s">
        <v>531</v>
      </c>
      <c r="C108" s="292" t="s">
        <v>466</v>
      </c>
      <c r="D108" s="176" t="s">
        <v>467</v>
      </c>
      <c r="E108" s="44"/>
      <c r="F108" s="344">
        <f>SUM(F109+F174+F187+F191)</f>
        <v>224036769</v>
      </c>
    </row>
    <row r="109" spans="1:6" s="48" customFormat="1" ht="47.25" x14ac:dyDescent="0.25">
      <c r="A109" s="166" t="s">
        <v>262</v>
      </c>
      <c r="B109" s="174" t="s">
        <v>237</v>
      </c>
      <c r="C109" s="183" t="s">
        <v>466</v>
      </c>
      <c r="D109" s="170" t="s">
        <v>467</v>
      </c>
      <c r="E109" s="167"/>
      <c r="F109" s="441">
        <f>SUM(F110+F132)</f>
        <v>206677478</v>
      </c>
    </row>
    <row r="110" spans="1:6" s="48" customFormat="1" ht="16.5" customHeight="1" x14ac:dyDescent="0.25">
      <c r="A110" s="430" t="s">
        <v>532</v>
      </c>
      <c r="B110" s="431" t="s">
        <v>237</v>
      </c>
      <c r="C110" s="432" t="s">
        <v>10</v>
      </c>
      <c r="D110" s="433" t="s">
        <v>467</v>
      </c>
      <c r="E110" s="412"/>
      <c r="F110" s="347">
        <f>SUM(F111+F114+F122+F117+F119+F130+F124+F126)</f>
        <v>27974722</v>
      </c>
    </row>
    <row r="111" spans="1:6" s="48" customFormat="1" ht="18" customHeight="1" x14ac:dyDescent="0.25">
      <c r="A111" s="81" t="s">
        <v>178</v>
      </c>
      <c r="B111" s="139" t="s">
        <v>237</v>
      </c>
      <c r="C111" s="181" t="s">
        <v>10</v>
      </c>
      <c r="D111" s="172" t="s">
        <v>578</v>
      </c>
      <c r="E111" s="35"/>
      <c r="F111" s="346">
        <f>SUM(F112:F113)</f>
        <v>1356494</v>
      </c>
    </row>
    <row r="112" spans="1:6" s="48" customFormat="1" ht="18" hidden="1" customHeight="1" x14ac:dyDescent="0.25">
      <c r="A112" s="82" t="s">
        <v>653</v>
      </c>
      <c r="B112" s="140" t="s">
        <v>237</v>
      </c>
      <c r="C112" s="178" t="s">
        <v>10</v>
      </c>
      <c r="D112" s="169" t="s">
        <v>578</v>
      </c>
      <c r="E112" s="60">
        <v>200</v>
      </c>
      <c r="F112" s="349">
        <f>SUM([1]прил7!H591)</f>
        <v>0</v>
      </c>
    </row>
    <row r="113" spans="1:6" s="48" customFormat="1" ht="17.25" customHeight="1" x14ac:dyDescent="0.25">
      <c r="A113" s="82" t="s">
        <v>40</v>
      </c>
      <c r="B113" s="140" t="s">
        <v>237</v>
      </c>
      <c r="C113" s="178" t="s">
        <v>10</v>
      </c>
      <c r="D113" s="169" t="s">
        <v>578</v>
      </c>
      <c r="E113" s="60">
        <v>300</v>
      </c>
      <c r="F113" s="349">
        <f>SUM(прил7!H592)</f>
        <v>1356494</v>
      </c>
    </row>
    <row r="114" spans="1:6" s="48" customFormat="1" ht="94.5" x14ac:dyDescent="0.25">
      <c r="A114" s="171" t="s">
        <v>155</v>
      </c>
      <c r="B114" s="139" t="s">
        <v>237</v>
      </c>
      <c r="C114" s="181" t="s">
        <v>10</v>
      </c>
      <c r="D114" s="172" t="s">
        <v>534</v>
      </c>
      <c r="E114" s="35"/>
      <c r="F114" s="346">
        <f>SUM(F115:F116)</f>
        <v>12941186</v>
      </c>
    </row>
    <row r="115" spans="1:6" s="48" customFormat="1" ht="47.25" x14ac:dyDescent="0.25">
      <c r="A115" s="147" t="s">
        <v>84</v>
      </c>
      <c r="B115" s="140" t="s">
        <v>237</v>
      </c>
      <c r="C115" s="178" t="s">
        <v>10</v>
      </c>
      <c r="D115" s="169" t="s">
        <v>534</v>
      </c>
      <c r="E115" s="60">
        <v>100</v>
      </c>
      <c r="F115" s="349">
        <f>SUM(прил7!H299)</f>
        <v>12725230</v>
      </c>
    </row>
    <row r="116" spans="1:6" s="48" customFormat="1" ht="30.75" customHeight="1" x14ac:dyDescent="0.25">
      <c r="A116" s="82" t="s">
        <v>653</v>
      </c>
      <c r="B116" s="140" t="s">
        <v>237</v>
      </c>
      <c r="C116" s="178" t="s">
        <v>10</v>
      </c>
      <c r="D116" s="169" t="s">
        <v>534</v>
      </c>
      <c r="E116" s="60">
        <v>200</v>
      </c>
      <c r="F116" s="349">
        <f>SUM(прил7!H300)</f>
        <v>215956</v>
      </c>
    </row>
    <row r="117" spans="1:6" s="48" customFormat="1" ht="30.75" customHeight="1" x14ac:dyDescent="0.25">
      <c r="A117" s="81" t="s">
        <v>673</v>
      </c>
      <c r="B117" s="139" t="s">
        <v>237</v>
      </c>
      <c r="C117" s="181" t="s">
        <v>10</v>
      </c>
      <c r="D117" s="172" t="s">
        <v>672</v>
      </c>
      <c r="E117" s="35"/>
      <c r="F117" s="346">
        <f>SUM(F118)</f>
        <v>19672</v>
      </c>
    </row>
    <row r="118" spans="1:6" s="48" customFormat="1" ht="16.5" customHeight="1" x14ac:dyDescent="0.25">
      <c r="A118" s="82" t="s">
        <v>40</v>
      </c>
      <c r="B118" s="140" t="s">
        <v>237</v>
      </c>
      <c r="C118" s="178" t="s">
        <v>10</v>
      </c>
      <c r="D118" s="169" t="s">
        <v>672</v>
      </c>
      <c r="E118" s="60">
        <v>300</v>
      </c>
      <c r="F118" s="349">
        <f>SUM(прил7!H545)</f>
        <v>19672</v>
      </c>
    </row>
    <row r="119" spans="1:6" s="48" customFormat="1" ht="66" customHeight="1" x14ac:dyDescent="0.25">
      <c r="A119" s="81" t="s">
        <v>106</v>
      </c>
      <c r="B119" s="139" t="s">
        <v>237</v>
      </c>
      <c r="C119" s="181" t="s">
        <v>10</v>
      </c>
      <c r="D119" s="172" t="s">
        <v>570</v>
      </c>
      <c r="E119" s="35"/>
      <c r="F119" s="346">
        <f>SUM(F120:F121)</f>
        <v>1213783</v>
      </c>
    </row>
    <row r="120" spans="1:6" s="48" customFormat="1" ht="30.75" customHeight="1" x14ac:dyDescent="0.25">
      <c r="A120" s="82" t="s">
        <v>653</v>
      </c>
      <c r="B120" s="140" t="s">
        <v>237</v>
      </c>
      <c r="C120" s="178" t="s">
        <v>10</v>
      </c>
      <c r="D120" s="169" t="s">
        <v>570</v>
      </c>
      <c r="E120" s="60">
        <v>200</v>
      </c>
      <c r="F120" s="349">
        <f>SUM(прил7!H547)</f>
        <v>4604</v>
      </c>
    </row>
    <row r="121" spans="1:6" s="48" customFormat="1" ht="17.25" customHeight="1" x14ac:dyDescent="0.25">
      <c r="A121" s="82" t="s">
        <v>40</v>
      </c>
      <c r="B121" s="140" t="s">
        <v>237</v>
      </c>
      <c r="C121" s="178" t="s">
        <v>10</v>
      </c>
      <c r="D121" s="169" t="s">
        <v>570</v>
      </c>
      <c r="E121" s="60">
        <v>300</v>
      </c>
      <c r="F121" s="349">
        <f>SUM(прил7!H548)</f>
        <v>1209179</v>
      </c>
    </row>
    <row r="122" spans="1:6" s="48" customFormat="1" ht="65.25" customHeight="1" x14ac:dyDescent="0.25">
      <c r="A122" s="81" t="s">
        <v>881</v>
      </c>
      <c r="B122" s="139" t="s">
        <v>237</v>
      </c>
      <c r="C122" s="181" t="s">
        <v>10</v>
      </c>
      <c r="D122" s="172" t="s">
        <v>880</v>
      </c>
      <c r="E122" s="35"/>
      <c r="F122" s="491">
        <f>SUM(F123)</f>
        <v>154848</v>
      </c>
    </row>
    <row r="123" spans="1:6" s="48" customFormat="1" ht="30.75" customHeight="1" x14ac:dyDescent="0.25">
      <c r="A123" s="82" t="s">
        <v>188</v>
      </c>
      <c r="B123" s="140" t="s">
        <v>237</v>
      </c>
      <c r="C123" s="178" t="s">
        <v>10</v>
      </c>
      <c r="D123" s="169" t="s">
        <v>880</v>
      </c>
      <c r="E123" s="60">
        <v>400</v>
      </c>
      <c r="F123" s="349">
        <f>SUM(прил7!H302)</f>
        <v>154848</v>
      </c>
    </row>
    <row r="124" spans="1:6" s="48" customFormat="1" ht="31.5" customHeight="1" x14ac:dyDescent="0.25">
      <c r="A124" s="81" t="s">
        <v>537</v>
      </c>
      <c r="B124" s="139" t="s">
        <v>237</v>
      </c>
      <c r="C124" s="181" t="s">
        <v>10</v>
      </c>
      <c r="D124" s="172" t="s">
        <v>538</v>
      </c>
      <c r="E124" s="35"/>
      <c r="F124" s="346">
        <f>SUM(F125)</f>
        <v>68400</v>
      </c>
    </row>
    <row r="125" spans="1:6" s="48" customFormat="1" ht="30.75" customHeight="1" x14ac:dyDescent="0.25">
      <c r="A125" s="82" t="s">
        <v>653</v>
      </c>
      <c r="B125" s="140" t="s">
        <v>237</v>
      </c>
      <c r="C125" s="178" t="s">
        <v>10</v>
      </c>
      <c r="D125" s="169" t="s">
        <v>538</v>
      </c>
      <c r="E125" s="60">
        <v>200</v>
      </c>
      <c r="F125" s="349">
        <f>SUM(прил7!H550)</f>
        <v>68400</v>
      </c>
    </row>
    <row r="126" spans="1:6" s="48" customFormat="1" ht="33.75" customHeight="1" x14ac:dyDescent="0.25">
      <c r="A126" s="81" t="s">
        <v>94</v>
      </c>
      <c r="B126" s="139" t="s">
        <v>237</v>
      </c>
      <c r="C126" s="181" t="s">
        <v>10</v>
      </c>
      <c r="D126" s="172" t="s">
        <v>499</v>
      </c>
      <c r="E126" s="35"/>
      <c r="F126" s="346">
        <f>SUM(F127:F129)</f>
        <v>11323651</v>
      </c>
    </row>
    <row r="127" spans="1:6" s="48" customFormat="1" ht="48.75" customHeight="1" x14ac:dyDescent="0.25">
      <c r="A127" s="82" t="s">
        <v>84</v>
      </c>
      <c r="B127" s="140" t="s">
        <v>237</v>
      </c>
      <c r="C127" s="178" t="s">
        <v>10</v>
      </c>
      <c r="D127" s="169" t="s">
        <v>499</v>
      </c>
      <c r="E127" s="60">
        <v>100</v>
      </c>
      <c r="F127" s="349">
        <f>SUM(прил7!H304)</f>
        <v>4598791</v>
      </c>
    </row>
    <row r="128" spans="1:6" s="48" customFormat="1" ht="31.5" customHeight="1" x14ac:dyDescent="0.25">
      <c r="A128" s="82" t="s">
        <v>653</v>
      </c>
      <c r="B128" s="140" t="s">
        <v>237</v>
      </c>
      <c r="C128" s="178" t="s">
        <v>10</v>
      </c>
      <c r="D128" s="169" t="s">
        <v>499</v>
      </c>
      <c r="E128" s="60">
        <v>200</v>
      </c>
      <c r="F128" s="349">
        <f>SUM(прил7!H305)</f>
        <v>6662117</v>
      </c>
    </row>
    <row r="129" spans="1:6" s="48" customFormat="1" ht="17.25" customHeight="1" x14ac:dyDescent="0.25">
      <c r="A129" s="82" t="s">
        <v>18</v>
      </c>
      <c r="B129" s="140" t="s">
        <v>237</v>
      </c>
      <c r="C129" s="178" t="s">
        <v>10</v>
      </c>
      <c r="D129" s="169" t="s">
        <v>499</v>
      </c>
      <c r="E129" s="60">
        <v>800</v>
      </c>
      <c r="F129" s="349">
        <f>SUM(прил7!H306)</f>
        <v>62743</v>
      </c>
    </row>
    <row r="130" spans="1:6" s="48" customFormat="1" ht="32.25" customHeight="1" x14ac:dyDescent="0.25">
      <c r="A130" s="81" t="s">
        <v>883</v>
      </c>
      <c r="B130" s="139" t="s">
        <v>237</v>
      </c>
      <c r="C130" s="181" t="s">
        <v>10</v>
      </c>
      <c r="D130" s="172" t="s">
        <v>882</v>
      </c>
      <c r="E130" s="35"/>
      <c r="F130" s="346">
        <f>SUM(F131)</f>
        <v>896688</v>
      </c>
    </row>
    <row r="131" spans="1:6" s="48" customFormat="1" ht="32.25" customHeight="1" x14ac:dyDescent="0.25">
      <c r="A131" s="82" t="s">
        <v>188</v>
      </c>
      <c r="B131" s="140" t="s">
        <v>237</v>
      </c>
      <c r="C131" s="178" t="s">
        <v>10</v>
      </c>
      <c r="D131" s="169" t="s">
        <v>882</v>
      </c>
      <c r="E131" s="60">
        <v>400</v>
      </c>
      <c r="F131" s="349">
        <f>SUM(прил7!H308)</f>
        <v>896688</v>
      </c>
    </row>
    <row r="132" spans="1:6" s="48" customFormat="1" ht="17.25" customHeight="1" x14ac:dyDescent="0.25">
      <c r="A132" s="430" t="s">
        <v>543</v>
      </c>
      <c r="B132" s="431" t="s">
        <v>237</v>
      </c>
      <c r="C132" s="432" t="s">
        <v>12</v>
      </c>
      <c r="D132" s="433" t="s">
        <v>467</v>
      </c>
      <c r="E132" s="412"/>
      <c r="F132" s="347">
        <f>SUM(F133+F136+F138+F141+F144+F146+F148+F150+F152+F154+F170+F157+F159+F168+F165+F163+F172)</f>
        <v>178702756</v>
      </c>
    </row>
    <row r="133" spans="1:6" s="48" customFormat="1" ht="81" customHeight="1" x14ac:dyDescent="0.25">
      <c r="A133" s="81" t="s">
        <v>157</v>
      </c>
      <c r="B133" s="139" t="s">
        <v>237</v>
      </c>
      <c r="C133" s="181" t="s">
        <v>12</v>
      </c>
      <c r="D133" s="172" t="s">
        <v>535</v>
      </c>
      <c r="E133" s="35"/>
      <c r="F133" s="346">
        <f>SUM(F134:F135)</f>
        <v>140233878</v>
      </c>
    </row>
    <row r="134" spans="1:6" s="48" customFormat="1" ht="47.25" x14ac:dyDescent="0.25">
      <c r="A134" s="147" t="s">
        <v>84</v>
      </c>
      <c r="B134" s="140" t="s">
        <v>237</v>
      </c>
      <c r="C134" s="178" t="s">
        <v>12</v>
      </c>
      <c r="D134" s="169" t="s">
        <v>535</v>
      </c>
      <c r="E134" s="60">
        <v>100</v>
      </c>
      <c r="F134" s="349">
        <f>SUM(прил7!H324)</f>
        <v>134542928</v>
      </c>
    </row>
    <row r="135" spans="1:6" s="48" customFormat="1" ht="30.75" customHeight="1" x14ac:dyDescent="0.25">
      <c r="A135" s="82" t="s">
        <v>653</v>
      </c>
      <c r="B135" s="140" t="s">
        <v>237</v>
      </c>
      <c r="C135" s="178" t="s">
        <v>12</v>
      </c>
      <c r="D135" s="169" t="s">
        <v>535</v>
      </c>
      <c r="E135" s="60">
        <v>200</v>
      </c>
      <c r="F135" s="349">
        <f>SUM(прил7!H325)</f>
        <v>5690950</v>
      </c>
    </row>
    <row r="136" spans="1:6" s="48" customFormat="1" ht="16.5" hidden="1" customHeight="1" x14ac:dyDescent="0.25">
      <c r="A136" s="81" t="s">
        <v>680</v>
      </c>
      <c r="B136" s="139" t="s">
        <v>237</v>
      </c>
      <c r="C136" s="181" t="s">
        <v>12</v>
      </c>
      <c r="D136" s="172" t="s">
        <v>679</v>
      </c>
      <c r="E136" s="35"/>
      <c r="F136" s="346">
        <f>SUM(F137)</f>
        <v>0</v>
      </c>
    </row>
    <row r="137" spans="1:6" s="48" customFormat="1" ht="30.75" hidden="1" customHeight="1" x14ac:dyDescent="0.25">
      <c r="A137" s="82" t="s">
        <v>653</v>
      </c>
      <c r="B137" s="140" t="s">
        <v>237</v>
      </c>
      <c r="C137" s="178" t="s">
        <v>12</v>
      </c>
      <c r="D137" s="169" t="s">
        <v>679</v>
      </c>
      <c r="E137" s="60">
        <v>200</v>
      </c>
      <c r="F137" s="349">
        <f>SUM(прил7!H327)</f>
        <v>0</v>
      </c>
    </row>
    <row r="138" spans="1:6" s="48" customFormat="1" ht="30.75" customHeight="1" x14ac:dyDescent="0.25">
      <c r="A138" s="81" t="s">
        <v>673</v>
      </c>
      <c r="B138" s="139" t="s">
        <v>237</v>
      </c>
      <c r="C138" s="181" t="s">
        <v>12</v>
      </c>
      <c r="D138" s="172" t="s">
        <v>672</v>
      </c>
      <c r="E138" s="35"/>
      <c r="F138" s="346">
        <f>SUM(F139:F140)</f>
        <v>123745</v>
      </c>
    </row>
    <row r="139" spans="1:6" s="48" customFormat="1" ht="48.75" customHeight="1" x14ac:dyDescent="0.25">
      <c r="A139" s="82" t="s">
        <v>84</v>
      </c>
      <c r="B139" s="140" t="s">
        <v>237</v>
      </c>
      <c r="C139" s="178" t="s">
        <v>12</v>
      </c>
      <c r="D139" s="169" t="s">
        <v>672</v>
      </c>
      <c r="E139" s="60">
        <v>100</v>
      </c>
      <c r="F139" s="349">
        <f>SUM(прил7!H329+прил7!H553)</f>
        <v>95429</v>
      </c>
    </row>
    <row r="140" spans="1:6" s="48" customFormat="1" ht="19.5" customHeight="1" x14ac:dyDescent="0.25">
      <c r="A140" s="82" t="s">
        <v>40</v>
      </c>
      <c r="B140" s="140" t="s">
        <v>237</v>
      </c>
      <c r="C140" s="178" t="s">
        <v>12</v>
      </c>
      <c r="D140" s="169" t="s">
        <v>672</v>
      </c>
      <c r="E140" s="60">
        <v>300</v>
      </c>
      <c r="F140" s="349">
        <f>SUM(прил7!H330)</f>
        <v>28316</v>
      </c>
    </row>
    <row r="141" spans="1:6" s="48" customFormat="1" ht="64.5" customHeight="1" x14ac:dyDescent="0.25">
      <c r="A141" s="81" t="s">
        <v>106</v>
      </c>
      <c r="B141" s="139" t="s">
        <v>237</v>
      </c>
      <c r="C141" s="181" t="s">
        <v>12</v>
      </c>
      <c r="D141" s="172" t="s">
        <v>570</v>
      </c>
      <c r="E141" s="35"/>
      <c r="F141" s="346">
        <f>SUM(F142:F143)</f>
        <v>7981609</v>
      </c>
    </row>
    <row r="142" spans="1:6" s="48" customFormat="1" ht="30" customHeight="1" x14ac:dyDescent="0.25">
      <c r="A142" s="82" t="s">
        <v>653</v>
      </c>
      <c r="B142" s="140" t="s">
        <v>237</v>
      </c>
      <c r="C142" s="178" t="s">
        <v>12</v>
      </c>
      <c r="D142" s="169" t="s">
        <v>570</v>
      </c>
      <c r="E142" s="60">
        <v>200</v>
      </c>
      <c r="F142" s="349">
        <f>SUM(прил7!H555)</f>
        <v>31614</v>
      </c>
    </row>
    <row r="143" spans="1:6" s="48" customFormat="1" ht="16.5" customHeight="1" x14ac:dyDescent="0.25">
      <c r="A143" s="82" t="s">
        <v>40</v>
      </c>
      <c r="B143" s="140" t="s">
        <v>237</v>
      </c>
      <c r="C143" s="178" t="s">
        <v>12</v>
      </c>
      <c r="D143" s="169" t="s">
        <v>570</v>
      </c>
      <c r="E143" s="60">
        <v>300</v>
      </c>
      <c r="F143" s="349">
        <f>SUM(прил7!H556)</f>
        <v>7949995</v>
      </c>
    </row>
    <row r="144" spans="1:6" s="48" customFormat="1" ht="64.5" customHeight="1" x14ac:dyDescent="0.25">
      <c r="A144" s="81" t="s">
        <v>858</v>
      </c>
      <c r="B144" s="139" t="s">
        <v>237</v>
      </c>
      <c r="C144" s="181" t="s">
        <v>12</v>
      </c>
      <c r="D144" s="172" t="s">
        <v>671</v>
      </c>
      <c r="E144" s="35"/>
      <c r="F144" s="346">
        <f>SUM(F145)</f>
        <v>164708</v>
      </c>
    </row>
    <row r="145" spans="1:6" s="48" customFormat="1" ht="31.5" customHeight="1" x14ac:dyDescent="0.25">
      <c r="A145" s="82" t="s">
        <v>653</v>
      </c>
      <c r="B145" s="140" t="s">
        <v>237</v>
      </c>
      <c r="C145" s="178" t="s">
        <v>12</v>
      </c>
      <c r="D145" s="169" t="s">
        <v>671</v>
      </c>
      <c r="E145" s="60">
        <v>200</v>
      </c>
      <c r="F145" s="349">
        <f>SUM(прил7!H332)</f>
        <v>164708</v>
      </c>
    </row>
    <row r="146" spans="1:6" s="48" customFormat="1" ht="19.5" customHeight="1" x14ac:dyDescent="0.25">
      <c r="A146" s="171" t="s">
        <v>442</v>
      </c>
      <c r="B146" s="139" t="s">
        <v>237</v>
      </c>
      <c r="C146" s="181" t="s">
        <v>12</v>
      </c>
      <c r="D146" s="172" t="s">
        <v>536</v>
      </c>
      <c r="E146" s="35"/>
      <c r="F146" s="346">
        <f>SUM(F147)</f>
        <v>929760</v>
      </c>
    </row>
    <row r="147" spans="1:6" s="48" customFormat="1" ht="47.25" x14ac:dyDescent="0.25">
      <c r="A147" s="147" t="s">
        <v>84</v>
      </c>
      <c r="B147" s="140" t="s">
        <v>237</v>
      </c>
      <c r="C147" s="178" t="s">
        <v>12</v>
      </c>
      <c r="D147" s="169" t="s">
        <v>536</v>
      </c>
      <c r="E147" s="60">
        <v>100</v>
      </c>
      <c r="F147" s="349">
        <f>SUM(прил7!H334)</f>
        <v>929760</v>
      </c>
    </row>
    <row r="148" spans="1:6" s="48" customFormat="1" ht="47.25" x14ac:dyDescent="0.25">
      <c r="A148" s="171" t="s">
        <v>771</v>
      </c>
      <c r="B148" s="139" t="s">
        <v>237</v>
      </c>
      <c r="C148" s="181" t="s">
        <v>12</v>
      </c>
      <c r="D148" s="172" t="s">
        <v>772</v>
      </c>
      <c r="E148" s="35"/>
      <c r="F148" s="346">
        <f>SUM(F149)</f>
        <v>2000000</v>
      </c>
    </row>
    <row r="149" spans="1:6" s="48" customFormat="1" ht="31.5" x14ac:dyDescent="0.25">
      <c r="A149" s="147" t="s">
        <v>653</v>
      </c>
      <c r="B149" s="140" t="s">
        <v>237</v>
      </c>
      <c r="C149" s="178" t="s">
        <v>12</v>
      </c>
      <c r="D149" s="169" t="s">
        <v>772</v>
      </c>
      <c r="E149" s="60">
        <v>200</v>
      </c>
      <c r="F149" s="349">
        <f>SUM(прил7!H335)</f>
        <v>2000000</v>
      </c>
    </row>
    <row r="150" spans="1:6" s="48" customFormat="1" ht="31.5" hidden="1" x14ac:dyDescent="0.25">
      <c r="A150" s="171" t="s">
        <v>773</v>
      </c>
      <c r="B150" s="139" t="s">
        <v>237</v>
      </c>
      <c r="C150" s="181" t="s">
        <v>12</v>
      </c>
      <c r="D150" s="172" t="s">
        <v>774</v>
      </c>
      <c r="E150" s="35"/>
      <c r="F150" s="346">
        <f>SUM(F151)</f>
        <v>0</v>
      </c>
    </row>
    <row r="151" spans="1:6" s="48" customFormat="1" ht="31.5" hidden="1" x14ac:dyDescent="0.25">
      <c r="A151" s="147" t="s">
        <v>653</v>
      </c>
      <c r="B151" s="140" t="s">
        <v>237</v>
      </c>
      <c r="C151" s="178" t="s">
        <v>12</v>
      </c>
      <c r="D151" s="169" t="s">
        <v>774</v>
      </c>
      <c r="E151" s="60">
        <v>200</v>
      </c>
      <c r="F151" s="349">
        <f>SUM(прил7!H338)</f>
        <v>0</v>
      </c>
    </row>
    <row r="152" spans="1:6" s="48" customFormat="1" ht="31.5" hidden="1" x14ac:dyDescent="0.25">
      <c r="A152" s="171" t="s">
        <v>650</v>
      </c>
      <c r="B152" s="139" t="s">
        <v>237</v>
      </c>
      <c r="C152" s="181" t="s">
        <v>12</v>
      </c>
      <c r="D152" s="172" t="s">
        <v>649</v>
      </c>
      <c r="E152" s="35"/>
      <c r="F152" s="346">
        <f>SUM(F153)</f>
        <v>0</v>
      </c>
    </row>
    <row r="153" spans="1:6" s="48" customFormat="1" ht="32.25" hidden="1" customHeight="1" x14ac:dyDescent="0.25">
      <c r="A153" s="82" t="s">
        <v>653</v>
      </c>
      <c r="B153" s="140" t="s">
        <v>237</v>
      </c>
      <c r="C153" s="178" t="s">
        <v>12</v>
      </c>
      <c r="D153" s="169" t="s">
        <v>649</v>
      </c>
      <c r="E153" s="60">
        <v>200</v>
      </c>
      <c r="F153" s="349">
        <f>SUM(прил7!H339)</f>
        <v>0</v>
      </c>
    </row>
    <row r="154" spans="1:6" s="48" customFormat="1" ht="31.5" x14ac:dyDescent="0.25">
      <c r="A154" s="81" t="s">
        <v>537</v>
      </c>
      <c r="B154" s="139" t="s">
        <v>237</v>
      </c>
      <c r="C154" s="181" t="s">
        <v>12</v>
      </c>
      <c r="D154" s="172" t="s">
        <v>538</v>
      </c>
      <c r="E154" s="35"/>
      <c r="F154" s="346">
        <f>SUM(F155:F156)</f>
        <v>667481</v>
      </c>
    </row>
    <row r="155" spans="1:6" s="48" customFormat="1" ht="47.25" x14ac:dyDescent="0.25">
      <c r="A155" s="82" t="s">
        <v>84</v>
      </c>
      <c r="B155" s="140" t="s">
        <v>237</v>
      </c>
      <c r="C155" s="178" t="s">
        <v>12</v>
      </c>
      <c r="D155" s="169" t="s">
        <v>538</v>
      </c>
      <c r="E155" s="60">
        <v>100</v>
      </c>
      <c r="F155" s="349">
        <f>SUM(прил7!H342)</f>
        <v>501081</v>
      </c>
    </row>
    <row r="156" spans="1:6" s="48" customFormat="1" ht="15.75" customHeight="1" x14ac:dyDescent="0.25">
      <c r="A156" s="82" t="s">
        <v>40</v>
      </c>
      <c r="B156" s="140" t="s">
        <v>237</v>
      </c>
      <c r="C156" s="178" t="s">
        <v>12</v>
      </c>
      <c r="D156" s="169" t="s">
        <v>538</v>
      </c>
      <c r="E156" s="60">
        <v>300</v>
      </c>
      <c r="F156" s="349">
        <f>SUM(прил7!H343+прил7!H558)</f>
        <v>166400</v>
      </c>
    </row>
    <row r="157" spans="1:6" s="48" customFormat="1" ht="47.25" x14ac:dyDescent="0.25">
      <c r="A157" s="81" t="s">
        <v>828</v>
      </c>
      <c r="B157" s="139" t="s">
        <v>237</v>
      </c>
      <c r="C157" s="181" t="s">
        <v>12</v>
      </c>
      <c r="D157" s="172" t="s">
        <v>539</v>
      </c>
      <c r="E157" s="35"/>
      <c r="F157" s="346">
        <f>SUM(F158)</f>
        <v>1475000</v>
      </c>
    </row>
    <row r="158" spans="1:6" s="48" customFormat="1" ht="30.75" customHeight="1" x14ac:dyDescent="0.25">
      <c r="A158" s="82" t="s">
        <v>653</v>
      </c>
      <c r="B158" s="140" t="s">
        <v>237</v>
      </c>
      <c r="C158" s="178" t="s">
        <v>12</v>
      </c>
      <c r="D158" s="169" t="s">
        <v>539</v>
      </c>
      <c r="E158" s="60">
        <v>200</v>
      </c>
      <c r="F158" s="349">
        <f>SUM(прил7!H345)</f>
        <v>1475000</v>
      </c>
    </row>
    <row r="159" spans="1:6" s="48" customFormat="1" ht="31.5" x14ac:dyDescent="0.25">
      <c r="A159" s="81" t="s">
        <v>94</v>
      </c>
      <c r="B159" s="139" t="s">
        <v>237</v>
      </c>
      <c r="C159" s="181" t="s">
        <v>12</v>
      </c>
      <c r="D159" s="172" t="s">
        <v>499</v>
      </c>
      <c r="E159" s="35"/>
      <c r="F159" s="346">
        <f>SUM(F160:F162)</f>
        <v>23862545</v>
      </c>
    </row>
    <row r="160" spans="1:6" s="48" customFormat="1" ht="47.25" x14ac:dyDescent="0.25">
      <c r="A160" s="82" t="s">
        <v>84</v>
      </c>
      <c r="B160" s="140" t="s">
        <v>237</v>
      </c>
      <c r="C160" s="178" t="s">
        <v>12</v>
      </c>
      <c r="D160" s="169" t="s">
        <v>499</v>
      </c>
      <c r="E160" s="60">
        <v>100</v>
      </c>
      <c r="F160" s="349">
        <f>SUM(прил7!H347)</f>
        <v>1643680</v>
      </c>
    </row>
    <row r="161" spans="1:6" s="48" customFormat="1" ht="30" customHeight="1" x14ac:dyDescent="0.25">
      <c r="A161" s="82" t="s">
        <v>653</v>
      </c>
      <c r="B161" s="140" t="s">
        <v>237</v>
      </c>
      <c r="C161" s="178" t="s">
        <v>12</v>
      </c>
      <c r="D161" s="169" t="s">
        <v>499</v>
      </c>
      <c r="E161" s="60">
        <v>200</v>
      </c>
      <c r="F161" s="349">
        <f>SUM(прил7!H348)</f>
        <v>19281242</v>
      </c>
    </row>
    <row r="162" spans="1:6" s="48" customFormat="1" ht="16.5" customHeight="1" x14ac:dyDescent="0.25">
      <c r="A162" s="82" t="s">
        <v>18</v>
      </c>
      <c r="B162" s="140" t="s">
        <v>237</v>
      </c>
      <c r="C162" s="178" t="s">
        <v>12</v>
      </c>
      <c r="D162" s="169" t="s">
        <v>499</v>
      </c>
      <c r="E162" s="60">
        <v>800</v>
      </c>
      <c r="F162" s="349">
        <f>SUM(прил7!H349)</f>
        <v>2937623</v>
      </c>
    </row>
    <row r="163" spans="1:6" s="48" customFormat="1" ht="18.75" customHeight="1" x14ac:dyDescent="0.25">
      <c r="A163" s="81" t="s">
        <v>110</v>
      </c>
      <c r="B163" s="139" t="s">
        <v>237</v>
      </c>
      <c r="C163" s="181" t="s">
        <v>12</v>
      </c>
      <c r="D163" s="172" t="s">
        <v>489</v>
      </c>
      <c r="E163" s="35"/>
      <c r="F163" s="346">
        <f>SUM(F164)</f>
        <v>115000</v>
      </c>
    </row>
    <row r="164" spans="1:6" s="48" customFormat="1" ht="33" customHeight="1" x14ac:dyDescent="0.25">
      <c r="A164" s="82" t="s">
        <v>653</v>
      </c>
      <c r="B164" s="140" t="s">
        <v>237</v>
      </c>
      <c r="C164" s="178" t="s">
        <v>12</v>
      </c>
      <c r="D164" s="169" t="s">
        <v>489</v>
      </c>
      <c r="E164" s="60">
        <v>200</v>
      </c>
      <c r="F164" s="349">
        <f>SUM(прил7!H351)</f>
        <v>115000</v>
      </c>
    </row>
    <row r="165" spans="1:6" s="48" customFormat="1" ht="33.75" customHeight="1" x14ac:dyDescent="0.25">
      <c r="A165" s="81" t="s">
        <v>850</v>
      </c>
      <c r="B165" s="139" t="s">
        <v>237</v>
      </c>
      <c r="C165" s="181" t="s">
        <v>12</v>
      </c>
      <c r="D165" s="172" t="s">
        <v>849</v>
      </c>
      <c r="E165" s="35"/>
      <c r="F165" s="346">
        <f>SUM(F166:F167)</f>
        <v>474594</v>
      </c>
    </row>
    <row r="166" spans="1:6" s="48" customFormat="1" ht="33.75" customHeight="1" x14ac:dyDescent="0.25">
      <c r="A166" s="82" t="s">
        <v>84</v>
      </c>
      <c r="B166" s="140" t="s">
        <v>237</v>
      </c>
      <c r="C166" s="178" t="s">
        <v>12</v>
      </c>
      <c r="D166" s="169" t="s">
        <v>849</v>
      </c>
      <c r="E166" s="60">
        <v>100</v>
      </c>
      <c r="F166" s="349">
        <f>SUM(прил7!H352)</f>
        <v>402594</v>
      </c>
    </row>
    <row r="167" spans="1:6" s="48" customFormat="1" ht="16.5" customHeight="1" x14ac:dyDescent="0.25">
      <c r="A167" s="82" t="s">
        <v>40</v>
      </c>
      <c r="B167" s="140" t="s">
        <v>237</v>
      </c>
      <c r="C167" s="178" t="s">
        <v>12</v>
      </c>
      <c r="D167" s="169" t="s">
        <v>849</v>
      </c>
      <c r="E167" s="60">
        <v>300</v>
      </c>
      <c r="F167" s="349">
        <f>SUM(прил7!H560)</f>
        <v>72000</v>
      </c>
    </row>
    <row r="168" spans="1:6" s="48" customFormat="1" ht="30.75" customHeight="1" x14ac:dyDescent="0.25">
      <c r="A168" s="81" t="s">
        <v>648</v>
      </c>
      <c r="B168" s="139" t="s">
        <v>237</v>
      </c>
      <c r="C168" s="181" t="s">
        <v>12</v>
      </c>
      <c r="D168" s="172" t="s">
        <v>647</v>
      </c>
      <c r="E168" s="35"/>
      <c r="F168" s="346">
        <f>SUM(F169)</f>
        <v>300000</v>
      </c>
    </row>
    <row r="169" spans="1:6" s="48" customFormat="1" ht="31.5" customHeight="1" x14ac:dyDescent="0.25">
      <c r="A169" s="82" t="s">
        <v>653</v>
      </c>
      <c r="B169" s="140" t="s">
        <v>237</v>
      </c>
      <c r="C169" s="178" t="s">
        <v>12</v>
      </c>
      <c r="D169" s="169" t="s">
        <v>647</v>
      </c>
      <c r="E169" s="60" t="s">
        <v>16</v>
      </c>
      <c r="F169" s="349">
        <f>SUM(прил7!H355)</f>
        <v>300000</v>
      </c>
    </row>
    <row r="170" spans="1:6" s="48" customFormat="1" ht="18.75" customHeight="1" x14ac:dyDescent="0.25">
      <c r="A170" s="81" t="s">
        <v>652</v>
      </c>
      <c r="B170" s="139" t="s">
        <v>237</v>
      </c>
      <c r="C170" s="181" t="s">
        <v>12</v>
      </c>
      <c r="D170" s="172" t="s">
        <v>651</v>
      </c>
      <c r="E170" s="35"/>
      <c r="F170" s="346">
        <f>SUM(F171)</f>
        <v>114864</v>
      </c>
    </row>
    <row r="171" spans="1:6" s="48" customFormat="1" ht="30.75" customHeight="1" x14ac:dyDescent="0.25">
      <c r="A171" s="82" t="s">
        <v>653</v>
      </c>
      <c r="B171" s="140" t="s">
        <v>237</v>
      </c>
      <c r="C171" s="178" t="s">
        <v>12</v>
      </c>
      <c r="D171" s="169" t="s">
        <v>651</v>
      </c>
      <c r="E171" s="60">
        <v>200</v>
      </c>
      <c r="F171" s="349">
        <f>SUM(прил7!H357)</f>
        <v>114864</v>
      </c>
    </row>
    <row r="172" spans="1:6" s="48" customFormat="1" ht="32.25" customHeight="1" x14ac:dyDescent="0.25">
      <c r="A172" s="81" t="s">
        <v>879</v>
      </c>
      <c r="B172" s="139" t="s">
        <v>237</v>
      </c>
      <c r="C172" s="181" t="s">
        <v>12</v>
      </c>
      <c r="D172" s="172" t="s">
        <v>878</v>
      </c>
      <c r="E172" s="35"/>
      <c r="F172" s="346">
        <f>SUM(F173)</f>
        <v>259572</v>
      </c>
    </row>
    <row r="173" spans="1:6" s="48" customFormat="1" ht="30.75" customHeight="1" x14ac:dyDescent="0.25">
      <c r="A173" s="82" t="s">
        <v>653</v>
      </c>
      <c r="B173" s="140" t="s">
        <v>237</v>
      </c>
      <c r="C173" s="178" t="s">
        <v>12</v>
      </c>
      <c r="D173" s="169" t="s">
        <v>878</v>
      </c>
      <c r="E173" s="60">
        <v>200</v>
      </c>
      <c r="F173" s="349">
        <f>SUM(прил7!H359)</f>
        <v>259572</v>
      </c>
    </row>
    <row r="174" spans="1:6" s="48" customFormat="1" ht="47.25" x14ac:dyDescent="0.25">
      <c r="A174" s="166" t="s">
        <v>263</v>
      </c>
      <c r="B174" s="174" t="s">
        <v>238</v>
      </c>
      <c r="C174" s="183" t="s">
        <v>466</v>
      </c>
      <c r="D174" s="170" t="s">
        <v>467</v>
      </c>
      <c r="E174" s="167"/>
      <c r="F174" s="441">
        <f>SUM(F175)</f>
        <v>8495269</v>
      </c>
    </row>
    <row r="175" spans="1:6" s="48" customFormat="1" ht="31.5" x14ac:dyDescent="0.25">
      <c r="A175" s="409" t="s">
        <v>547</v>
      </c>
      <c r="B175" s="431" t="s">
        <v>238</v>
      </c>
      <c r="C175" s="432" t="s">
        <v>10</v>
      </c>
      <c r="D175" s="433" t="s">
        <v>467</v>
      </c>
      <c r="E175" s="412"/>
      <c r="F175" s="347">
        <f>SUM(F176+F178+F181+F185)</f>
        <v>8495269</v>
      </c>
    </row>
    <row r="176" spans="1:6" s="48" customFormat="1" ht="31.5" x14ac:dyDescent="0.25">
      <c r="A176" s="171" t="s">
        <v>673</v>
      </c>
      <c r="B176" s="139" t="s">
        <v>238</v>
      </c>
      <c r="C176" s="181" t="s">
        <v>10</v>
      </c>
      <c r="D176" s="172" t="s">
        <v>672</v>
      </c>
      <c r="E176" s="35"/>
      <c r="F176" s="346">
        <f>SUM(F177)</f>
        <v>6928</v>
      </c>
    </row>
    <row r="177" spans="1:6" s="48" customFormat="1" ht="18" customHeight="1" x14ac:dyDescent="0.25">
      <c r="A177" s="82" t="s">
        <v>40</v>
      </c>
      <c r="B177" s="140" t="s">
        <v>238</v>
      </c>
      <c r="C177" s="178" t="s">
        <v>10</v>
      </c>
      <c r="D177" s="169" t="s">
        <v>672</v>
      </c>
      <c r="E177" s="60">
        <v>300</v>
      </c>
      <c r="F177" s="349">
        <f>SUM(прил7!H564)</f>
        <v>6928</v>
      </c>
    </row>
    <row r="178" spans="1:6" s="48" customFormat="1" ht="63" customHeight="1" x14ac:dyDescent="0.25">
      <c r="A178" s="81" t="s">
        <v>106</v>
      </c>
      <c r="B178" s="139" t="s">
        <v>238</v>
      </c>
      <c r="C178" s="181" t="s">
        <v>10</v>
      </c>
      <c r="D178" s="172" t="s">
        <v>570</v>
      </c>
      <c r="E178" s="35"/>
      <c r="F178" s="346">
        <f>SUM(F179:F180)</f>
        <v>113083</v>
      </c>
    </row>
    <row r="179" spans="1:6" s="48" customFormat="1" ht="15.75" hidden="1" customHeight="1" x14ac:dyDescent="0.25">
      <c r="A179" s="82" t="s">
        <v>653</v>
      </c>
      <c r="B179" s="140" t="s">
        <v>238</v>
      </c>
      <c r="C179" s="178" t="s">
        <v>10</v>
      </c>
      <c r="D179" s="169" t="s">
        <v>570</v>
      </c>
      <c r="E179" s="60">
        <v>200</v>
      </c>
      <c r="F179" s="349">
        <f>SUM([1]прил7!H567)</f>
        <v>0</v>
      </c>
    </row>
    <row r="180" spans="1:6" s="48" customFormat="1" ht="17.25" customHeight="1" x14ac:dyDescent="0.25">
      <c r="A180" s="82" t="s">
        <v>40</v>
      </c>
      <c r="B180" s="140" t="s">
        <v>238</v>
      </c>
      <c r="C180" s="178" t="s">
        <v>10</v>
      </c>
      <c r="D180" s="169" t="s">
        <v>570</v>
      </c>
      <c r="E180" s="60">
        <v>300</v>
      </c>
      <c r="F180" s="349">
        <f>SUM(прил7!H567)</f>
        <v>113083</v>
      </c>
    </row>
    <row r="181" spans="1:6" s="48" customFormat="1" ht="31.5" x14ac:dyDescent="0.25">
      <c r="A181" s="81" t="s">
        <v>94</v>
      </c>
      <c r="B181" s="139" t="s">
        <v>238</v>
      </c>
      <c r="C181" s="181" t="s">
        <v>10</v>
      </c>
      <c r="D181" s="172" t="s">
        <v>499</v>
      </c>
      <c r="E181" s="35"/>
      <c r="F181" s="346">
        <f>SUM(F182:F184)</f>
        <v>8353758</v>
      </c>
    </row>
    <row r="182" spans="1:6" s="48" customFormat="1" ht="47.25" x14ac:dyDescent="0.25">
      <c r="A182" s="82" t="s">
        <v>84</v>
      </c>
      <c r="B182" s="140" t="s">
        <v>238</v>
      </c>
      <c r="C182" s="178" t="s">
        <v>10</v>
      </c>
      <c r="D182" s="169" t="s">
        <v>499</v>
      </c>
      <c r="E182" s="60">
        <v>100</v>
      </c>
      <c r="F182" s="349">
        <f>SUM(прил7!H377)</f>
        <v>5506400</v>
      </c>
    </row>
    <row r="183" spans="1:6" s="48" customFormat="1" ht="30" customHeight="1" x14ac:dyDescent="0.25">
      <c r="A183" s="82" t="s">
        <v>653</v>
      </c>
      <c r="B183" s="140" t="s">
        <v>238</v>
      </c>
      <c r="C183" s="178" t="s">
        <v>10</v>
      </c>
      <c r="D183" s="169" t="s">
        <v>499</v>
      </c>
      <c r="E183" s="60">
        <v>200</v>
      </c>
      <c r="F183" s="349">
        <f>SUM(прил7!H378)</f>
        <v>1537843</v>
      </c>
    </row>
    <row r="184" spans="1:6" s="48" customFormat="1" ht="15.75" customHeight="1" x14ac:dyDescent="0.25">
      <c r="A184" s="82" t="s">
        <v>18</v>
      </c>
      <c r="B184" s="140" t="s">
        <v>238</v>
      </c>
      <c r="C184" s="178" t="s">
        <v>10</v>
      </c>
      <c r="D184" s="169" t="s">
        <v>499</v>
      </c>
      <c r="E184" s="60">
        <v>800</v>
      </c>
      <c r="F184" s="349">
        <f>SUM(прил7!H379)</f>
        <v>1309515</v>
      </c>
    </row>
    <row r="185" spans="1:6" s="48" customFormat="1" ht="33" customHeight="1" x14ac:dyDescent="0.25">
      <c r="A185" s="81" t="s">
        <v>537</v>
      </c>
      <c r="B185" s="139" t="s">
        <v>238</v>
      </c>
      <c r="C185" s="181" t="s">
        <v>10</v>
      </c>
      <c r="D185" s="172" t="s">
        <v>538</v>
      </c>
      <c r="E185" s="35"/>
      <c r="F185" s="346">
        <f>SUM(F186)</f>
        <v>21500</v>
      </c>
    </row>
    <row r="186" spans="1:6" s="48" customFormat="1" ht="15.75" customHeight="1" x14ac:dyDescent="0.25">
      <c r="A186" s="82" t="s">
        <v>40</v>
      </c>
      <c r="B186" s="140" t="s">
        <v>238</v>
      </c>
      <c r="C186" s="178" t="s">
        <v>10</v>
      </c>
      <c r="D186" s="169" t="s">
        <v>538</v>
      </c>
      <c r="E186" s="60">
        <v>300</v>
      </c>
      <c r="F186" s="349">
        <f>SUM(прил7!H569)</f>
        <v>21500</v>
      </c>
    </row>
    <row r="187" spans="1:6" s="48" customFormat="1" ht="63" x14ac:dyDescent="0.25">
      <c r="A187" s="166" t="s">
        <v>264</v>
      </c>
      <c r="B187" s="174" t="s">
        <v>239</v>
      </c>
      <c r="C187" s="183" t="s">
        <v>466</v>
      </c>
      <c r="D187" s="170" t="s">
        <v>467</v>
      </c>
      <c r="E187" s="167"/>
      <c r="F187" s="441">
        <f>SUM(F188)</f>
        <v>12000</v>
      </c>
    </row>
    <row r="188" spans="1:6" s="48" customFormat="1" ht="31.5" x14ac:dyDescent="0.25">
      <c r="A188" s="409" t="s">
        <v>540</v>
      </c>
      <c r="B188" s="431" t="s">
        <v>239</v>
      </c>
      <c r="C188" s="432" t="s">
        <v>10</v>
      </c>
      <c r="D188" s="433" t="s">
        <v>467</v>
      </c>
      <c r="E188" s="412"/>
      <c r="F188" s="347">
        <f>SUM(F189)</f>
        <v>12000</v>
      </c>
    </row>
    <row r="189" spans="1:6" s="48" customFormat="1" ht="17.25" customHeight="1" x14ac:dyDescent="0.25">
      <c r="A189" s="81" t="s">
        <v>541</v>
      </c>
      <c r="B189" s="139" t="s">
        <v>239</v>
      </c>
      <c r="C189" s="181" t="s">
        <v>10</v>
      </c>
      <c r="D189" s="172" t="s">
        <v>542</v>
      </c>
      <c r="E189" s="35"/>
      <c r="F189" s="346">
        <f>SUM(F190)</f>
        <v>12000</v>
      </c>
    </row>
    <row r="190" spans="1:6" s="48" customFormat="1" ht="31.5" customHeight="1" x14ac:dyDescent="0.25">
      <c r="A190" s="82" t="s">
        <v>653</v>
      </c>
      <c r="B190" s="140" t="s">
        <v>239</v>
      </c>
      <c r="C190" s="178" t="s">
        <v>10</v>
      </c>
      <c r="D190" s="169" t="s">
        <v>542</v>
      </c>
      <c r="E190" s="60">
        <v>200</v>
      </c>
      <c r="F190" s="349">
        <f>SUM(прил7!H415)</f>
        <v>12000</v>
      </c>
    </row>
    <row r="191" spans="1:6" s="48" customFormat="1" ht="48" customHeight="1" x14ac:dyDescent="0.25">
      <c r="A191" s="173" t="s">
        <v>167</v>
      </c>
      <c r="B191" s="174" t="s">
        <v>242</v>
      </c>
      <c r="C191" s="183" t="s">
        <v>466</v>
      </c>
      <c r="D191" s="170" t="s">
        <v>467</v>
      </c>
      <c r="E191" s="167"/>
      <c r="F191" s="441">
        <f>SUM(F192+F199)</f>
        <v>8852022</v>
      </c>
    </row>
    <row r="192" spans="1:6" s="48" customFormat="1" ht="33" customHeight="1" x14ac:dyDescent="0.25">
      <c r="A192" s="430" t="s">
        <v>554</v>
      </c>
      <c r="B192" s="431" t="s">
        <v>242</v>
      </c>
      <c r="C192" s="432" t="s">
        <v>10</v>
      </c>
      <c r="D192" s="433" t="s">
        <v>467</v>
      </c>
      <c r="E192" s="412"/>
      <c r="F192" s="347">
        <f>SUM(F193+F195)</f>
        <v>7433421</v>
      </c>
    </row>
    <row r="193" spans="1:6" s="48" customFormat="1" ht="31.5" x14ac:dyDescent="0.25">
      <c r="A193" s="79" t="s">
        <v>168</v>
      </c>
      <c r="B193" s="139" t="s">
        <v>242</v>
      </c>
      <c r="C193" s="181" t="s">
        <v>10</v>
      </c>
      <c r="D193" s="172" t="s">
        <v>555</v>
      </c>
      <c r="E193" s="35"/>
      <c r="F193" s="346">
        <f>SUM(F194)</f>
        <v>79740</v>
      </c>
    </row>
    <row r="194" spans="1:6" s="48" customFormat="1" ht="47.25" x14ac:dyDescent="0.25">
      <c r="A194" s="179" t="s">
        <v>84</v>
      </c>
      <c r="B194" s="140" t="s">
        <v>242</v>
      </c>
      <c r="C194" s="178" t="s">
        <v>10</v>
      </c>
      <c r="D194" s="169" t="s">
        <v>555</v>
      </c>
      <c r="E194" s="60">
        <v>100</v>
      </c>
      <c r="F194" s="349">
        <f>SUM(прил7!H419)</f>
        <v>79740</v>
      </c>
    </row>
    <row r="195" spans="1:6" s="48" customFormat="1" ht="31.5" x14ac:dyDescent="0.25">
      <c r="A195" s="79" t="s">
        <v>94</v>
      </c>
      <c r="B195" s="139" t="s">
        <v>242</v>
      </c>
      <c r="C195" s="181" t="s">
        <v>10</v>
      </c>
      <c r="D195" s="172" t="s">
        <v>499</v>
      </c>
      <c r="E195" s="35"/>
      <c r="F195" s="346">
        <f>SUM(F196:F198)</f>
        <v>7353681</v>
      </c>
    </row>
    <row r="196" spans="1:6" s="48" customFormat="1" ht="47.25" x14ac:dyDescent="0.25">
      <c r="A196" s="179" t="s">
        <v>84</v>
      </c>
      <c r="B196" s="140" t="s">
        <v>242</v>
      </c>
      <c r="C196" s="178" t="s">
        <v>10</v>
      </c>
      <c r="D196" s="169" t="s">
        <v>499</v>
      </c>
      <c r="E196" s="60">
        <v>100</v>
      </c>
      <c r="F196" s="349">
        <f>SUM(прил7!H421)</f>
        <v>6670628</v>
      </c>
    </row>
    <row r="197" spans="1:6" s="48" customFormat="1" ht="30" customHeight="1" x14ac:dyDescent="0.25">
      <c r="A197" s="82" t="s">
        <v>653</v>
      </c>
      <c r="B197" s="140" t="s">
        <v>242</v>
      </c>
      <c r="C197" s="178" t="s">
        <v>10</v>
      </c>
      <c r="D197" s="169" t="s">
        <v>499</v>
      </c>
      <c r="E197" s="60">
        <v>200</v>
      </c>
      <c r="F197" s="349">
        <f>SUM(прил7!H422)</f>
        <v>682524</v>
      </c>
    </row>
    <row r="198" spans="1:6" s="48" customFormat="1" ht="15.75" customHeight="1" x14ac:dyDescent="0.25">
      <c r="A198" s="82" t="s">
        <v>18</v>
      </c>
      <c r="B198" s="140" t="s">
        <v>242</v>
      </c>
      <c r="C198" s="178" t="s">
        <v>10</v>
      </c>
      <c r="D198" s="169" t="s">
        <v>499</v>
      </c>
      <c r="E198" s="60">
        <v>800</v>
      </c>
      <c r="F198" s="349">
        <f>SUM(прил7!H423)</f>
        <v>529</v>
      </c>
    </row>
    <row r="199" spans="1:6" s="48" customFormat="1" ht="62.25" customHeight="1" x14ac:dyDescent="0.25">
      <c r="A199" s="430" t="s">
        <v>556</v>
      </c>
      <c r="B199" s="431" t="s">
        <v>242</v>
      </c>
      <c r="C199" s="432" t="s">
        <v>12</v>
      </c>
      <c r="D199" s="433" t="s">
        <v>467</v>
      </c>
      <c r="E199" s="412"/>
      <c r="F199" s="347">
        <f>SUM(F200)</f>
        <v>1418601</v>
      </c>
    </row>
    <row r="200" spans="1:6" s="48" customFormat="1" ht="31.5" x14ac:dyDescent="0.25">
      <c r="A200" s="79" t="s">
        <v>83</v>
      </c>
      <c r="B200" s="139" t="s">
        <v>242</v>
      </c>
      <c r="C200" s="181" t="s">
        <v>12</v>
      </c>
      <c r="D200" s="172" t="s">
        <v>471</v>
      </c>
      <c r="E200" s="35"/>
      <c r="F200" s="346">
        <f>SUM(F201:F202)</f>
        <v>1418601</v>
      </c>
    </row>
    <row r="201" spans="1:6" s="48" customFormat="1" ht="47.25" x14ac:dyDescent="0.25">
      <c r="A201" s="179" t="s">
        <v>84</v>
      </c>
      <c r="B201" s="140" t="s">
        <v>242</v>
      </c>
      <c r="C201" s="178" t="s">
        <v>12</v>
      </c>
      <c r="D201" s="169" t="s">
        <v>471</v>
      </c>
      <c r="E201" s="60">
        <v>100</v>
      </c>
      <c r="F201" s="349">
        <f>SUM(прил7!H426)</f>
        <v>1403801</v>
      </c>
    </row>
    <row r="202" spans="1:6" s="48" customFormat="1" ht="31.5" x14ac:dyDescent="0.25">
      <c r="A202" s="82" t="s">
        <v>653</v>
      </c>
      <c r="B202" s="140" t="s">
        <v>242</v>
      </c>
      <c r="C202" s="178" t="s">
        <v>12</v>
      </c>
      <c r="D202" s="169" t="s">
        <v>471</v>
      </c>
      <c r="E202" s="60">
        <v>200</v>
      </c>
      <c r="F202" s="349">
        <f>SUM(прил7!H427)</f>
        <v>14800</v>
      </c>
    </row>
    <row r="203" spans="1:6" ht="51" customHeight="1" x14ac:dyDescent="0.25">
      <c r="A203" s="64" t="s">
        <v>136</v>
      </c>
      <c r="B203" s="175" t="s">
        <v>492</v>
      </c>
      <c r="C203" s="292" t="s">
        <v>466</v>
      </c>
      <c r="D203" s="176" t="s">
        <v>467</v>
      </c>
      <c r="E203" s="149"/>
      <c r="F203" s="344">
        <f>SUM(F204)</f>
        <v>271423</v>
      </c>
    </row>
    <row r="204" spans="1:6" s="48" customFormat="1" ht="66" customHeight="1" x14ac:dyDescent="0.25">
      <c r="A204" s="162" t="s">
        <v>137</v>
      </c>
      <c r="B204" s="174" t="s">
        <v>209</v>
      </c>
      <c r="C204" s="183" t="s">
        <v>466</v>
      </c>
      <c r="D204" s="170" t="s">
        <v>467</v>
      </c>
      <c r="E204" s="180"/>
      <c r="F204" s="441">
        <f>SUM(F205)</f>
        <v>271423</v>
      </c>
    </row>
    <row r="205" spans="1:6" s="48" customFormat="1" ht="45.75" customHeight="1" x14ac:dyDescent="0.25">
      <c r="A205" s="403" t="s">
        <v>493</v>
      </c>
      <c r="B205" s="431" t="s">
        <v>209</v>
      </c>
      <c r="C205" s="432" t="s">
        <v>10</v>
      </c>
      <c r="D205" s="433" t="s">
        <v>467</v>
      </c>
      <c r="E205" s="442"/>
      <c r="F205" s="347">
        <f>SUM(F206+F208+F210)</f>
        <v>271423</v>
      </c>
    </row>
    <row r="206" spans="1:6" s="48" customFormat="1" ht="16.5" hidden="1" customHeight="1" x14ac:dyDescent="0.25">
      <c r="A206" s="32" t="s">
        <v>495</v>
      </c>
      <c r="B206" s="139" t="s">
        <v>209</v>
      </c>
      <c r="C206" s="181" t="s">
        <v>10</v>
      </c>
      <c r="D206" s="172" t="s">
        <v>793</v>
      </c>
      <c r="E206" s="47"/>
      <c r="F206" s="346">
        <f>SUM(F207)</f>
        <v>0</v>
      </c>
    </row>
    <row r="207" spans="1:6" s="48" customFormat="1" ht="33.75" hidden="1" customHeight="1" x14ac:dyDescent="0.25">
      <c r="A207" s="61" t="s">
        <v>653</v>
      </c>
      <c r="B207" s="140" t="s">
        <v>209</v>
      </c>
      <c r="C207" s="178" t="s">
        <v>10</v>
      </c>
      <c r="D207" s="169" t="s">
        <v>793</v>
      </c>
      <c r="E207" s="66" t="s">
        <v>16</v>
      </c>
      <c r="F207" s="349">
        <f>SUM(прил7!H49)</f>
        <v>0</v>
      </c>
    </row>
    <row r="208" spans="1:6" s="48" customFormat="1" ht="19.5" customHeight="1" x14ac:dyDescent="0.25">
      <c r="A208" s="32" t="s">
        <v>495</v>
      </c>
      <c r="B208" s="139" t="s">
        <v>209</v>
      </c>
      <c r="C208" s="181" t="s">
        <v>10</v>
      </c>
      <c r="D208" s="172" t="s">
        <v>494</v>
      </c>
      <c r="E208" s="47"/>
      <c r="F208" s="346">
        <f>SUM(F209)</f>
        <v>103166</v>
      </c>
    </row>
    <row r="209" spans="1:6" s="48" customFormat="1" ht="32.25" customHeight="1" x14ac:dyDescent="0.25">
      <c r="A209" s="61" t="s">
        <v>653</v>
      </c>
      <c r="B209" s="140" t="s">
        <v>209</v>
      </c>
      <c r="C209" s="178" t="s">
        <v>10</v>
      </c>
      <c r="D209" s="169" t="s">
        <v>494</v>
      </c>
      <c r="E209" s="66" t="s">
        <v>16</v>
      </c>
      <c r="F209" s="349">
        <f>SUM(прил7!H126+прил7!H226)</f>
        <v>103166</v>
      </c>
    </row>
    <row r="210" spans="1:6" s="48" customFormat="1" ht="17.25" customHeight="1" x14ac:dyDescent="0.25">
      <c r="A210" s="32" t="s">
        <v>598</v>
      </c>
      <c r="B210" s="139" t="s">
        <v>209</v>
      </c>
      <c r="C210" s="181" t="s">
        <v>10</v>
      </c>
      <c r="D210" s="172" t="s">
        <v>597</v>
      </c>
      <c r="E210" s="47"/>
      <c r="F210" s="346">
        <f>SUM(F211)</f>
        <v>168257</v>
      </c>
    </row>
    <row r="211" spans="1:6" s="48" customFormat="1" ht="32.25" customHeight="1" x14ac:dyDescent="0.25">
      <c r="A211" s="61" t="s">
        <v>653</v>
      </c>
      <c r="B211" s="140" t="s">
        <v>209</v>
      </c>
      <c r="C211" s="178" t="s">
        <v>10</v>
      </c>
      <c r="D211" s="169" t="s">
        <v>597</v>
      </c>
      <c r="E211" s="66" t="s">
        <v>16</v>
      </c>
      <c r="F211" s="349">
        <f>SUM(прил7!H51)</f>
        <v>168257</v>
      </c>
    </row>
    <row r="212" spans="1:6" ht="47.25" x14ac:dyDescent="0.25">
      <c r="A212" s="64" t="s">
        <v>149</v>
      </c>
      <c r="B212" s="175" t="s">
        <v>514</v>
      </c>
      <c r="C212" s="292" t="s">
        <v>466</v>
      </c>
      <c r="D212" s="176" t="s">
        <v>467</v>
      </c>
      <c r="E212" s="149"/>
      <c r="F212" s="344">
        <f>SUM(F213)</f>
        <v>80000</v>
      </c>
    </row>
    <row r="213" spans="1:6" ht="63" x14ac:dyDescent="0.25">
      <c r="A213" s="182" t="s">
        <v>150</v>
      </c>
      <c r="B213" s="183" t="s">
        <v>220</v>
      </c>
      <c r="C213" s="183" t="s">
        <v>466</v>
      </c>
      <c r="D213" s="170" t="s">
        <v>467</v>
      </c>
      <c r="E213" s="180"/>
      <c r="F213" s="441">
        <f>SUM(F214)</f>
        <v>80000</v>
      </c>
    </row>
    <row r="214" spans="1:6" ht="31.5" x14ac:dyDescent="0.25">
      <c r="A214" s="443" t="s">
        <v>515</v>
      </c>
      <c r="B214" s="432" t="s">
        <v>220</v>
      </c>
      <c r="C214" s="432" t="s">
        <v>10</v>
      </c>
      <c r="D214" s="433" t="s">
        <v>467</v>
      </c>
      <c r="E214" s="442"/>
      <c r="F214" s="347">
        <f>SUM(F215)</f>
        <v>80000</v>
      </c>
    </row>
    <row r="215" spans="1:6" ht="17.25" customHeight="1" x14ac:dyDescent="0.25">
      <c r="A215" s="184" t="s">
        <v>107</v>
      </c>
      <c r="B215" s="181" t="s">
        <v>220</v>
      </c>
      <c r="C215" s="181" t="s">
        <v>10</v>
      </c>
      <c r="D215" s="172" t="s">
        <v>516</v>
      </c>
      <c r="E215" s="47"/>
      <c r="F215" s="346">
        <f>SUM(F216)</f>
        <v>80000</v>
      </c>
    </row>
    <row r="216" spans="1:6" ht="30.75" customHeight="1" x14ac:dyDescent="0.25">
      <c r="A216" s="185" t="s">
        <v>653</v>
      </c>
      <c r="B216" s="178" t="s">
        <v>220</v>
      </c>
      <c r="C216" s="178" t="s">
        <v>10</v>
      </c>
      <c r="D216" s="169" t="s">
        <v>516</v>
      </c>
      <c r="E216" s="66" t="s">
        <v>16</v>
      </c>
      <c r="F216" s="349">
        <f>SUM(прил7!H231)</f>
        <v>80000</v>
      </c>
    </row>
    <row r="217" spans="1:6" ht="31.5" hidden="1" x14ac:dyDescent="0.25">
      <c r="A217" s="177" t="s">
        <v>184</v>
      </c>
      <c r="B217" s="446" t="s">
        <v>525</v>
      </c>
      <c r="C217" s="290" t="s">
        <v>466</v>
      </c>
      <c r="D217" s="157" t="s">
        <v>467</v>
      </c>
      <c r="E217" s="15"/>
      <c r="F217" s="344">
        <f>SUM(F218)</f>
        <v>0</v>
      </c>
    </row>
    <row r="218" spans="1:6" ht="47.25" hidden="1" x14ac:dyDescent="0.25">
      <c r="A218" s="182" t="s">
        <v>185</v>
      </c>
      <c r="B218" s="174" t="s">
        <v>223</v>
      </c>
      <c r="C218" s="183" t="s">
        <v>466</v>
      </c>
      <c r="D218" s="170" t="s">
        <v>467</v>
      </c>
      <c r="E218" s="180"/>
      <c r="F218" s="441">
        <f>SUM(F219)</f>
        <v>0</v>
      </c>
    </row>
    <row r="219" spans="1:6" ht="31.5" hidden="1" x14ac:dyDescent="0.25">
      <c r="A219" s="444" t="s">
        <v>526</v>
      </c>
      <c r="B219" s="431" t="s">
        <v>223</v>
      </c>
      <c r="C219" s="432" t="s">
        <v>10</v>
      </c>
      <c r="D219" s="433" t="s">
        <v>467</v>
      </c>
      <c r="E219" s="442"/>
      <c r="F219" s="347">
        <f>SUM(F220+F222+F224+F226+F228+F230)</f>
        <v>0</v>
      </c>
    </row>
    <row r="220" spans="1:6" ht="31.5" hidden="1" x14ac:dyDescent="0.25">
      <c r="A220" s="126" t="s">
        <v>795</v>
      </c>
      <c r="B220" s="139" t="s">
        <v>223</v>
      </c>
      <c r="C220" s="181" t="s">
        <v>10</v>
      </c>
      <c r="D220" s="172" t="s">
        <v>797</v>
      </c>
      <c r="E220" s="47"/>
      <c r="F220" s="346">
        <f>SUM(F221)</f>
        <v>0</v>
      </c>
    </row>
    <row r="221" spans="1:6" ht="17.25" hidden="1" customHeight="1" x14ac:dyDescent="0.25">
      <c r="A221" s="125" t="s">
        <v>21</v>
      </c>
      <c r="B221" s="140" t="s">
        <v>223</v>
      </c>
      <c r="C221" s="178" t="s">
        <v>10</v>
      </c>
      <c r="D221" s="169" t="s">
        <v>797</v>
      </c>
      <c r="E221" s="66" t="s">
        <v>68</v>
      </c>
      <c r="F221" s="349">
        <f>SUM(прил7!H262)</f>
        <v>0</v>
      </c>
    </row>
    <row r="222" spans="1:6" ht="31.5" hidden="1" x14ac:dyDescent="0.25">
      <c r="A222" s="126" t="s">
        <v>767</v>
      </c>
      <c r="B222" s="139" t="s">
        <v>223</v>
      </c>
      <c r="C222" s="181" t="s">
        <v>10</v>
      </c>
      <c r="D222" s="172" t="s">
        <v>798</v>
      </c>
      <c r="E222" s="47"/>
      <c r="F222" s="346">
        <f>SUM(F223)</f>
        <v>0</v>
      </c>
    </row>
    <row r="223" spans="1:6" ht="16.5" hidden="1" customHeight="1" x14ac:dyDescent="0.25">
      <c r="A223" s="125" t="s">
        <v>21</v>
      </c>
      <c r="B223" s="140" t="s">
        <v>223</v>
      </c>
      <c r="C223" s="178" t="s">
        <v>10</v>
      </c>
      <c r="D223" s="169" t="s">
        <v>798</v>
      </c>
      <c r="E223" s="66" t="s">
        <v>68</v>
      </c>
      <c r="F223" s="349">
        <f>SUM(прил7!H264)</f>
        <v>0</v>
      </c>
    </row>
    <row r="224" spans="1:6" ht="31.5" hidden="1" x14ac:dyDescent="0.25">
      <c r="A224" s="126" t="s">
        <v>646</v>
      </c>
      <c r="B224" s="139" t="s">
        <v>223</v>
      </c>
      <c r="C224" s="181" t="s">
        <v>10</v>
      </c>
      <c r="D224" s="172" t="s">
        <v>645</v>
      </c>
      <c r="E224" s="47"/>
      <c r="F224" s="346">
        <f>SUM(F225)</f>
        <v>0</v>
      </c>
    </row>
    <row r="225" spans="1:6" ht="15.75" hidden="1" customHeight="1" x14ac:dyDescent="0.25">
      <c r="A225" s="125" t="s">
        <v>21</v>
      </c>
      <c r="B225" s="140" t="s">
        <v>223</v>
      </c>
      <c r="C225" s="178" t="s">
        <v>10</v>
      </c>
      <c r="D225" s="169" t="s">
        <v>645</v>
      </c>
      <c r="E225" s="66" t="s">
        <v>68</v>
      </c>
      <c r="F225" s="349">
        <f>SUM(прил7!H266)</f>
        <v>0</v>
      </c>
    </row>
    <row r="226" spans="1:6" ht="18" hidden="1" customHeight="1" x14ac:dyDescent="0.25">
      <c r="A226" s="126" t="s">
        <v>632</v>
      </c>
      <c r="B226" s="139" t="s">
        <v>223</v>
      </c>
      <c r="C226" s="181" t="s">
        <v>10</v>
      </c>
      <c r="D226" s="172" t="s">
        <v>631</v>
      </c>
      <c r="E226" s="47"/>
      <c r="F226" s="346">
        <f>SUM(F227)</f>
        <v>0</v>
      </c>
    </row>
    <row r="227" spans="1:6" ht="34.5" hidden="1" customHeight="1" x14ac:dyDescent="0.25">
      <c r="A227" s="125" t="s">
        <v>188</v>
      </c>
      <c r="B227" s="140" t="s">
        <v>223</v>
      </c>
      <c r="C227" s="178" t="s">
        <v>10</v>
      </c>
      <c r="D227" s="169" t="s">
        <v>631</v>
      </c>
      <c r="E227" s="66" t="s">
        <v>183</v>
      </c>
      <c r="F227" s="349">
        <f>SUM(прил7!H292)</f>
        <v>0</v>
      </c>
    </row>
    <row r="228" spans="1:6" ht="32.25" hidden="1" customHeight="1" x14ac:dyDescent="0.25">
      <c r="A228" s="126" t="s">
        <v>765</v>
      </c>
      <c r="B228" s="139" t="s">
        <v>223</v>
      </c>
      <c r="C228" s="181" t="s">
        <v>10</v>
      </c>
      <c r="D228" s="172" t="s">
        <v>766</v>
      </c>
      <c r="E228" s="47"/>
      <c r="F228" s="346">
        <f>SUM(F229)</f>
        <v>0</v>
      </c>
    </row>
    <row r="229" spans="1:6" ht="18" hidden="1" customHeight="1" x14ac:dyDescent="0.25">
      <c r="A229" s="125" t="s">
        <v>21</v>
      </c>
      <c r="B229" s="140" t="s">
        <v>223</v>
      </c>
      <c r="C229" s="178" t="s">
        <v>10</v>
      </c>
      <c r="D229" s="169" t="s">
        <v>766</v>
      </c>
      <c r="E229" s="66" t="s">
        <v>68</v>
      </c>
      <c r="F229" s="349">
        <f>SUM(прил7!H268)</f>
        <v>0</v>
      </c>
    </row>
    <row r="230" spans="1:6" ht="32.25" hidden="1" customHeight="1" x14ac:dyDescent="0.25">
      <c r="A230" s="126" t="s">
        <v>796</v>
      </c>
      <c r="B230" s="139" t="s">
        <v>223</v>
      </c>
      <c r="C230" s="181" t="s">
        <v>10</v>
      </c>
      <c r="D230" s="172" t="s">
        <v>768</v>
      </c>
      <c r="E230" s="47"/>
      <c r="F230" s="346">
        <f>SUM(F231)</f>
        <v>0</v>
      </c>
    </row>
    <row r="231" spans="1:6" ht="18" hidden="1" customHeight="1" x14ac:dyDescent="0.25">
      <c r="A231" s="125" t="s">
        <v>21</v>
      </c>
      <c r="B231" s="140" t="s">
        <v>223</v>
      </c>
      <c r="C231" s="178" t="s">
        <v>10</v>
      </c>
      <c r="D231" s="169" t="s">
        <v>768</v>
      </c>
      <c r="E231" s="66" t="s">
        <v>68</v>
      </c>
      <c r="F231" s="349">
        <f>SUM(прил7!H270)</f>
        <v>0</v>
      </c>
    </row>
    <row r="232" spans="1:6" ht="47.25" x14ac:dyDescent="0.25">
      <c r="A232" s="64" t="s">
        <v>195</v>
      </c>
      <c r="B232" s="446" t="s">
        <v>520</v>
      </c>
      <c r="C232" s="290" t="s">
        <v>466</v>
      </c>
      <c r="D232" s="157" t="s">
        <v>467</v>
      </c>
      <c r="E232" s="15"/>
      <c r="F232" s="344">
        <f>SUM(F233+F243)</f>
        <v>1521076</v>
      </c>
    </row>
    <row r="233" spans="1:6" ht="78.75" x14ac:dyDescent="0.25">
      <c r="A233" s="162" t="s">
        <v>253</v>
      </c>
      <c r="B233" s="174" t="s">
        <v>252</v>
      </c>
      <c r="C233" s="183" t="s">
        <v>466</v>
      </c>
      <c r="D233" s="170" t="s">
        <v>467</v>
      </c>
      <c r="E233" s="187"/>
      <c r="F233" s="441">
        <f>SUM(F234)</f>
        <v>667326</v>
      </c>
    </row>
    <row r="234" spans="1:6" ht="47.25" x14ac:dyDescent="0.25">
      <c r="A234" s="403" t="s">
        <v>521</v>
      </c>
      <c r="B234" s="431" t="s">
        <v>252</v>
      </c>
      <c r="C234" s="432" t="s">
        <v>10</v>
      </c>
      <c r="D234" s="433" t="s">
        <v>467</v>
      </c>
      <c r="E234" s="445"/>
      <c r="F234" s="347">
        <f>SUM(F235+F237+F239+F241)</f>
        <v>667326</v>
      </c>
    </row>
    <row r="235" spans="1:6" ht="17.25" hidden="1" customHeight="1" x14ac:dyDescent="0.25">
      <c r="A235" s="32" t="s">
        <v>259</v>
      </c>
      <c r="B235" s="139" t="s">
        <v>252</v>
      </c>
      <c r="C235" s="181" t="s">
        <v>10</v>
      </c>
      <c r="D235" s="172" t="s">
        <v>522</v>
      </c>
      <c r="E235" s="186"/>
      <c r="F235" s="346">
        <f>SUM(F236)</f>
        <v>0</v>
      </c>
    </row>
    <row r="236" spans="1:6" ht="33.75" hidden="1" customHeight="1" x14ac:dyDescent="0.25">
      <c r="A236" s="61" t="s">
        <v>653</v>
      </c>
      <c r="B236" s="140" t="s">
        <v>252</v>
      </c>
      <c r="C236" s="178" t="s">
        <v>10</v>
      </c>
      <c r="D236" s="169" t="s">
        <v>522</v>
      </c>
      <c r="E236" s="150" t="s">
        <v>16</v>
      </c>
      <c r="F236" s="349">
        <f>SUM([1]прил7!H252)</f>
        <v>0</v>
      </c>
    </row>
    <row r="237" spans="1:6" ht="32.25" customHeight="1" x14ac:dyDescent="0.25">
      <c r="A237" s="32" t="s">
        <v>523</v>
      </c>
      <c r="B237" s="139" t="s">
        <v>252</v>
      </c>
      <c r="C237" s="181" t="s">
        <v>10</v>
      </c>
      <c r="D237" s="172" t="s">
        <v>524</v>
      </c>
      <c r="E237" s="186"/>
      <c r="F237" s="346">
        <f>SUM(F238)</f>
        <v>31516</v>
      </c>
    </row>
    <row r="238" spans="1:6" ht="18" customHeight="1" x14ac:dyDescent="0.25">
      <c r="A238" s="61" t="s">
        <v>21</v>
      </c>
      <c r="B238" s="140" t="s">
        <v>252</v>
      </c>
      <c r="C238" s="178" t="s">
        <v>10</v>
      </c>
      <c r="D238" s="169" t="s">
        <v>524</v>
      </c>
      <c r="E238" s="150" t="s">
        <v>68</v>
      </c>
      <c r="F238" s="349">
        <f>SUM(прил7!H256)</f>
        <v>31516</v>
      </c>
    </row>
    <row r="239" spans="1:6" ht="33" customHeight="1" x14ac:dyDescent="0.25">
      <c r="A239" s="32" t="s">
        <v>599</v>
      </c>
      <c r="B239" s="139" t="s">
        <v>252</v>
      </c>
      <c r="C239" s="181" t="s">
        <v>10</v>
      </c>
      <c r="D239" s="172" t="s">
        <v>600</v>
      </c>
      <c r="E239" s="186"/>
      <c r="F239" s="346">
        <f>SUM(F240)</f>
        <v>588410</v>
      </c>
    </row>
    <row r="240" spans="1:6" ht="15" customHeight="1" x14ac:dyDescent="0.25">
      <c r="A240" s="61" t="s">
        <v>21</v>
      </c>
      <c r="B240" s="140" t="s">
        <v>252</v>
      </c>
      <c r="C240" s="178" t="s">
        <v>10</v>
      </c>
      <c r="D240" s="169" t="s">
        <v>600</v>
      </c>
      <c r="E240" s="150" t="s">
        <v>68</v>
      </c>
      <c r="F240" s="349">
        <f>SUM(прил7!H275)</f>
        <v>588410</v>
      </c>
    </row>
    <row r="241" spans="1:6" ht="31.5" x14ac:dyDescent="0.25">
      <c r="A241" s="32" t="s">
        <v>529</v>
      </c>
      <c r="B241" s="139" t="s">
        <v>252</v>
      </c>
      <c r="C241" s="181" t="s">
        <v>10</v>
      </c>
      <c r="D241" s="172" t="s">
        <v>528</v>
      </c>
      <c r="E241" s="186"/>
      <c r="F241" s="346">
        <f>SUM(F242)</f>
        <v>47400</v>
      </c>
    </row>
    <row r="242" spans="1:6" ht="15.75" customHeight="1" x14ac:dyDescent="0.25">
      <c r="A242" s="61" t="s">
        <v>21</v>
      </c>
      <c r="B242" s="140" t="s">
        <v>252</v>
      </c>
      <c r="C242" s="178" t="s">
        <v>10</v>
      </c>
      <c r="D242" s="169" t="s">
        <v>528</v>
      </c>
      <c r="E242" s="150" t="s">
        <v>68</v>
      </c>
      <c r="F242" s="349">
        <f>SUM(прил7!H131)</f>
        <v>47400</v>
      </c>
    </row>
    <row r="243" spans="1:6" ht="78.75" x14ac:dyDescent="0.25">
      <c r="A243" s="182" t="s">
        <v>196</v>
      </c>
      <c r="B243" s="174" t="s">
        <v>226</v>
      </c>
      <c r="C243" s="183" t="s">
        <v>466</v>
      </c>
      <c r="D243" s="170" t="s">
        <v>467</v>
      </c>
      <c r="E243" s="187"/>
      <c r="F243" s="441">
        <f>SUM(F244)</f>
        <v>853750</v>
      </c>
    </row>
    <row r="244" spans="1:6" ht="31.5" x14ac:dyDescent="0.25">
      <c r="A244" s="444" t="s">
        <v>530</v>
      </c>
      <c r="B244" s="431" t="s">
        <v>226</v>
      </c>
      <c r="C244" s="432" t="s">
        <v>10</v>
      </c>
      <c r="D244" s="433" t="s">
        <v>467</v>
      </c>
      <c r="E244" s="445"/>
      <c r="F244" s="347">
        <f>SUM(F245+F247+F249+F251+F253+F257+F261+F259+F255)</f>
        <v>853750</v>
      </c>
    </row>
    <row r="245" spans="1:6" ht="47.25" hidden="1" x14ac:dyDescent="0.25">
      <c r="A245" s="126" t="s">
        <v>669</v>
      </c>
      <c r="B245" s="139" t="s">
        <v>226</v>
      </c>
      <c r="C245" s="181" t="s">
        <v>10</v>
      </c>
      <c r="D245" s="172" t="s">
        <v>668</v>
      </c>
      <c r="E245" s="186"/>
      <c r="F245" s="346">
        <f>SUM(F246)</f>
        <v>0</v>
      </c>
    </row>
    <row r="246" spans="1:6" ht="17.25" hidden="1" customHeight="1" x14ac:dyDescent="0.25">
      <c r="A246" s="125" t="s">
        <v>21</v>
      </c>
      <c r="B246" s="140" t="s">
        <v>226</v>
      </c>
      <c r="C246" s="178" t="s">
        <v>10</v>
      </c>
      <c r="D246" s="169" t="s">
        <v>668</v>
      </c>
      <c r="E246" s="150" t="s">
        <v>68</v>
      </c>
      <c r="F246" s="349">
        <f>SUM([1]прил7!H575)</f>
        <v>0</v>
      </c>
    </row>
    <row r="247" spans="1:6" ht="17.25" customHeight="1" x14ac:dyDescent="0.25">
      <c r="A247" s="126" t="s">
        <v>821</v>
      </c>
      <c r="B247" s="139" t="s">
        <v>226</v>
      </c>
      <c r="C247" s="181" t="s">
        <v>10</v>
      </c>
      <c r="D247" s="172" t="s">
        <v>820</v>
      </c>
      <c r="E247" s="186"/>
      <c r="F247" s="346">
        <f>SUM(F248)</f>
        <v>338100</v>
      </c>
    </row>
    <row r="248" spans="1:6" ht="17.25" customHeight="1" x14ac:dyDescent="0.25">
      <c r="A248" s="125" t="s">
        <v>21</v>
      </c>
      <c r="B248" s="140" t="s">
        <v>226</v>
      </c>
      <c r="C248" s="178" t="s">
        <v>10</v>
      </c>
      <c r="D248" s="169" t="s">
        <v>820</v>
      </c>
      <c r="E248" s="150" t="s">
        <v>68</v>
      </c>
      <c r="F248" s="349">
        <f>SUM(прил7!H574)</f>
        <v>338100</v>
      </c>
    </row>
    <row r="249" spans="1:6" ht="17.25" hidden="1" customHeight="1" x14ac:dyDescent="0.25">
      <c r="A249" s="126" t="s">
        <v>776</v>
      </c>
      <c r="B249" s="139" t="s">
        <v>226</v>
      </c>
      <c r="C249" s="181" t="s">
        <v>10</v>
      </c>
      <c r="D249" s="172" t="s">
        <v>777</v>
      </c>
      <c r="E249" s="186"/>
      <c r="F249" s="346">
        <f>SUM(F250)</f>
        <v>0</v>
      </c>
    </row>
    <row r="250" spans="1:6" ht="17.25" hidden="1" customHeight="1" x14ac:dyDescent="0.25">
      <c r="A250" s="125" t="s">
        <v>21</v>
      </c>
      <c r="B250" s="140" t="s">
        <v>226</v>
      </c>
      <c r="C250" s="178" t="s">
        <v>10</v>
      </c>
      <c r="D250" s="169" t="s">
        <v>777</v>
      </c>
      <c r="E250" s="150" t="s">
        <v>68</v>
      </c>
      <c r="F250" s="349">
        <f>SUM(прил7!H576)</f>
        <v>0</v>
      </c>
    </row>
    <row r="251" spans="1:6" ht="32.25" hidden="1" customHeight="1" x14ac:dyDescent="0.25">
      <c r="A251" s="126" t="s">
        <v>695</v>
      </c>
      <c r="B251" s="139" t="s">
        <v>226</v>
      </c>
      <c r="C251" s="181" t="s">
        <v>10</v>
      </c>
      <c r="D251" s="172" t="s">
        <v>696</v>
      </c>
      <c r="E251" s="186"/>
      <c r="F251" s="346">
        <f>SUM(F252)</f>
        <v>0</v>
      </c>
    </row>
    <row r="252" spans="1:6" ht="35.25" hidden="1" customHeight="1" x14ac:dyDescent="0.25">
      <c r="A252" s="125" t="s">
        <v>188</v>
      </c>
      <c r="B252" s="140" t="s">
        <v>226</v>
      </c>
      <c r="C252" s="178" t="s">
        <v>10</v>
      </c>
      <c r="D252" s="169" t="s">
        <v>696</v>
      </c>
      <c r="E252" s="150" t="s">
        <v>183</v>
      </c>
      <c r="F252" s="349">
        <f>SUM([1]прил7!H359)</f>
        <v>0</v>
      </c>
    </row>
    <row r="253" spans="1:6" ht="35.25" hidden="1" customHeight="1" x14ac:dyDescent="0.25">
      <c r="A253" s="126" t="s">
        <v>630</v>
      </c>
      <c r="B253" s="139" t="s">
        <v>226</v>
      </c>
      <c r="C253" s="181" t="s">
        <v>10</v>
      </c>
      <c r="D253" s="172" t="s">
        <v>629</v>
      </c>
      <c r="E253" s="186"/>
      <c r="F253" s="346">
        <f>SUM(F254)</f>
        <v>0</v>
      </c>
    </row>
    <row r="254" spans="1:6" ht="32.25" hidden="1" customHeight="1" x14ac:dyDescent="0.25">
      <c r="A254" s="125" t="s">
        <v>188</v>
      </c>
      <c r="B254" s="140" t="s">
        <v>226</v>
      </c>
      <c r="C254" s="178" t="s">
        <v>10</v>
      </c>
      <c r="D254" s="169" t="s">
        <v>629</v>
      </c>
      <c r="E254" s="150" t="s">
        <v>183</v>
      </c>
      <c r="F254" s="349">
        <f>SUM([1]прил7!H361)</f>
        <v>0</v>
      </c>
    </row>
    <row r="255" spans="1:6" ht="32.25" customHeight="1" x14ac:dyDescent="0.25">
      <c r="A255" s="126" t="s">
        <v>762</v>
      </c>
      <c r="B255" s="139" t="s">
        <v>226</v>
      </c>
      <c r="C255" s="181" t="s">
        <v>10</v>
      </c>
      <c r="D255" s="172" t="s">
        <v>778</v>
      </c>
      <c r="E255" s="186"/>
      <c r="F255" s="346">
        <f>SUM(F256)</f>
        <v>327775</v>
      </c>
    </row>
    <row r="256" spans="1:6" ht="17.25" customHeight="1" x14ac:dyDescent="0.25">
      <c r="A256" s="125" t="s">
        <v>21</v>
      </c>
      <c r="B256" s="140" t="s">
        <v>226</v>
      </c>
      <c r="C256" s="178" t="s">
        <v>10</v>
      </c>
      <c r="D256" s="169" t="s">
        <v>778</v>
      </c>
      <c r="E256" s="150" t="s">
        <v>68</v>
      </c>
      <c r="F256" s="349">
        <f>SUM(прил7!H236)</f>
        <v>327775</v>
      </c>
    </row>
    <row r="257" spans="1:6" ht="32.25" customHeight="1" x14ac:dyDescent="0.25">
      <c r="A257" s="126" t="s">
        <v>763</v>
      </c>
      <c r="B257" s="139" t="s">
        <v>226</v>
      </c>
      <c r="C257" s="181" t="s">
        <v>10</v>
      </c>
      <c r="D257" s="172" t="s">
        <v>764</v>
      </c>
      <c r="E257" s="186"/>
      <c r="F257" s="346">
        <f>SUM(F258)</f>
        <v>140475</v>
      </c>
    </row>
    <row r="258" spans="1:6" ht="17.25" customHeight="1" x14ac:dyDescent="0.25">
      <c r="A258" s="125" t="s">
        <v>21</v>
      </c>
      <c r="B258" s="140" t="s">
        <v>226</v>
      </c>
      <c r="C258" s="178" t="s">
        <v>10</v>
      </c>
      <c r="D258" s="169" t="s">
        <v>764</v>
      </c>
      <c r="E258" s="150" t="s">
        <v>68</v>
      </c>
      <c r="F258" s="349">
        <f>SUM(прил7!H238)</f>
        <v>140475</v>
      </c>
    </row>
    <row r="259" spans="1:6" ht="32.25" hidden="1" customHeight="1" x14ac:dyDescent="0.25">
      <c r="A259" s="126" t="s">
        <v>720</v>
      </c>
      <c r="B259" s="139" t="s">
        <v>226</v>
      </c>
      <c r="C259" s="181" t="s">
        <v>10</v>
      </c>
      <c r="D259" s="172" t="s">
        <v>719</v>
      </c>
      <c r="E259" s="186"/>
      <c r="F259" s="346">
        <f>SUM(F260)</f>
        <v>0</v>
      </c>
    </row>
    <row r="260" spans="1:6" ht="19.5" hidden="1" customHeight="1" x14ac:dyDescent="0.25">
      <c r="A260" s="125" t="s">
        <v>21</v>
      </c>
      <c r="B260" s="140" t="s">
        <v>226</v>
      </c>
      <c r="C260" s="178" t="s">
        <v>10</v>
      </c>
      <c r="D260" s="169" t="s">
        <v>719</v>
      </c>
      <c r="E260" s="150"/>
      <c r="F260" s="349">
        <f>SUM(прил7!H240)</f>
        <v>0</v>
      </c>
    </row>
    <row r="261" spans="1:6" ht="31.5" x14ac:dyDescent="0.25">
      <c r="A261" s="32" t="s">
        <v>529</v>
      </c>
      <c r="B261" s="139" t="s">
        <v>226</v>
      </c>
      <c r="C261" s="181" t="s">
        <v>10</v>
      </c>
      <c r="D261" s="172" t="s">
        <v>528</v>
      </c>
      <c r="E261" s="186"/>
      <c r="F261" s="346">
        <f>SUM(F262)</f>
        <v>47400</v>
      </c>
    </row>
    <row r="262" spans="1:6" ht="16.5" customHeight="1" x14ac:dyDescent="0.25">
      <c r="A262" s="125" t="s">
        <v>21</v>
      </c>
      <c r="B262" s="140" t="s">
        <v>226</v>
      </c>
      <c r="C262" s="178" t="s">
        <v>10</v>
      </c>
      <c r="D262" s="169" t="s">
        <v>528</v>
      </c>
      <c r="E262" s="150" t="s">
        <v>68</v>
      </c>
      <c r="F262" s="349">
        <f>SUM(прил7!H135)</f>
        <v>47400</v>
      </c>
    </row>
    <row r="263" spans="1:6" ht="64.5" customHeight="1" x14ac:dyDescent="0.25">
      <c r="A263" s="64" t="s">
        <v>164</v>
      </c>
      <c r="B263" s="446" t="s">
        <v>548</v>
      </c>
      <c r="C263" s="290" t="s">
        <v>466</v>
      </c>
      <c r="D263" s="157" t="s">
        <v>467</v>
      </c>
      <c r="E263" s="145"/>
      <c r="F263" s="344">
        <f>SUM(F264+F268+F272)</f>
        <v>1478011</v>
      </c>
    </row>
    <row r="264" spans="1:6" ht="80.25" customHeight="1" x14ac:dyDescent="0.25">
      <c r="A264" s="162" t="s">
        <v>165</v>
      </c>
      <c r="B264" s="163" t="s">
        <v>245</v>
      </c>
      <c r="C264" s="291" t="s">
        <v>466</v>
      </c>
      <c r="D264" s="164" t="s">
        <v>467</v>
      </c>
      <c r="E264" s="165"/>
      <c r="F264" s="441">
        <f>SUM(F265)</f>
        <v>148000</v>
      </c>
    </row>
    <row r="265" spans="1:6" ht="32.25" customHeight="1" x14ac:dyDescent="0.25">
      <c r="A265" s="403" t="s">
        <v>549</v>
      </c>
      <c r="B265" s="404" t="s">
        <v>245</v>
      </c>
      <c r="C265" s="405" t="s">
        <v>10</v>
      </c>
      <c r="D265" s="406" t="s">
        <v>467</v>
      </c>
      <c r="E265" s="407"/>
      <c r="F265" s="347">
        <f>SUM(F266)</f>
        <v>148000</v>
      </c>
    </row>
    <row r="266" spans="1:6" ht="17.25" customHeight="1" x14ac:dyDescent="0.25">
      <c r="A266" s="32" t="s">
        <v>95</v>
      </c>
      <c r="B266" s="129" t="s">
        <v>245</v>
      </c>
      <c r="C266" s="249" t="s">
        <v>10</v>
      </c>
      <c r="D266" s="127" t="s">
        <v>550</v>
      </c>
      <c r="E266" s="161"/>
      <c r="F266" s="346">
        <f>SUM(F267)</f>
        <v>148000</v>
      </c>
    </row>
    <row r="267" spans="1:6" ht="33.75" customHeight="1" x14ac:dyDescent="0.25">
      <c r="A267" s="61" t="s">
        <v>653</v>
      </c>
      <c r="B267" s="143" t="s">
        <v>245</v>
      </c>
      <c r="C267" s="252" t="s">
        <v>10</v>
      </c>
      <c r="D267" s="138" t="s">
        <v>550</v>
      </c>
      <c r="E267" s="146" t="s">
        <v>16</v>
      </c>
      <c r="F267" s="349">
        <f>SUM(прил7!H390)</f>
        <v>148000</v>
      </c>
    </row>
    <row r="268" spans="1:6" ht="80.25" customHeight="1" x14ac:dyDescent="0.25">
      <c r="A268" s="162" t="s">
        <v>180</v>
      </c>
      <c r="B268" s="163" t="s">
        <v>250</v>
      </c>
      <c r="C268" s="291" t="s">
        <v>466</v>
      </c>
      <c r="D268" s="164" t="s">
        <v>467</v>
      </c>
      <c r="E268" s="165"/>
      <c r="F268" s="441">
        <f>SUM(F269)</f>
        <v>150000</v>
      </c>
    </row>
    <row r="269" spans="1:6" ht="33.75" customHeight="1" x14ac:dyDescent="0.25">
      <c r="A269" s="403" t="s">
        <v>582</v>
      </c>
      <c r="B269" s="404" t="s">
        <v>250</v>
      </c>
      <c r="C269" s="405" t="s">
        <v>10</v>
      </c>
      <c r="D269" s="406" t="s">
        <v>467</v>
      </c>
      <c r="E269" s="407"/>
      <c r="F269" s="347">
        <f>SUM(F270)</f>
        <v>150000</v>
      </c>
    </row>
    <row r="270" spans="1:6" ht="47.25" x14ac:dyDescent="0.25">
      <c r="A270" s="32" t="s">
        <v>181</v>
      </c>
      <c r="B270" s="129" t="s">
        <v>250</v>
      </c>
      <c r="C270" s="249" t="s">
        <v>10</v>
      </c>
      <c r="D270" s="127" t="s">
        <v>583</v>
      </c>
      <c r="E270" s="161"/>
      <c r="F270" s="346">
        <f>SUM(F271)</f>
        <v>150000</v>
      </c>
    </row>
    <row r="271" spans="1:6" ht="31.5" customHeight="1" x14ac:dyDescent="0.25">
      <c r="A271" s="61" t="s">
        <v>653</v>
      </c>
      <c r="B271" s="143" t="s">
        <v>250</v>
      </c>
      <c r="C271" s="252" t="s">
        <v>10</v>
      </c>
      <c r="D271" s="138" t="s">
        <v>583</v>
      </c>
      <c r="E271" s="146" t="s">
        <v>16</v>
      </c>
      <c r="F271" s="349">
        <f>SUM(прил7!H627)</f>
        <v>150000</v>
      </c>
    </row>
    <row r="272" spans="1:6" ht="66.75" customHeight="1" x14ac:dyDescent="0.25">
      <c r="A272" s="162" t="s">
        <v>166</v>
      </c>
      <c r="B272" s="163" t="s">
        <v>241</v>
      </c>
      <c r="C272" s="291" t="s">
        <v>466</v>
      </c>
      <c r="D272" s="164" t="s">
        <v>467</v>
      </c>
      <c r="E272" s="165"/>
      <c r="F272" s="441">
        <f>SUM(F273)</f>
        <v>1180011</v>
      </c>
    </row>
    <row r="273" spans="1:6" ht="34.5" customHeight="1" x14ac:dyDescent="0.25">
      <c r="A273" s="403" t="s">
        <v>551</v>
      </c>
      <c r="B273" s="404" t="s">
        <v>241</v>
      </c>
      <c r="C273" s="405" t="s">
        <v>10</v>
      </c>
      <c r="D273" s="406" t="s">
        <v>467</v>
      </c>
      <c r="E273" s="407"/>
      <c r="F273" s="347">
        <f>SUM(F274+F276+F279)</f>
        <v>1180011</v>
      </c>
    </row>
    <row r="274" spans="1:6" ht="18.75" customHeight="1" x14ac:dyDescent="0.25">
      <c r="A274" s="32" t="s">
        <v>677</v>
      </c>
      <c r="B274" s="129" t="s">
        <v>241</v>
      </c>
      <c r="C274" s="249" t="s">
        <v>10</v>
      </c>
      <c r="D274" s="127" t="s">
        <v>676</v>
      </c>
      <c r="E274" s="161"/>
      <c r="F274" s="346">
        <f>SUM(F275)</f>
        <v>339011</v>
      </c>
    </row>
    <row r="275" spans="1:6" ht="18" customHeight="1" x14ac:dyDescent="0.25">
      <c r="A275" s="61" t="s">
        <v>40</v>
      </c>
      <c r="B275" s="143" t="s">
        <v>241</v>
      </c>
      <c r="C275" s="252" t="s">
        <v>10</v>
      </c>
      <c r="D275" s="138" t="s">
        <v>676</v>
      </c>
      <c r="E275" s="146" t="s">
        <v>39</v>
      </c>
      <c r="F275" s="349">
        <f>SUM(прил7!H394)</f>
        <v>339011</v>
      </c>
    </row>
    <row r="276" spans="1:6" ht="15.75" x14ac:dyDescent="0.25">
      <c r="A276" s="32" t="s">
        <v>552</v>
      </c>
      <c r="B276" s="129" t="s">
        <v>241</v>
      </c>
      <c r="C276" s="249" t="s">
        <v>10</v>
      </c>
      <c r="D276" s="127" t="s">
        <v>553</v>
      </c>
      <c r="E276" s="161"/>
      <c r="F276" s="346">
        <f>SUM(F277:F278)</f>
        <v>617100</v>
      </c>
    </row>
    <row r="277" spans="1:6" ht="31.5" customHeight="1" x14ac:dyDescent="0.25">
      <c r="A277" s="61" t="s">
        <v>653</v>
      </c>
      <c r="B277" s="143" t="s">
        <v>241</v>
      </c>
      <c r="C277" s="252" t="s">
        <v>10</v>
      </c>
      <c r="D277" s="138" t="s">
        <v>553</v>
      </c>
      <c r="E277" s="146" t="s">
        <v>16</v>
      </c>
      <c r="F277" s="349">
        <f>SUM(прил7!H396)</f>
        <v>408800</v>
      </c>
    </row>
    <row r="278" spans="1:6" ht="15.75" x14ac:dyDescent="0.25">
      <c r="A278" s="82" t="s">
        <v>40</v>
      </c>
      <c r="B278" s="143" t="s">
        <v>241</v>
      </c>
      <c r="C278" s="252" t="s">
        <v>10</v>
      </c>
      <c r="D278" s="138" t="s">
        <v>553</v>
      </c>
      <c r="E278" s="146" t="s">
        <v>39</v>
      </c>
      <c r="F278" s="349">
        <f>SUM(прил7!H397)</f>
        <v>208300</v>
      </c>
    </row>
    <row r="279" spans="1:6" ht="15.75" x14ac:dyDescent="0.25">
      <c r="A279" s="81" t="s">
        <v>675</v>
      </c>
      <c r="B279" s="129" t="s">
        <v>241</v>
      </c>
      <c r="C279" s="249" t="s">
        <v>10</v>
      </c>
      <c r="D279" s="127" t="s">
        <v>674</v>
      </c>
      <c r="E279" s="161"/>
      <c r="F279" s="346">
        <f>SUM(F280)</f>
        <v>223900</v>
      </c>
    </row>
    <row r="280" spans="1:6" ht="31.5" x14ac:dyDescent="0.25">
      <c r="A280" s="61" t="s">
        <v>653</v>
      </c>
      <c r="B280" s="143" t="s">
        <v>241</v>
      </c>
      <c r="C280" s="252" t="s">
        <v>10</v>
      </c>
      <c r="D280" s="138" t="s">
        <v>674</v>
      </c>
      <c r="E280" s="146" t="s">
        <v>16</v>
      </c>
      <c r="F280" s="349">
        <f>SUM(прил7!H399)</f>
        <v>223900</v>
      </c>
    </row>
    <row r="281" spans="1:6" s="48" customFormat="1" ht="33" customHeight="1" x14ac:dyDescent="0.25">
      <c r="A281" s="64" t="s">
        <v>115</v>
      </c>
      <c r="B281" s="175" t="s">
        <v>469</v>
      </c>
      <c r="C281" s="292" t="s">
        <v>466</v>
      </c>
      <c r="D281" s="176" t="s">
        <v>467</v>
      </c>
      <c r="E281" s="149"/>
      <c r="F281" s="344">
        <f>SUM(F282)</f>
        <v>1399906</v>
      </c>
    </row>
    <row r="282" spans="1:6" s="48" customFormat="1" ht="51" customHeight="1" x14ac:dyDescent="0.25">
      <c r="A282" s="173" t="s">
        <v>116</v>
      </c>
      <c r="B282" s="174" t="s">
        <v>470</v>
      </c>
      <c r="C282" s="183" t="s">
        <v>466</v>
      </c>
      <c r="D282" s="170" t="s">
        <v>467</v>
      </c>
      <c r="E282" s="180"/>
      <c r="F282" s="441">
        <f>SUM(F283)</f>
        <v>1399906</v>
      </c>
    </row>
    <row r="283" spans="1:6" s="48" customFormat="1" ht="51" customHeight="1" x14ac:dyDescent="0.25">
      <c r="A283" s="430" t="s">
        <v>473</v>
      </c>
      <c r="B283" s="431" t="s">
        <v>470</v>
      </c>
      <c r="C283" s="432" t="s">
        <v>10</v>
      </c>
      <c r="D283" s="433" t="s">
        <v>467</v>
      </c>
      <c r="E283" s="442"/>
      <c r="F283" s="347">
        <f>SUM(F284)</f>
        <v>1399906</v>
      </c>
    </row>
    <row r="284" spans="1:6" s="48" customFormat="1" ht="17.25" customHeight="1" x14ac:dyDescent="0.25">
      <c r="A284" s="81" t="s">
        <v>117</v>
      </c>
      <c r="B284" s="139" t="s">
        <v>470</v>
      </c>
      <c r="C284" s="181" t="s">
        <v>10</v>
      </c>
      <c r="D284" s="172" t="s">
        <v>472</v>
      </c>
      <c r="E284" s="47"/>
      <c r="F284" s="346">
        <f>SUM(F285)</f>
        <v>1399906</v>
      </c>
    </row>
    <row r="285" spans="1:6" s="48" customFormat="1" ht="31.5" customHeight="1" x14ac:dyDescent="0.25">
      <c r="A285" s="82" t="s">
        <v>653</v>
      </c>
      <c r="B285" s="140" t="s">
        <v>470</v>
      </c>
      <c r="C285" s="178" t="s">
        <v>10</v>
      </c>
      <c r="D285" s="169" t="s">
        <v>472</v>
      </c>
      <c r="E285" s="66" t="s">
        <v>16</v>
      </c>
      <c r="F285" s="349">
        <f>SUM(прил7!H27+прил7!H56+прил7!H89+прил7!H495+прил7!H611)</f>
        <v>1399906</v>
      </c>
    </row>
    <row r="286" spans="1:6" s="48" customFormat="1" ht="31.5" x14ac:dyDescent="0.25">
      <c r="A286" s="148" t="s">
        <v>129</v>
      </c>
      <c r="B286" s="175" t="s">
        <v>478</v>
      </c>
      <c r="C286" s="292" t="s">
        <v>466</v>
      </c>
      <c r="D286" s="176" t="s">
        <v>467</v>
      </c>
      <c r="E286" s="149"/>
      <c r="F286" s="344">
        <f>SUM(F287+F291)</f>
        <v>192820</v>
      </c>
    </row>
    <row r="287" spans="1:6" s="48" customFormat="1" ht="51.75" customHeight="1" x14ac:dyDescent="0.25">
      <c r="A287" s="173" t="s">
        <v>658</v>
      </c>
      <c r="B287" s="174" t="s">
        <v>201</v>
      </c>
      <c r="C287" s="183" t="s">
        <v>466</v>
      </c>
      <c r="D287" s="170" t="s">
        <v>467</v>
      </c>
      <c r="E287" s="180"/>
      <c r="F287" s="441">
        <f>SUM(F288)</f>
        <v>192820</v>
      </c>
    </row>
    <row r="288" spans="1:6" s="48" customFormat="1" ht="31.5" x14ac:dyDescent="0.25">
      <c r="A288" s="409" t="s">
        <v>477</v>
      </c>
      <c r="B288" s="431" t="s">
        <v>201</v>
      </c>
      <c r="C288" s="432" t="s">
        <v>10</v>
      </c>
      <c r="D288" s="433" t="s">
        <v>467</v>
      </c>
      <c r="E288" s="445"/>
      <c r="F288" s="347">
        <f>SUM(F289)</f>
        <v>192820</v>
      </c>
    </row>
    <row r="289" spans="1:6" s="48" customFormat="1" ht="18.75" customHeight="1" x14ac:dyDescent="0.25">
      <c r="A289" s="81" t="s">
        <v>88</v>
      </c>
      <c r="B289" s="139" t="s">
        <v>201</v>
      </c>
      <c r="C289" s="181" t="s">
        <v>10</v>
      </c>
      <c r="D289" s="172" t="s">
        <v>479</v>
      </c>
      <c r="E289" s="186"/>
      <c r="F289" s="346">
        <f>SUM(F290)</f>
        <v>192820</v>
      </c>
    </row>
    <row r="290" spans="1:6" s="48" customFormat="1" ht="47.25" x14ac:dyDescent="0.25">
      <c r="A290" s="82" t="s">
        <v>84</v>
      </c>
      <c r="B290" s="140" t="s">
        <v>201</v>
      </c>
      <c r="C290" s="178" t="s">
        <v>10</v>
      </c>
      <c r="D290" s="169" t="s">
        <v>479</v>
      </c>
      <c r="E290" s="150" t="s">
        <v>13</v>
      </c>
      <c r="F290" s="349">
        <f>SUM(прил7!H61)</f>
        <v>192820</v>
      </c>
    </row>
    <row r="291" spans="1:6" s="48" customFormat="1" ht="63" hidden="1" x14ac:dyDescent="0.25">
      <c r="A291" s="166" t="s">
        <v>602</v>
      </c>
      <c r="B291" s="174" t="s">
        <v>601</v>
      </c>
      <c r="C291" s="183" t="s">
        <v>466</v>
      </c>
      <c r="D291" s="170" t="s">
        <v>467</v>
      </c>
      <c r="E291" s="180"/>
      <c r="F291" s="441">
        <f>SUM(F292)</f>
        <v>0</v>
      </c>
    </row>
    <row r="292" spans="1:6" s="48" customFormat="1" ht="31.5" hidden="1" x14ac:dyDescent="0.25">
      <c r="A292" s="430" t="s">
        <v>603</v>
      </c>
      <c r="B292" s="431" t="s">
        <v>601</v>
      </c>
      <c r="C292" s="432" t="s">
        <v>10</v>
      </c>
      <c r="D292" s="433" t="s">
        <v>467</v>
      </c>
      <c r="E292" s="445"/>
      <c r="F292" s="347">
        <f>SUM(F293)</f>
        <v>0</v>
      </c>
    </row>
    <row r="293" spans="1:6" s="48" customFormat="1" ht="31.5" hidden="1" customHeight="1" x14ac:dyDescent="0.25">
      <c r="A293" s="81" t="s">
        <v>605</v>
      </c>
      <c r="B293" s="139" t="s">
        <v>601</v>
      </c>
      <c r="C293" s="181" t="s">
        <v>10</v>
      </c>
      <c r="D293" s="172" t="s">
        <v>604</v>
      </c>
      <c r="E293" s="186"/>
      <c r="F293" s="346">
        <f>SUM(F294)</f>
        <v>0</v>
      </c>
    </row>
    <row r="294" spans="1:6" s="48" customFormat="1" ht="33.75" hidden="1" customHeight="1" x14ac:dyDescent="0.25">
      <c r="A294" s="82" t="s">
        <v>653</v>
      </c>
      <c r="B294" s="140" t="s">
        <v>601</v>
      </c>
      <c r="C294" s="178" t="s">
        <v>10</v>
      </c>
      <c r="D294" s="169" t="s">
        <v>604</v>
      </c>
      <c r="E294" s="150" t="s">
        <v>16</v>
      </c>
      <c r="F294" s="349">
        <f>SUM(прил7!H140)</f>
        <v>0</v>
      </c>
    </row>
    <row r="295" spans="1:6" ht="51" customHeight="1" x14ac:dyDescent="0.25">
      <c r="A295" s="64" t="s">
        <v>144</v>
      </c>
      <c r="B295" s="446" t="s">
        <v>503</v>
      </c>
      <c r="C295" s="290" t="s">
        <v>466</v>
      </c>
      <c r="D295" s="157" t="s">
        <v>467</v>
      </c>
      <c r="E295" s="145"/>
      <c r="F295" s="344">
        <f>SUM(F296+F310+F314)</f>
        <v>8075023</v>
      </c>
    </row>
    <row r="296" spans="1:6" s="48" customFormat="1" ht="65.25" customHeight="1" x14ac:dyDescent="0.25">
      <c r="A296" s="162" t="s">
        <v>145</v>
      </c>
      <c r="B296" s="163" t="s">
        <v>219</v>
      </c>
      <c r="C296" s="291" t="s">
        <v>466</v>
      </c>
      <c r="D296" s="164" t="s">
        <v>467</v>
      </c>
      <c r="E296" s="165"/>
      <c r="F296" s="441">
        <f>SUM(F297)</f>
        <v>7577023</v>
      </c>
    </row>
    <row r="297" spans="1:6" s="48" customFormat="1" ht="48.75" customHeight="1" x14ac:dyDescent="0.25">
      <c r="A297" s="403" t="s">
        <v>506</v>
      </c>
      <c r="B297" s="404" t="s">
        <v>219</v>
      </c>
      <c r="C297" s="405" t="s">
        <v>10</v>
      </c>
      <c r="D297" s="406" t="s">
        <v>467</v>
      </c>
      <c r="E297" s="407"/>
      <c r="F297" s="347">
        <f>SUM(F298+F300+F302+F304+F306+F308)</f>
        <v>7577023</v>
      </c>
    </row>
    <row r="298" spans="1:6" s="48" customFormat="1" ht="33.75" hidden="1" customHeight="1" x14ac:dyDescent="0.25">
      <c r="A298" s="32" t="s">
        <v>757</v>
      </c>
      <c r="B298" s="129" t="s">
        <v>219</v>
      </c>
      <c r="C298" s="249" t="s">
        <v>10</v>
      </c>
      <c r="D298" s="127" t="s">
        <v>779</v>
      </c>
      <c r="E298" s="161"/>
      <c r="F298" s="346">
        <f>SUM(F299)</f>
        <v>0</v>
      </c>
    </row>
    <row r="299" spans="1:6" s="48" customFormat="1" ht="33.75" hidden="1" customHeight="1" x14ac:dyDescent="0.25">
      <c r="A299" s="61" t="s">
        <v>188</v>
      </c>
      <c r="B299" s="143" t="s">
        <v>219</v>
      </c>
      <c r="C299" s="252" t="s">
        <v>10</v>
      </c>
      <c r="D299" s="138" t="s">
        <v>779</v>
      </c>
      <c r="E299" s="146" t="s">
        <v>183</v>
      </c>
      <c r="F299" s="349">
        <f>SUM(прил7!H201)</f>
        <v>0</v>
      </c>
    </row>
    <row r="300" spans="1:6" s="48" customFormat="1" ht="18.75" hidden="1" customHeight="1" x14ac:dyDescent="0.25">
      <c r="A300" s="32" t="s">
        <v>758</v>
      </c>
      <c r="B300" s="129" t="s">
        <v>219</v>
      </c>
      <c r="C300" s="249" t="s">
        <v>10</v>
      </c>
      <c r="D300" s="127" t="s">
        <v>759</v>
      </c>
      <c r="E300" s="161"/>
      <c r="F300" s="346">
        <f>SUM(F301)</f>
        <v>0</v>
      </c>
    </row>
    <row r="301" spans="1:6" s="48" customFormat="1" ht="33.75" hidden="1" customHeight="1" x14ac:dyDescent="0.25">
      <c r="A301" s="61" t="s">
        <v>188</v>
      </c>
      <c r="B301" s="143" t="s">
        <v>219</v>
      </c>
      <c r="C301" s="252" t="s">
        <v>10</v>
      </c>
      <c r="D301" s="138" t="s">
        <v>759</v>
      </c>
      <c r="E301" s="146" t="s">
        <v>183</v>
      </c>
      <c r="F301" s="349">
        <f>SUM(прил7!H203)</f>
        <v>0</v>
      </c>
    </row>
    <row r="302" spans="1:6" s="48" customFormat="1" ht="32.25" customHeight="1" x14ac:dyDescent="0.25">
      <c r="A302" s="32" t="s">
        <v>146</v>
      </c>
      <c r="B302" s="129" t="s">
        <v>219</v>
      </c>
      <c r="C302" s="249" t="s">
        <v>10</v>
      </c>
      <c r="D302" s="127" t="s">
        <v>507</v>
      </c>
      <c r="E302" s="161"/>
      <c r="F302" s="346">
        <f>SUM(F303)</f>
        <v>472034</v>
      </c>
    </row>
    <row r="303" spans="1:6" s="48" customFormat="1" ht="33.75" customHeight="1" x14ac:dyDescent="0.25">
      <c r="A303" s="61" t="s">
        <v>188</v>
      </c>
      <c r="B303" s="143" t="s">
        <v>219</v>
      </c>
      <c r="C303" s="252" t="s">
        <v>10</v>
      </c>
      <c r="D303" s="138" t="s">
        <v>507</v>
      </c>
      <c r="E303" s="146" t="s">
        <v>183</v>
      </c>
      <c r="F303" s="349">
        <f>SUM(прил7!H205)</f>
        <v>472034</v>
      </c>
    </row>
    <row r="304" spans="1:6" s="48" customFormat="1" ht="33.75" hidden="1" customHeight="1" x14ac:dyDescent="0.25">
      <c r="A304" s="32" t="s">
        <v>643</v>
      </c>
      <c r="B304" s="129" t="s">
        <v>219</v>
      </c>
      <c r="C304" s="249" t="s">
        <v>10</v>
      </c>
      <c r="D304" s="127" t="s">
        <v>642</v>
      </c>
      <c r="E304" s="161"/>
      <c r="F304" s="346">
        <f>SUM(F305)</f>
        <v>0</v>
      </c>
    </row>
    <row r="305" spans="1:6" s="48" customFormat="1" ht="32.25" hidden="1" customHeight="1" x14ac:dyDescent="0.25">
      <c r="A305" s="82" t="s">
        <v>653</v>
      </c>
      <c r="B305" s="143" t="s">
        <v>219</v>
      </c>
      <c r="C305" s="252" t="s">
        <v>10</v>
      </c>
      <c r="D305" s="138" t="s">
        <v>642</v>
      </c>
      <c r="E305" s="146" t="s">
        <v>16</v>
      </c>
      <c r="F305" s="349"/>
    </row>
    <row r="306" spans="1:6" s="48" customFormat="1" ht="47.25" x14ac:dyDescent="0.25">
      <c r="A306" s="32" t="s">
        <v>508</v>
      </c>
      <c r="B306" s="129" t="s">
        <v>219</v>
      </c>
      <c r="C306" s="249" t="s">
        <v>10</v>
      </c>
      <c r="D306" s="127" t="s">
        <v>509</v>
      </c>
      <c r="E306" s="161"/>
      <c r="F306" s="346">
        <f>SUM(F307:F307)</f>
        <v>4849544</v>
      </c>
    </row>
    <row r="307" spans="1:6" s="48" customFormat="1" ht="15.75" x14ac:dyDescent="0.25">
      <c r="A307" s="61" t="s">
        <v>21</v>
      </c>
      <c r="B307" s="143" t="s">
        <v>219</v>
      </c>
      <c r="C307" s="252" t="s">
        <v>10</v>
      </c>
      <c r="D307" s="138" t="s">
        <v>509</v>
      </c>
      <c r="E307" s="146" t="s">
        <v>68</v>
      </c>
      <c r="F307" s="349">
        <f>SUM(прил7!H207)</f>
        <v>4849544</v>
      </c>
    </row>
    <row r="308" spans="1:6" s="48" customFormat="1" ht="47.25" x14ac:dyDescent="0.25">
      <c r="A308" s="32" t="s">
        <v>510</v>
      </c>
      <c r="B308" s="129" t="s">
        <v>219</v>
      </c>
      <c r="C308" s="249" t="s">
        <v>10</v>
      </c>
      <c r="D308" s="127" t="s">
        <v>511</v>
      </c>
      <c r="E308" s="161"/>
      <c r="F308" s="346">
        <f>SUM(F309)</f>
        <v>2255445</v>
      </c>
    </row>
    <row r="309" spans="1:6" s="48" customFormat="1" ht="15.75" x14ac:dyDescent="0.25">
      <c r="A309" s="61" t="s">
        <v>21</v>
      </c>
      <c r="B309" s="143" t="s">
        <v>219</v>
      </c>
      <c r="C309" s="252" t="s">
        <v>10</v>
      </c>
      <c r="D309" s="138" t="s">
        <v>511</v>
      </c>
      <c r="E309" s="146" t="s">
        <v>68</v>
      </c>
      <c r="F309" s="349">
        <f>SUM(прил7!H209)</f>
        <v>2255445</v>
      </c>
    </row>
    <row r="310" spans="1:6" s="48" customFormat="1" ht="64.5" customHeight="1" x14ac:dyDescent="0.25">
      <c r="A310" s="188" t="s">
        <v>189</v>
      </c>
      <c r="B310" s="163" t="s">
        <v>227</v>
      </c>
      <c r="C310" s="291" t="s">
        <v>466</v>
      </c>
      <c r="D310" s="164" t="s">
        <v>467</v>
      </c>
      <c r="E310" s="165"/>
      <c r="F310" s="441">
        <f>SUM(F311)</f>
        <v>450000</v>
      </c>
    </row>
    <row r="311" spans="1:6" s="48" customFormat="1" ht="33.75" customHeight="1" x14ac:dyDescent="0.25">
      <c r="A311" s="447" t="s">
        <v>504</v>
      </c>
      <c r="B311" s="404" t="s">
        <v>227</v>
      </c>
      <c r="C311" s="405" t="s">
        <v>10</v>
      </c>
      <c r="D311" s="406" t="s">
        <v>467</v>
      </c>
      <c r="E311" s="407"/>
      <c r="F311" s="347">
        <f>SUM(F312)</f>
        <v>450000</v>
      </c>
    </row>
    <row r="312" spans="1:6" s="48" customFormat="1" ht="16.5" customHeight="1" x14ac:dyDescent="0.25">
      <c r="A312" s="72" t="s">
        <v>190</v>
      </c>
      <c r="B312" s="129" t="s">
        <v>227</v>
      </c>
      <c r="C312" s="249" t="s">
        <v>10</v>
      </c>
      <c r="D312" s="127" t="s">
        <v>505</v>
      </c>
      <c r="E312" s="161"/>
      <c r="F312" s="346">
        <f>SUM(F313)</f>
        <v>450000</v>
      </c>
    </row>
    <row r="313" spans="1:6" s="48" customFormat="1" ht="16.5" customHeight="1" x14ac:dyDescent="0.25">
      <c r="A313" s="87" t="s">
        <v>18</v>
      </c>
      <c r="B313" s="143" t="s">
        <v>227</v>
      </c>
      <c r="C313" s="252" t="s">
        <v>10</v>
      </c>
      <c r="D313" s="138" t="s">
        <v>505</v>
      </c>
      <c r="E313" s="146" t="s">
        <v>17</v>
      </c>
      <c r="F313" s="349">
        <f>SUM(прил7!H195)</f>
        <v>450000</v>
      </c>
    </row>
    <row r="314" spans="1:6" s="48" customFormat="1" ht="79.5" customHeight="1" x14ac:dyDescent="0.25">
      <c r="A314" s="173" t="s">
        <v>258</v>
      </c>
      <c r="B314" s="163" t="s">
        <v>256</v>
      </c>
      <c r="C314" s="291" t="s">
        <v>466</v>
      </c>
      <c r="D314" s="164" t="s">
        <v>467</v>
      </c>
      <c r="E314" s="165"/>
      <c r="F314" s="441">
        <f>SUM(F315)</f>
        <v>48000</v>
      </c>
    </row>
    <row r="315" spans="1:6" s="48" customFormat="1" ht="33.75" customHeight="1" x14ac:dyDescent="0.25">
      <c r="A315" s="430" t="s">
        <v>512</v>
      </c>
      <c r="B315" s="404" t="s">
        <v>256</v>
      </c>
      <c r="C315" s="405" t="s">
        <v>10</v>
      </c>
      <c r="D315" s="406" t="s">
        <v>467</v>
      </c>
      <c r="E315" s="407"/>
      <c r="F315" s="347">
        <f>SUM(F316)</f>
        <v>48000</v>
      </c>
    </row>
    <row r="316" spans="1:6" s="48" customFormat="1" ht="31.5" x14ac:dyDescent="0.25">
      <c r="A316" s="81" t="s">
        <v>257</v>
      </c>
      <c r="B316" s="129" t="s">
        <v>256</v>
      </c>
      <c r="C316" s="249" t="s">
        <v>10</v>
      </c>
      <c r="D316" s="127" t="s">
        <v>513</v>
      </c>
      <c r="E316" s="161"/>
      <c r="F316" s="346">
        <f>SUM(F317)</f>
        <v>48000</v>
      </c>
    </row>
    <row r="317" spans="1:6" s="48" customFormat="1" ht="30.75" customHeight="1" x14ac:dyDescent="0.25">
      <c r="A317" s="82" t="s">
        <v>653</v>
      </c>
      <c r="B317" s="143" t="s">
        <v>256</v>
      </c>
      <c r="C317" s="252" t="s">
        <v>10</v>
      </c>
      <c r="D317" s="138" t="s">
        <v>513</v>
      </c>
      <c r="E317" s="146" t="s">
        <v>16</v>
      </c>
      <c r="F317" s="349">
        <f>SUM(прил7!H213+прил7!H313)</f>
        <v>48000</v>
      </c>
    </row>
    <row r="318" spans="1:6" s="48" customFormat="1" ht="32.25" customHeight="1" x14ac:dyDescent="0.25">
      <c r="A318" s="80" t="s">
        <v>124</v>
      </c>
      <c r="B318" s="175" t="s">
        <v>481</v>
      </c>
      <c r="C318" s="292" t="s">
        <v>466</v>
      </c>
      <c r="D318" s="176" t="s">
        <v>467</v>
      </c>
      <c r="E318" s="149"/>
      <c r="F318" s="344">
        <f>SUM(F319+F325)</f>
        <v>613627</v>
      </c>
    </row>
    <row r="319" spans="1:6" s="48" customFormat="1" ht="63" x14ac:dyDescent="0.25">
      <c r="A319" s="166" t="s">
        <v>160</v>
      </c>
      <c r="B319" s="174" t="s">
        <v>240</v>
      </c>
      <c r="C319" s="183" t="s">
        <v>466</v>
      </c>
      <c r="D319" s="170" t="s">
        <v>467</v>
      </c>
      <c r="E319" s="180"/>
      <c r="F319" s="441">
        <f>SUM(F320)</f>
        <v>29227</v>
      </c>
    </row>
    <row r="320" spans="1:6" s="48" customFormat="1" ht="31.5" x14ac:dyDescent="0.25">
      <c r="A320" s="409" t="s">
        <v>544</v>
      </c>
      <c r="B320" s="431" t="s">
        <v>240</v>
      </c>
      <c r="C320" s="432" t="s">
        <v>10</v>
      </c>
      <c r="D320" s="433" t="s">
        <v>467</v>
      </c>
      <c r="E320" s="442"/>
      <c r="F320" s="347">
        <f>SUM(F321+F323)</f>
        <v>29227</v>
      </c>
    </row>
    <row r="321" spans="1:6" s="48" customFormat="1" ht="31.5" x14ac:dyDescent="0.25">
      <c r="A321" s="81" t="s">
        <v>161</v>
      </c>
      <c r="B321" s="139" t="s">
        <v>240</v>
      </c>
      <c r="C321" s="181" t="s">
        <v>10</v>
      </c>
      <c r="D321" s="172" t="s">
        <v>545</v>
      </c>
      <c r="E321" s="47"/>
      <c r="F321" s="346">
        <f>SUM(F322)</f>
        <v>29227</v>
      </c>
    </row>
    <row r="322" spans="1:6" s="48" customFormat="1" ht="36.75" customHeight="1" x14ac:dyDescent="0.25">
      <c r="A322" s="82" t="s">
        <v>653</v>
      </c>
      <c r="B322" s="140" t="s">
        <v>240</v>
      </c>
      <c r="C322" s="178" t="s">
        <v>10</v>
      </c>
      <c r="D322" s="169" t="s">
        <v>545</v>
      </c>
      <c r="E322" s="66" t="s">
        <v>16</v>
      </c>
      <c r="F322" s="349">
        <f>SUM(прил7!H404+прил7!H432)</f>
        <v>29227</v>
      </c>
    </row>
    <row r="323" spans="1:6" s="48" customFormat="1" ht="18.75" hidden="1" customHeight="1" x14ac:dyDescent="0.25">
      <c r="A323" s="81" t="s">
        <v>606</v>
      </c>
      <c r="B323" s="139" t="s">
        <v>240</v>
      </c>
      <c r="C323" s="181" t="s">
        <v>10</v>
      </c>
      <c r="D323" s="172" t="s">
        <v>607</v>
      </c>
      <c r="E323" s="47"/>
      <c r="F323" s="346">
        <f>SUM(F324)</f>
        <v>0</v>
      </c>
    </row>
    <row r="324" spans="1:6" s="48" customFormat="1" ht="33.75" hidden="1" customHeight="1" x14ac:dyDescent="0.25">
      <c r="A324" s="82" t="s">
        <v>653</v>
      </c>
      <c r="B324" s="140" t="s">
        <v>240</v>
      </c>
      <c r="C324" s="178" t="s">
        <v>10</v>
      </c>
      <c r="D324" s="169" t="s">
        <v>607</v>
      </c>
      <c r="E324" s="66" t="s">
        <v>16</v>
      </c>
      <c r="F324" s="349">
        <f>SUM([1]прил7!H135)</f>
        <v>0</v>
      </c>
    </row>
    <row r="325" spans="1:6" s="48" customFormat="1" ht="49.5" customHeight="1" x14ac:dyDescent="0.25">
      <c r="A325" s="173" t="s">
        <v>125</v>
      </c>
      <c r="B325" s="174" t="s">
        <v>202</v>
      </c>
      <c r="C325" s="183" t="s">
        <v>466</v>
      </c>
      <c r="D325" s="170" t="s">
        <v>467</v>
      </c>
      <c r="E325" s="180"/>
      <c r="F325" s="441">
        <f>SUM(F326)</f>
        <v>584400</v>
      </c>
    </row>
    <row r="326" spans="1:6" s="48" customFormat="1" ht="49.5" customHeight="1" x14ac:dyDescent="0.25">
      <c r="A326" s="430" t="s">
        <v>480</v>
      </c>
      <c r="B326" s="431" t="s">
        <v>202</v>
      </c>
      <c r="C326" s="432" t="s">
        <v>10</v>
      </c>
      <c r="D326" s="433" t="s">
        <v>467</v>
      </c>
      <c r="E326" s="442"/>
      <c r="F326" s="347">
        <f>SUM(F327+F329)</f>
        <v>584400</v>
      </c>
    </row>
    <row r="327" spans="1:6" s="48" customFormat="1" ht="47.25" x14ac:dyDescent="0.25">
      <c r="A327" s="81" t="s">
        <v>794</v>
      </c>
      <c r="B327" s="139" t="s">
        <v>202</v>
      </c>
      <c r="C327" s="181" t="s">
        <v>10</v>
      </c>
      <c r="D327" s="172" t="s">
        <v>482</v>
      </c>
      <c r="E327" s="47"/>
      <c r="F327" s="346">
        <f>SUM(F328:G328)</f>
        <v>292200</v>
      </c>
    </row>
    <row r="328" spans="1:6" s="48" customFormat="1" ht="47.25" x14ac:dyDescent="0.25">
      <c r="A328" s="82" t="s">
        <v>84</v>
      </c>
      <c r="B328" s="140" t="s">
        <v>202</v>
      </c>
      <c r="C328" s="178" t="s">
        <v>10</v>
      </c>
      <c r="D328" s="169" t="s">
        <v>482</v>
      </c>
      <c r="E328" s="66" t="s">
        <v>13</v>
      </c>
      <c r="F328" s="349">
        <f>SUM(прил7!H66)</f>
        <v>292200</v>
      </c>
    </row>
    <row r="329" spans="1:6" s="48" customFormat="1" ht="31.5" x14ac:dyDescent="0.25">
      <c r="A329" s="81" t="s">
        <v>87</v>
      </c>
      <c r="B329" s="139" t="s">
        <v>202</v>
      </c>
      <c r="C329" s="181" t="s">
        <v>10</v>
      </c>
      <c r="D329" s="172" t="s">
        <v>483</v>
      </c>
      <c r="E329" s="47"/>
      <c r="F329" s="346">
        <f>SUM(F330)</f>
        <v>292200</v>
      </c>
    </row>
    <row r="330" spans="1:6" s="48" customFormat="1" ht="47.25" x14ac:dyDescent="0.25">
      <c r="A330" s="82" t="s">
        <v>84</v>
      </c>
      <c r="B330" s="140" t="s">
        <v>202</v>
      </c>
      <c r="C330" s="178" t="s">
        <v>10</v>
      </c>
      <c r="D330" s="169" t="s">
        <v>483</v>
      </c>
      <c r="E330" s="66" t="s">
        <v>13</v>
      </c>
      <c r="F330" s="349">
        <f>SUM(прил7!H68)</f>
        <v>292200</v>
      </c>
    </row>
    <row r="331" spans="1:6" ht="63" customHeight="1" x14ac:dyDescent="0.25">
      <c r="A331" s="64" t="s">
        <v>140</v>
      </c>
      <c r="B331" s="175" t="s">
        <v>216</v>
      </c>
      <c r="C331" s="292" t="s">
        <v>466</v>
      </c>
      <c r="D331" s="176" t="s">
        <v>467</v>
      </c>
      <c r="E331" s="149"/>
      <c r="F331" s="344">
        <f>SUM(F332+F338+F346)</f>
        <v>3837792</v>
      </c>
    </row>
    <row r="332" spans="1:6" s="48" customFormat="1" ht="96.75" customHeight="1" x14ac:dyDescent="0.25">
      <c r="A332" s="173" t="s">
        <v>141</v>
      </c>
      <c r="B332" s="174" t="s">
        <v>217</v>
      </c>
      <c r="C332" s="183" t="s">
        <v>466</v>
      </c>
      <c r="D332" s="170" t="s">
        <v>467</v>
      </c>
      <c r="E332" s="187"/>
      <c r="F332" s="441">
        <f>SUM(F333)</f>
        <v>1985072</v>
      </c>
    </row>
    <row r="333" spans="1:6" s="48" customFormat="1" ht="32.25" customHeight="1" x14ac:dyDescent="0.25">
      <c r="A333" s="430" t="s">
        <v>500</v>
      </c>
      <c r="B333" s="431" t="s">
        <v>217</v>
      </c>
      <c r="C333" s="432" t="s">
        <v>10</v>
      </c>
      <c r="D333" s="433" t="s">
        <v>467</v>
      </c>
      <c r="E333" s="445"/>
      <c r="F333" s="347">
        <f>SUM(F334)</f>
        <v>1985072</v>
      </c>
    </row>
    <row r="334" spans="1:6" s="48" customFormat="1" ht="31.5" x14ac:dyDescent="0.25">
      <c r="A334" s="81" t="s">
        <v>94</v>
      </c>
      <c r="B334" s="139" t="s">
        <v>217</v>
      </c>
      <c r="C334" s="181" t="s">
        <v>10</v>
      </c>
      <c r="D334" s="172" t="s">
        <v>499</v>
      </c>
      <c r="E334" s="186"/>
      <c r="F334" s="346">
        <f>SUM(F335:F337)</f>
        <v>1985072</v>
      </c>
    </row>
    <row r="335" spans="1:6" s="48" customFormat="1" ht="47.25" x14ac:dyDescent="0.25">
      <c r="A335" s="82" t="s">
        <v>84</v>
      </c>
      <c r="B335" s="140" t="s">
        <v>217</v>
      </c>
      <c r="C335" s="178" t="s">
        <v>10</v>
      </c>
      <c r="D335" s="169" t="s">
        <v>499</v>
      </c>
      <c r="E335" s="150" t="s">
        <v>13</v>
      </c>
      <c r="F335" s="349">
        <f>SUM(прил7!H182)</f>
        <v>1914072</v>
      </c>
    </row>
    <row r="336" spans="1:6" s="48" customFormat="1" ht="30" customHeight="1" x14ac:dyDescent="0.25">
      <c r="A336" s="82" t="s">
        <v>653</v>
      </c>
      <c r="B336" s="140" t="s">
        <v>217</v>
      </c>
      <c r="C336" s="178" t="s">
        <v>10</v>
      </c>
      <c r="D336" s="169" t="s">
        <v>499</v>
      </c>
      <c r="E336" s="150" t="s">
        <v>16</v>
      </c>
      <c r="F336" s="349">
        <f>SUM(прил7!H183)</f>
        <v>68525</v>
      </c>
    </row>
    <row r="337" spans="1:6" s="48" customFormat="1" ht="16.5" customHeight="1" x14ac:dyDescent="0.25">
      <c r="A337" s="82" t="s">
        <v>18</v>
      </c>
      <c r="B337" s="140" t="s">
        <v>217</v>
      </c>
      <c r="C337" s="178" t="s">
        <v>10</v>
      </c>
      <c r="D337" s="169" t="s">
        <v>499</v>
      </c>
      <c r="E337" s="150" t="s">
        <v>17</v>
      </c>
      <c r="F337" s="349">
        <f>SUM(прил7!H184)</f>
        <v>2475</v>
      </c>
    </row>
    <row r="338" spans="1:6" s="48" customFormat="1" ht="96.75" customHeight="1" x14ac:dyDescent="0.25">
      <c r="A338" s="173" t="s">
        <v>142</v>
      </c>
      <c r="B338" s="174" t="s">
        <v>218</v>
      </c>
      <c r="C338" s="183" t="s">
        <v>466</v>
      </c>
      <c r="D338" s="170" t="s">
        <v>467</v>
      </c>
      <c r="E338" s="187"/>
      <c r="F338" s="441">
        <f>SUM(F339)</f>
        <v>1852720</v>
      </c>
    </row>
    <row r="339" spans="1:6" s="48" customFormat="1" ht="48.75" customHeight="1" x14ac:dyDescent="0.25">
      <c r="A339" s="430" t="s">
        <v>486</v>
      </c>
      <c r="B339" s="431" t="s">
        <v>218</v>
      </c>
      <c r="C339" s="432" t="s">
        <v>10</v>
      </c>
      <c r="D339" s="433" t="s">
        <v>467</v>
      </c>
      <c r="E339" s="445"/>
      <c r="F339" s="347">
        <f>SUM(F340+F342+F344)</f>
        <v>1852720</v>
      </c>
    </row>
    <row r="340" spans="1:6" s="48" customFormat="1" ht="18" customHeight="1" x14ac:dyDescent="0.25">
      <c r="A340" s="81" t="s">
        <v>109</v>
      </c>
      <c r="B340" s="139" t="s">
        <v>218</v>
      </c>
      <c r="C340" s="181" t="s">
        <v>10</v>
      </c>
      <c r="D340" s="172" t="s">
        <v>487</v>
      </c>
      <c r="E340" s="186"/>
      <c r="F340" s="346">
        <f>SUM(F341)</f>
        <v>1852720</v>
      </c>
    </row>
    <row r="341" spans="1:6" s="48" customFormat="1" ht="32.25" customHeight="1" x14ac:dyDescent="0.25">
      <c r="A341" s="82" t="s">
        <v>653</v>
      </c>
      <c r="B341" s="140" t="s">
        <v>218</v>
      </c>
      <c r="C341" s="178" t="s">
        <v>10</v>
      </c>
      <c r="D341" s="169" t="s">
        <v>487</v>
      </c>
      <c r="E341" s="150" t="s">
        <v>16</v>
      </c>
      <c r="F341" s="349">
        <f>SUM(прил7!H94+прил7!H318+прил7!H364+прил7!H437+прил7!H384+прил7!H463)</f>
        <v>1852720</v>
      </c>
    </row>
    <row r="342" spans="1:6" s="48" customFormat="1" ht="47.25" hidden="1" x14ac:dyDescent="0.25">
      <c r="A342" s="81" t="s">
        <v>502</v>
      </c>
      <c r="B342" s="139" t="s">
        <v>218</v>
      </c>
      <c r="C342" s="181" t="s">
        <v>10</v>
      </c>
      <c r="D342" s="172" t="s">
        <v>501</v>
      </c>
      <c r="E342" s="186"/>
      <c r="F342" s="346">
        <f>SUM(F343)</f>
        <v>0</v>
      </c>
    </row>
    <row r="343" spans="1:6" s="48" customFormat="1" ht="16.5" hidden="1" customHeight="1" x14ac:dyDescent="0.25">
      <c r="A343" s="82" t="s">
        <v>21</v>
      </c>
      <c r="B343" s="140" t="s">
        <v>218</v>
      </c>
      <c r="C343" s="178" t="s">
        <v>10</v>
      </c>
      <c r="D343" s="169" t="s">
        <v>501</v>
      </c>
      <c r="E343" s="150" t="s">
        <v>68</v>
      </c>
      <c r="F343" s="349"/>
    </row>
    <row r="344" spans="1:6" s="48" customFormat="1" ht="33" hidden="1" customHeight="1" x14ac:dyDescent="0.25">
      <c r="A344" s="81" t="s">
        <v>529</v>
      </c>
      <c r="B344" s="139" t="s">
        <v>218</v>
      </c>
      <c r="C344" s="181" t="s">
        <v>10</v>
      </c>
      <c r="D344" s="172" t="s">
        <v>528</v>
      </c>
      <c r="E344" s="186"/>
      <c r="F344" s="346">
        <f>SUM(F345)</f>
        <v>0</v>
      </c>
    </row>
    <row r="345" spans="1:6" s="48" customFormat="1" ht="16.5" hidden="1" customHeight="1" x14ac:dyDescent="0.25">
      <c r="A345" s="82" t="s">
        <v>21</v>
      </c>
      <c r="B345" s="140" t="s">
        <v>218</v>
      </c>
      <c r="C345" s="178" t="s">
        <v>10</v>
      </c>
      <c r="D345" s="169" t="s">
        <v>528</v>
      </c>
      <c r="E345" s="150" t="s">
        <v>68</v>
      </c>
      <c r="F345" s="349"/>
    </row>
    <row r="346" spans="1:6" s="48" customFormat="1" ht="94.5" hidden="1" customHeight="1" x14ac:dyDescent="0.25">
      <c r="A346" s="173" t="s">
        <v>612</v>
      </c>
      <c r="B346" s="174" t="s">
        <v>608</v>
      </c>
      <c r="C346" s="183" t="s">
        <v>466</v>
      </c>
      <c r="D346" s="170" t="s">
        <v>467</v>
      </c>
      <c r="E346" s="187"/>
      <c r="F346" s="441">
        <f>SUM(F347)</f>
        <v>0</v>
      </c>
    </row>
    <row r="347" spans="1:6" s="48" customFormat="1" ht="48" hidden="1" customHeight="1" x14ac:dyDescent="0.25">
      <c r="A347" s="430" t="s">
        <v>610</v>
      </c>
      <c r="B347" s="431" t="s">
        <v>608</v>
      </c>
      <c r="C347" s="432" t="s">
        <v>10</v>
      </c>
      <c r="D347" s="433" t="s">
        <v>467</v>
      </c>
      <c r="E347" s="445"/>
      <c r="F347" s="347">
        <f>SUM(F348)</f>
        <v>0</v>
      </c>
    </row>
    <row r="348" spans="1:6" s="48" customFormat="1" ht="30.75" hidden="1" customHeight="1" x14ac:dyDescent="0.25">
      <c r="A348" s="81" t="s">
        <v>611</v>
      </c>
      <c r="B348" s="139" t="s">
        <v>608</v>
      </c>
      <c r="C348" s="181" t="s">
        <v>10</v>
      </c>
      <c r="D348" s="172" t="s">
        <v>609</v>
      </c>
      <c r="E348" s="186"/>
      <c r="F348" s="346">
        <f>SUM(F349)</f>
        <v>0</v>
      </c>
    </row>
    <row r="349" spans="1:6" s="48" customFormat="1" ht="32.25" hidden="1" customHeight="1" x14ac:dyDescent="0.25">
      <c r="A349" s="82" t="s">
        <v>653</v>
      </c>
      <c r="B349" s="140" t="s">
        <v>608</v>
      </c>
      <c r="C349" s="178" t="s">
        <v>10</v>
      </c>
      <c r="D349" s="169" t="s">
        <v>609</v>
      </c>
      <c r="E349" s="150" t="s">
        <v>16</v>
      </c>
      <c r="F349" s="349">
        <f>SUM(прил7!H188)</f>
        <v>0</v>
      </c>
    </row>
    <row r="350" spans="1:6" s="48" customFormat="1" ht="47.25" x14ac:dyDescent="0.25">
      <c r="A350" s="148" t="s">
        <v>132</v>
      </c>
      <c r="B350" s="175" t="s">
        <v>228</v>
      </c>
      <c r="C350" s="292" t="s">
        <v>466</v>
      </c>
      <c r="D350" s="176" t="s">
        <v>467</v>
      </c>
      <c r="E350" s="149"/>
      <c r="F350" s="344">
        <f>SUM(F351+F358)</f>
        <v>6794362</v>
      </c>
    </row>
    <row r="351" spans="1:6" s="48" customFormat="1" ht="50.25" customHeight="1" x14ac:dyDescent="0.25">
      <c r="A351" s="173" t="s">
        <v>182</v>
      </c>
      <c r="B351" s="174" t="s">
        <v>232</v>
      </c>
      <c r="C351" s="183" t="s">
        <v>466</v>
      </c>
      <c r="D351" s="170" t="s">
        <v>467</v>
      </c>
      <c r="E351" s="180"/>
      <c r="F351" s="441">
        <f>SUM(F352+F355)</f>
        <v>4395956</v>
      </c>
    </row>
    <row r="352" spans="1:6" s="48" customFormat="1" ht="36" customHeight="1" x14ac:dyDescent="0.25">
      <c r="A352" s="430" t="s">
        <v>584</v>
      </c>
      <c r="B352" s="431" t="s">
        <v>232</v>
      </c>
      <c r="C352" s="432" t="s">
        <v>12</v>
      </c>
      <c r="D352" s="433" t="s">
        <v>467</v>
      </c>
      <c r="E352" s="442"/>
      <c r="F352" s="347">
        <f>SUM(F353)</f>
        <v>4395956</v>
      </c>
    </row>
    <row r="353" spans="1:6" s="48" customFormat="1" ht="47.25" x14ac:dyDescent="0.25">
      <c r="A353" s="81" t="s">
        <v>586</v>
      </c>
      <c r="B353" s="139" t="s">
        <v>232</v>
      </c>
      <c r="C353" s="181" t="s">
        <v>12</v>
      </c>
      <c r="D353" s="172" t="s">
        <v>585</v>
      </c>
      <c r="E353" s="47"/>
      <c r="F353" s="346">
        <f>SUM(F354)</f>
        <v>4395956</v>
      </c>
    </row>
    <row r="354" spans="1:6" s="48" customFormat="1" ht="17.25" customHeight="1" x14ac:dyDescent="0.25">
      <c r="A354" s="82" t="s">
        <v>21</v>
      </c>
      <c r="B354" s="140" t="s">
        <v>232</v>
      </c>
      <c r="C354" s="178" t="s">
        <v>12</v>
      </c>
      <c r="D354" s="169" t="s">
        <v>585</v>
      </c>
      <c r="E354" s="66" t="s">
        <v>68</v>
      </c>
      <c r="F354" s="349">
        <f>SUM(прил7!H634)</f>
        <v>4395956</v>
      </c>
    </row>
    <row r="355" spans="1:6" s="48" customFormat="1" ht="31.5" hidden="1" customHeight="1" x14ac:dyDescent="0.25">
      <c r="A355" s="430" t="s">
        <v>639</v>
      </c>
      <c r="B355" s="431" t="s">
        <v>232</v>
      </c>
      <c r="C355" s="432" t="s">
        <v>20</v>
      </c>
      <c r="D355" s="433" t="s">
        <v>467</v>
      </c>
      <c r="E355" s="442"/>
      <c r="F355" s="347">
        <f>SUM(F356)</f>
        <v>0</v>
      </c>
    </row>
    <row r="356" spans="1:6" s="48" customFormat="1" ht="47.25" hidden="1" x14ac:dyDescent="0.25">
      <c r="A356" s="81" t="s">
        <v>641</v>
      </c>
      <c r="B356" s="139" t="s">
        <v>232</v>
      </c>
      <c r="C356" s="181" t="s">
        <v>20</v>
      </c>
      <c r="D356" s="172" t="s">
        <v>640</v>
      </c>
      <c r="E356" s="47"/>
      <c r="F356" s="346">
        <f>SUM(F357)</f>
        <v>0</v>
      </c>
    </row>
    <row r="357" spans="1:6" s="48" customFormat="1" ht="17.25" hidden="1" customHeight="1" x14ac:dyDescent="0.25">
      <c r="A357" s="82" t="s">
        <v>21</v>
      </c>
      <c r="B357" s="140" t="s">
        <v>232</v>
      </c>
      <c r="C357" s="178" t="s">
        <v>20</v>
      </c>
      <c r="D357" s="169" t="s">
        <v>640</v>
      </c>
      <c r="E357" s="66" t="s">
        <v>68</v>
      </c>
      <c r="F357" s="349">
        <f>SUM([1]прил7!H640)</f>
        <v>0</v>
      </c>
    </row>
    <row r="358" spans="1:6" s="48" customFormat="1" ht="63" x14ac:dyDescent="0.25">
      <c r="A358" s="166" t="s">
        <v>133</v>
      </c>
      <c r="B358" s="174" t="s">
        <v>229</v>
      </c>
      <c r="C358" s="183" t="s">
        <v>466</v>
      </c>
      <c r="D358" s="170" t="s">
        <v>467</v>
      </c>
      <c r="E358" s="180"/>
      <c r="F358" s="441">
        <f>SUM(F359)</f>
        <v>2398406</v>
      </c>
    </row>
    <row r="359" spans="1:6" s="48" customFormat="1" ht="65.25" customHeight="1" x14ac:dyDescent="0.25">
      <c r="A359" s="430" t="s">
        <v>488</v>
      </c>
      <c r="B359" s="431" t="s">
        <v>229</v>
      </c>
      <c r="C359" s="432" t="s">
        <v>10</v>
      </c>
      <c r="D359" s="433" t="s">
        <v>467</v>
      </c>
      <c r="E359" s="442"/>
      <c r="F359" s="347">
        <f>SUM(F360)</f>
        <v>2398406</v>
      </c>
    </row>
    <row r="360" spans="1:6" s="48" customFormat="1" ht="31.5" x14ac:dyDescent="0.25">
      <c r="A360" s="171" t="s">
        <v>83</v>
      </c>
      <c r="B360" s="139" t="s">
        <v>229</v>
      </c>
      <c r="C360" s="181" t="s">
        <v>10</v>
      </c>
      <c r="D360" s="172" t="s">
        <v>471</v>
      </c>
      <c r="E360" s="47"/>
      <c r="F360" s="346">
        <f>SUM(F361:F362)</f>
        <v>2398406</v>
      </c>
    </row>
    <row r="361" spans="1:6" s="48" customFormat="1" ht="47.25" x14ac:dyDescent="0.25">
      <c r="A361" s="147" t="s">
        <v>84</v>
      </c>
      <c r="B361" s="140" t="s">
        <v>229</v>
      </c>
      <c r="C361" s="178" t="s">
        <v>10</v>
      </c>
      <c r="D361" s="169" t="s">
        <v>471</v>
      </c>
      <c r="E361" s="66" t="s">
        <v>13</v>
      </c>
      <c r="F361" s="349">
        <f>SUM(прил7!H99)</f>
        <v>2396748</v>
      </c>
    </row>
    <row r="362" spans="1:6" s="48" customFormat="1" ht="18" customHeight="1" x14ac:dyDescent="0.25">
      <c r="A362" s="147" t="s">
        <v>18</v>
      </c>
      <c r="B362" s="140" t="s">
        <v>229</v>
      </c>
      <c r="C362" s="178" t="s">
        <v>10</v>
      </c>
      <c r="D362" s="169" t="s">
        <v>471</v>
      </c>
      <c r="E362" s="66" t="s">
        <v>17</v>
      </c>
      <c r="F362" s="349">
        <f>SUM(прил7!H100)</f>
        <v>1658</v>
      </c>
    </row>
    <row r="363" spans="1:6" s="48" customFormat="1" ht="33" customHeight="1" x14ac:dyDescent="0.25">
      <c r="A363" s="64" t="s">
        <v>147</v>
      </c>
      <c r="B363" s="175" t="s">
        <v>221</v>
      </c>
      <c r="C363" s="292" t="s">
        <v>466</v>
      </c>
      <c r="D363" s="176" t="s">
        <v>467</v>
      </c>
      <c r="E363" s="149"/>
      <c r="F363" s="344">
        <f>SUM(F364+F370)</f>
        <v>120000</v>
      </c>
    </row>
    <row r="364" spans="1:6" s="48" customFormat="1" ht="63" x14ac:dyDescent="0.25">
      <c r="A364" s="166" t="s">
        <v>171</v>
      </c>
      <c r="B364" s="174" t="s">
        <v>248</v>
      </c>
      <c r="C364" s="183" t="s">
        <v>466</v>
      </c>
      <c r="D364" s="170" t="s">
        <v>467</v>
      </c>
      <c r="E364" s="180"/>
      <c r="F364" s="441">
        <f>SUM(F365)</f>
        <v>120000</v>
      </c>
    </row>
    <row r="365" spans="1:6" s="48" customFormat="1" ht="31.5" x14ac:dyDescent="0.25">
      <c r="A365" s="409" t="s">
        <v>560</v>
      </c>
      <c r="B365" s="431" t="s">
        <v>248</v>
      </c>
      <c r="C365" s="432" t="s">
        <v>12</v>
      </c>
      <c r="D365" s="433" t="s">
        <v>467</v>
      </c>
      <c r="E365" s="442"/>
      <c r="F365" s="347">
        <f>SUM(F366+F368)</f>
        <v>120000</v>
      </c>
    </row>
    <row r="366" spans="1:6" s="48" customFormat="1" ht="21.75" customHeight="1" x14ac:dyDescent="0.25">
      <c r="A366" s="171" t="s">
        <v>110</v>
      </c>
      <c r="B366" s="139" t="s">
        <v>248</v>
      </c>
      <c r="C366" s="181" t="s">
        <v>12</v>
      </c>
      <c r="D366" s="172" t="s">
        <v>489</v>
      </c>
      <c r="E366" s="47"/>
      <c r="F366" s="346">
        <f>SUM(F367)</f>
        <v>95000</v>
      </c>
    </row>
    <row r="367" spans="1:6" s="48" customFormat="1" ht="31.5" x14ac:dyDescent="0.25">
      <c r="A367" s="147" t="s">
        <v>653</v>
      </c>
      <c r="B367" s="140" t="s">
        <v>248</v>
      </c>
      <c r="C367" s="178" t="s">
        <v>12</v>
      </c>
      <c r="D367" s="169" t="s">
        <v>489</v>
      </c>
      <c r="E367" s="66" t="s">
        <v>16</v>
      </c>
      <c r="F367" s="349">
        <f>SUM(прил7!H468)</f>
        <v>95000</v>
      </c>
    </row>
    <row r="368" spans="1:6" s="48" customFormat="1" ht="31.5" x14ac:dyDescent="0.25">
      <c r="A368" s="171" t="s">
        <v>562</v>
      </c>
      <c r="B368" s="139" t="s">
        <v>248</v>
      </c>
      <c r="C368" s="181" t="s">
        <v>12</v>
      </c>
      <c r="D368" s="172" t="s">
        <v>561</v>
      </c>
      <c r="E368" s="47"/>
      <c r="F368" s="346">
        <f>SUM(F369)</f>
        <v>25000</v>
      </c>
    </row>
    <row r="369" spans="1:6" s="48" customFormat="1" ht="33" customHeight="1" x14ac:dyDescent="0.25">
      <c r="A369" s="147" t="s">
        <v>653</v>
      </c>
      <c r="B369" s="140" t="s">
        <v>248</v>
      </c>
      <c r="C369" s="178" t="s">
        <v>12</v>
      </c>
      <c r="D369" s="169" t="s">
        <v>561</v>
      </c>
      <c r="E369" s="66" t="s">
        <v>16</v>
      </c>
      <c r="F369" s="349">
        <f>SUM(прил7!H470)</f>
        <v>25000</v>
      </c>
    </row>
    <row r="370" spans="1:6" s="48" customFormat="1" ht="18" hidden="1" customHeight="1" x14ac:dyDescent="0.25">
      <c r="A370" s="173" t="s">
        <v>148</v>
      </c>
      <c r="B370" s="174" t="s">
        <v>222</v>
      </c>
      <c r="C370" s="183" t="s">
        <v>466</v>
      </c>
      <c r="D370" s="170" t="s">
        <v>467</v>
      </c>
      <c r="E370" s="180"/>
      <c r="F370" s="441">
        <f>SUM(F371)</f>
        <v>0</v>
      </c>
    </row>
    <row r="371" spans="1:6" s="48" customFormat="1" ht="18" hidden="1" customHeight="1" x14ac:dyDescent="0.25">
      <c r="A371" s="430" t="s">
        <v>517</v>
      </c>
      <c r="B371" s="431" t="s">
        <v>222</v>
      </c>
      <c r="C371" s="432" t="s">
        <v>10</v>
      </c>
      <c r="D371" s="433" t="s">
        <v>467</v>
      </c>
      <c r="E371" s="442"/>
      <c r="F371" s="347">
        <f>SUM(F372+F374)</f>
        <v>0</v>
      </c>
    </row>
    <row r="372" spans="1:6" s="48" customFormat="1" ht="18" hidden="1" customHeight="1" x14ac:dyDescent="0.25">
      <c r="A372" s="81" t="s">
        <v>519</v>
      </c>
      <c r="B372" s="139" t="s">
        <v>222</v>
      </c>
      <c r="C372" s="181" t="s">
        <v>10</v>
      </c>
      <c r="D372" s="172" t="s">
        <v>518</v>
      </c>
      <c r="E372" s="47"/>
      <c r="F372" s="346">
        <f>SUM(F373)</f>
        <v>0</v>
      </c>
    </row>
    <row r="373" spans="1:6" s="48" customFormat="1" ht="18" hidden="1" customHeight="1" x14ac:dyDescent="0.25">
      <c r="A373" s="82" t="s">
        <v>18</v>
      </c>
      <c r="B373" s="140" t="s">
        <v>222</v>
      </c>
      <c r="C373" s="178" t="s">
        <v>10</v>
      </c>
      <c r="D373" s="169" t="s">
        <v>518</v>
      </c>
      <c r="E373" s="66" t="s">
        <v>17</v>
      </c>
      <c r="F373" s="349">
        <f>SUM(прил7!H245)</f>
        <v>0</v>
      </c>
    </row>
    <row r="374" spans="1:6" s="48" customFormat="1" ht="18" hidden="1" customHeight="1" x14ac:dyDescent="0.25">
      <c r="A374" s="81" t="s">
        <v>694</v>
      </c>
      <c r="B374" s="139" t="s">
        <v>222</v>
      </c>
      <c r="C374" s="181" t="s">
        <v>10</v>
      </c>
      <c r="D374" s="172" t="s">
        <v>693</v>
      </c>
      <c r="E374" s="47"/>
      <c r="F374" s="346">
        <f>SUM(F375)</f>
        <v>0</v>
      </c>
    </row>
    <row r="375" spans="1:6" s="48" customFormat="1" ht="18" hidden="1" customHeight="1" x14ac:dyDescent="0.25">
      <c r="A375" s="82" t="s">
        <v>18</v>
      </c>
      <c r="B375" s="140" t="s">
        <v>222</v>
      </c>
      <c r="C375" s="178" t="s">
        <v>10</v>
      </c>
      <c r="D375" s="169" t="s">
        <v>693</v>
      </c>
      <c r="E375" s="66" t="s">
        <v>17</v>
      </c>
      <c r="F375" s="349"/>
    </row>
    <row r="376" spans="1:6" s="48" customFormat="1" ht="18" customHeight="1" x14ac:dyDescent="0.25">
      <c r="A376" s="64" t="s">
        <v>186</v>
      </c>
      <c r="B376" s="175" t="s">
        <v>224</v>
      </c>
      <c r="C376" s="292" t="s">
        <v>466</v>
      </c>
      <c r="D376" s="176" t="s">
        <v>467</v>
      </c>
      <c r="E376" s="149"/>
      <c r="F376" s="344">
        <f>SUM(F377)</f>
        <v>64691487</v>
      </c>
    </row>
    <row r="377" spans="1:6" s="48" customFormat="1" ht="52.5" customHeight="1" x14ac:dyDescent="0.25">
      <c r="A377" s="173" t="s">
        <v>187</v>
      </c>
      <c r="B377" s="174" t="s">
        <v>225</v>
      </c>
      <c r="C377" s="183" t="s">
        <v>466</v>
      </c>
      <c r="D377" s="170" t="s">
        <v>467</v>
      </c>
      <c r="E377" s="180"/>
      <c r="F377" s="441">
        <f>SUM(F378)</f>
        <v>64691487</v>
      </c>
    </row>
    <row r="378" spans="1:6" s="48" customFormat="1" ht="52.5" customHeight="1" x14ac:dyDescent="0.25">
      <c r="A378" s="430" t="s">
        <v>527</v>
      </c>
      <c r="B378" s="431" t="s">
        <v>225</v>
      </c>
      <c r="C378" s="432" t="s">
        <v>12</v>
      </c>
      <c r="D378" s="433" t="s">
        <v>467</v>
      </c>
      <c r="E378" s="442"/>
      <c r="F378" s="347">
        <f>SUM(F381+F384+F388+F386)</f>
        <v>64691487</v>
      </c>
    </row>
    <row r="379" spans="1:6" s="48" customFormat="1" ht="48" hidden="1" customHeight="1" x14ac:dyDescent="0.25">
      <c r="A379" s="81" t="s">
        <v>667</v>
      </c>
      <c r="B379" s="139" t="s">
        <v>225</v>
      </c>
      <c r="C379" s="181" t="s">
        <v>12</v>
      </c>
      <c r="D379" s="172" t="s">
        <v>670</v>
      </c>
      <c r="E379" s="47"/>
      <c r="F379" s="346">
        <f>SUM(F380)</f>
        <v>0</v>
      </c>
    </row>
    <row r="380" spans="1:6" s="48" customFormat="1" ht="16.5" hidden="1" customHeight="1" x14ac:dyDescent="0.25">
      <c r="A380" s="82" t="s">
        <v>21</v>
      </c>
      <c r="B380" s="140" t="s">
        <v>225</v>
      </c>
      <c r="C380" s="178" t="s">
        <v>12</v>
      </c>
      <c r="D380" s="169" t="s">
        <v>670</v>
      </c>
      <c r="E380" s="66" t="s">
        <v>68</v>
      </c>
      <c r="F380" s="349">
        <f>SUM([1]прил7!H278)</f>
        <v>0</v>
      </c>
    </row>
    <row r="381" spans="1:6" s="48" customFormat="1" ht="33.75" customHeight="1" x14ac:dyDescent="0.25">
      <c r="A381" s="81" t="s">
        <v>760</v>
      </c>
      <c r="B381" s="139" t="s">
        <v>225</v>
      </c>
      <c r="C381" s="181" t="s">
        <v>12</v>
      </c>
      <c r="D381" s="172" t="s">
        <v>826</v>
      </c>
      <c r="E381" s="47"/>
      <c r="F381" s="346">
        <f>SUM(F382:F383)</f>
        <v>58695479</v>
      </c>
    </row>
    <row r="382" spans="1:6" s="48" customFormat="1" ht="33.75" customHeight="1" x14ac:dyDescent="0.25">
      <c r="A382" s="82" t="s">
        <v>188</v>
      </c>
      <c r="B382" s="140" t="s">
        <v>225</v>
      </c>
      <c r="C382" s="178" t="s">
        <v>12</v>
      </c>
      <c r="D382" s="169" t="s">
        <v>826</v>
      </c>
      <c r="E382" s="66" t="s">
        <v>183</v>
      </c>
      <c r="F382" s="349">
        <f>SUM(прил7!H218)</f>
        <v>52332043</v>
      </c>
    </row>
    <row r="383" spans="1:6" s="48" customFormat="1" ht="17.25" customHeight="1" x14ac:dyDescent="0.25">
      <c r="A383" s="82" t="s">
        <v>21</v>
      </c>
      <c r="B383" s="140" t="s">
        <v>225</v>
      </c>
      <c r="C383" s="178" t="s">
        <v>12</v>
      </c>
      <c r="D383" s="169" t="s">
        <v>826</v>
      </c>
      <c r="E383" s="66" t="s">
        <v>68</v>
      </c>
      <c r="F383" s="349">
        <f>SUM(прил7!H280)</f>
        <v>6363436</v>
      </c>
    </row>
    <row r="384" spans="1:6" s="48" customFormat="1" ht="16.5" customHeight="1" x14ac:dyDescent="0.25">
      <c r="A384" s="81" t="s">
        <v>761</v>
      </c>
      <c r="B384" s="139" t="s">
        <v>225</v>
      </c>
      <c r="C384" s="181" t="s">
        <v>12</v>
      </c>
      <c r="D384" s="172" t="s">
        <v>869</v>
      </c>
      <c r="E384" s="47"/>
      <c r="F384" s="346">
        <f>SUM(F385:F385)</f>
        <v>5096606</v>
      </c>
    </row>
    <row r="385" spans="1:6" s="48" customFormat="1" ht="15.75" customHeight="1" x14ac:dyDescent="0.25">
      <c r="A385" s="82" t="s">
        <v>21</v>
      </c>
      <c r="B385" s="140" t="s">
        <v>225</v>
      </c>
      <c r="C385" s="178" t="s">
        <v>12</v>
      </c>
      <c r="D385" s="169" t="s">
        <v>869</v>
      </c>
      <c r="E385" s="66" t="s">
        <v>68</v>
      </c>
      <c r="F385" s="349">
        <f>SUM(прил7!H282)</f>
        <v>5096606</v>
      </c>
    </row>
    <row r="386" spans="1:6" s="48" customFormat="1" ht="15.75" customHeight="1" x14ac:dyDescent="0.25">
      <c r="A386" s="81" t="s">
        <v>848</v>
      </c>
      <c r="B386" s="139" t="s">
        <v>225</v>
      </c>
      <c r="C386" s="181" t="s">
        <v>12</v>
      </c>
      <c r="D386" s="172" t="s">
        <v>870</v>
      </c>
      <c r="E386" s="47"/>
      <c r="F386" s="346">
        <f>SUM(F387:F387)</f>
        <v>899402</v>
      </c>
    </row>
    <row r="387" spans="1:6" s="48" customFormat="1" ht="15.75" customHeight="1" x14ac:dyDescent="0.25">
      <c r="A387" s="82" t="s">
        <v>21</v>
      </c>
      <c r="B387" s="140" t="s">
        <v>225</v>
      </c>
      <c r="C387" s="178" t="s">
        <v>12</v>
      </c>
      <c r="D387" s="169" t="s">
        <v>870</v>
      </c>
      <c r="E387" s="66" t="s">
        <v>68</v>
      </c>
      <c r="F387" s="349">
        <f>SUM(прил7!H284)</f>
        <v>899402</v>
      </c>
    </row>
    <row r="388" spans="1:6" s="48" customFormat="1" ht="45" hidden="1" customHeight="1" x14ac:dyDescent="0.25">
      <c r="A388" s="81" t="s">
        <v>666</v>
      </c>
      <c r="B388" s="139" t="s">
        <v>225</v>
      </c>
      <c r="C388" s="181" t="s">
        <v>12</v>
      </c>
      <c r="D388" s="172" t="s">
        <v>665</v>
      </c>
      <c r="E388" s="47"/>
      <c r="F388" s="346">
        <f>SUM(F389)</f>
        <v>0</v>
      </c>
    </row>
    <row r="389" spans="1:6" s="48" customFormat="1" ht="15.75" hidden="1" customHeight="1" x14ac:dyDescent="0.25">
      <c r="A389" s="82" t="s">
        <v>21</v>
      </c>
      <c r="B389" s="140" t="s">
        <v>225</v>
      </c>
      <c r="C389" s="178" t="s">
        <v>12</v>
      </c>
      <c r="D389" s="169" t="s">
        <v>665</v>
      </c>
      <c r="E389" s="66" t="s">
        <v>68</v>
      </c>
      <c r="F389" s="349">
        <f>SUM(прил7!H286)</f>
        <v>0</v>
      </c>
    </row>
    <row r="390" spans="1:6" ht="33.75" customHeight="1" x14ac:dyDescent="0.25">
      <c r="A390" s="64" t="s">
        <v>126</v>
      </c>
      <c r="B390" s="156" t="s">
        <v>203</v>
      </c>
      <c r="C390" s="290" t="s">
        <v>466</v>
      </c>
      <c r="D390" s="157" t="s">
        <v>467</v>
      </c>
      <c r="E390" s="15"/>
      <c r="F390" s="344">
        <f>SUM(F391)</f>
        <v>292200</v>
      </c>
    </row>
    <row r="391" spans="1:6" s="48" customFormat="1" ht="51" customHeight="1" x14ac:dyDescent="0.25">
      <c r="A391" s="173" t="s">
        <v>127</v>
      </c>
      <c r="B391" s="163" t="s">
        <v>204</v>
      </c>
      <c r="C391" s="291" t="s">
        <v>466</v>
      </c>
      <c r="D391" s="164" t="s">
        <v>467</v>
      </c>
      <c r="E391" s="189"/>
      <c r="F391" s="441">
        <f>SUM(F392)</f>
        <v>292200</v>
      </c>
    </row>
    <row r="392" spans="1:6" s="48" customFormat="1" ht="51" customHeight="1" x14ac:dyDescent="0.25">
      <c r="A392" s="430" t="s">
        <v>484</v>
      </c>
      <c r="B392" s="404" t="s">
        <v>204</v>
      </c>
      <c r="C392" s="405" t="s">
        <v>12</v>
      </c>
      <c r="D392" s="406" t="s">
        <v>467</v>
      </c>
      <c r="E392" s="448"/>
      <c r="F392" s="347">
        <f>SUM(F393)</f>
        <v>292200</v>
      </c>
    </row>
    <row r="393" spans="1:6" s="48" customFormat="1" ht="32.25" customHeight="1" x14ac:dyDescent="0.25">
      <c r="A393" s="81" t="s">
        <v>86</v>
      </c>
      <c r="B393" s="129" t="s">
        <v>204</v>
      </c>
      <c r="C393" s="249" t="s">
        <v>12</v>
      </c>
      <c r="D393" s="127" t="s">
        <v>485</v>
      </c>
      <c r="E393" s="33"/>
      <c r="F393" s="346">
        <f>SUM(F394)</f>
        <v>292200</v>
      </c>
    </row>
    <row r="394" spans="1:6" s="48" customFormat="1" ht="47.25" x14ac:dyDescent="0.25">
      <c r="A394" s="82" t="s">
        <v>84</v>
      </c>
      <c r="B394" s="143" t="s">
        <v>204</v>
      </c>
      <c r="C394" s="252" t="s">
        <v>12</v>
      </c>
      <c r="D394" s="138" t="s">
        <v>485</v>
      </c>
      <c r="E394" s="49" t="s">
        <v>13</v>
      </c>
      <c r="F394" s="349">
        <f>SUM(прил7!H73)</f>
        <v>292200</v>
      </c>
    </row>
    <row r="395" spans="1:6" s="48" customFormat="1" ht="16.5" customHeight="1" x14ac:dyDescent="0.25">
      <c r="A395" s="80" t="s">
        <v>113</v>
      </c>
      <c r="B395" s="175" t="s">
        <v>468</v>
      </c>
      <c r="C395" s="292" t="s">
        <v>466</v>
      </c>
      <c r="D395" s="176" t="s">
        <v>467</v>
      </c>
      <c r="E395" s="149"/>
      <c r="F395" s="344">
        <f>SUM(F396)</f>
        <v>1409705</v>
      </c>
    </row>
    <row r="396" spans="1:6" s="48" customFormat="1" ht="17.25" customHeight="1" x14ac:dyDescent="0.25">
      <c r="A396" s="173" t="s">
        <v>114</v>
      </c>
      <c r="B396" s="174" t="s">
        <v>198</v>
      </c>
      <c r="C396" s="183" t="s">
        <v>466</v>
      </c>
      <c r="D396" s="170" t="s">
        <v>467</v>
      </c>
      <c r="E396" s="180"/>
      <c r="F396" s="441">
        <f>SUM(F397)</f>
        <v>1409705</v>
      </c>
    </row>
    <row r="397" spans="1:6" s="48" customFormat="1" ht="31.5" x14ac:dyDescent="0.25">
      <c r="A397" s="81" t="s">
        <v>83</v>
      </c>
      <c r="B397" s="139" t="s">
        <v>198</v>
      </c>
      <c r="C397" s="181" t="s">
        <v>466</v>
      </c>
      <c r="D397" s="172" t="s">
        <v>471</v>
      </c>
      <c r="E397" s="47"/>
      <c r="F397" s="346">
        <f>SUM(F398)</f>
        <v>1409705</v>
      </c>
    </row>
    <row r="398" spans="1:6" s="48" customFormat="1" ht="47.25" x14ac:dyDescent="0.25">
      <c r="A398" s="82" t="s">
        <v>84</v>
      </c>
      <c r="B398" s="140" t="s">
        <v>198</v>
      </c>
      <c r="C398" s="178" t="s">
        <v>466</v>
      </c>
      <c r="D398" s="169" t="s">
        <v>471</v>
      </c>
      <c r="E398" s="66" t="s">
        <v>13</v>
      </c>
      <c r="F398" s="349">
        <f>SUM(прил7!H21)</f>
        <v>1409705</v>
      </c>
    </row>
    <row r="399" spans="1:6" s="48" customFormat="1" ht="16.5" customHeight="1" x14ac:dyDescent="0.25">
      <c r="A399" s="80" t="s">
        <v>130</v>
      </c>
      <c r="B399" s="175" t="s">
        <v>205</v>
      </c>
      <c r="C399" s="292" t="s">
        <v>466</v>
      </c>
      <c r="D399" s="176" t="s">
        <v>467</v>
      </c>
      <c r="E399" s="149"/>
      <c r="F399" s="344">
        <f>SUM(F400)</f>
        <v>12139790</v>
      </c>
    </row>
    <row r="400" spans="1:6" s="48" customFormat="1" ht="15.75" customHeight="1" x14ac:dyDescent="0.25">
      <c r="A400" s="173" t="s">
        <v>131</v>
      </c>
      <c r="B400" s="174" t="s">
        <v>206</v>
      </c>
      <c r="C400" s="183" t="s">
        <v>466</v>
      </c>
      <c r="D400" s="170" t="s">
        <v>467</v>
      </c>
      <c r="E400" s="180"/>
      <c r="F400" s="441">
        <f>SUM(F401)</f>
        <v>12139790</v>
      </c>
    </row>
    <row r="401" spans="1:6" s="48" customFormat="1" ht="31.5" x14ac:dyDescent="0.25">
      <c r="A401" s="81" t="s">
        <v>83</v>
      </c>
      <c r="B401" s="139" t="s">
        <v>206</v>
      </c>
      <c r="C401" s="181" t="s">
        <v>466</v>
      </c>
      <c r="D401" s="172" t="s">
        <v>471</v>
      </c>
      <c r="E401" s="47"/>
      <c r="F401" s="346">
        <f>SUM(F402:F403)</f>
        <v>12139790</v>
      </c>
    </row>
    <row r="402" spans="1:6" s="48" customFormat="1" ht="47.25" x14ac:dyDescent="0.25">
      <c r="A402" s="82" t="s">
        <v>84</v>
      </c>
      <c r="B402" s="140" t="s">
        <v>206</v>
      </c>
      <c r="C402" s="178" t="s">
        <v>466</v>
      </c>
      <c r="D402" s="169" t="s">
        <v>471</v>
      </c>
      <c r="E402" s="66" t="s">
        <v>13</v>
      </c>
      <c r="F402" s="349">
        <f>SUM(прил7!H77)</f>
        <v>12128461</v>
      </c>
    </row>
    <row r="403" spans="1:6" s="48" customFormat="1" ht="16.5" customHeight="1" x14ac:dyDescent="0.25">
      <c r="A403" s="82" t="s">
        <v>18</v>
      </c>
      <c r="B403" s="140" t="s">
        <v>206</v>
      </c>
      <c r="C403" s="178" t="s">
        <v>466</v>
      </c>
      <c r="D403" s="169" t="s">
        <v>471</v>
      </c>
      <c r="E403" s="66" t="s">
        <v>17</v>
      </c>
      <c r="F403" s="349">
        <f>SUM(прил7!H78)</f>
        <v>11329</v>
      </c>
    </row>
    <row r="404" spans="1:6" s="48" customFormat="1" ht="31.5" x14ac:dyDescent="0.25">
      <c r="A404" s="80" t="s">
        <v>118</v>
      </c>
      <c r="B404" s="175" t="s">
        <v>233</v>
      </c>
      <c r="C404" s="292" t="s">
        <v>466</v>
      </c>
      <c r="D404" s="176" t="s">
        <v>467</v>
      </c>
      <c r="E404" s="149"/>
      <c r="F404" s="344">
        <f>SUM(F405)</f>
        <v>439167</v>
      </c>
    </row>
    <row r="405" spans="1:6" s="48" customFormat="1" ht="16.5" customHeight="1" x14ac:dyDescent="0.25">
      <c r="A405" s="173" t="s">
        <v>119</v>
      </c>
      <c r="B405" s="174" t="s">
        <v>234</v>
      </c>
      <c r="C405" s="183" t="s">
        <v>466</v>
      </c>
      <c r="D405" s="170" t="s">
        <v>467</v>
      </c>
      <c r="E405" s="180"/>
      <c r="F405" s="441">
        <f>SUM(F406)</f>
        <v>439167</v>
      </c>
    </row>
    <row r="406" spans="1:6" s="48" customFormat="1" ht="31.5" x14ac:dyDescent="0.25">
      <c r="A406" s="81" t="s">
        <v>83</v>
      </c>
      <c r="B406" s="139" t="s">
        <v>234</v>
      </c>
      <c r="C406" s="181" t="s">
        <v>466</v>
      </c>
      <c r="D406" s="172" t="s">
        <v>471</v>
      </c>
      <c r="E406" s="47"/>
      <c r="F406" s="346">
        <f>SUM(F407)</f>
        <v>439167</v>
      </c>
    </row>
    <row r="407" spans="1:6" s="48" customFormat="1" ht="47.25" x14ac:dyDescent="0.25">
      <c r="A407" s="82" t="s">
        <v>84</v>
      </c>
      <c r="B407" s="140" t="s">
        <v>234</v>
      </c>
      <c r="C407" s="178" t="s">
        <v>466</v>
      </c>
      <c r="D407" s="169" t="s">
        <v>471</v>
      </c>
      <c r="E407" s="66" t="s">
        <v>13</v>
      </c>
      <c r="F407" s="349">
        <f>SUM(прил7!H31)</f>
        <v>439167</v>
      </c>
    </row>
    <row r="408" spans="1:6" s="48" customFormat="1" ht="31.5" hidden="1" x14ac:dyDescent="0.25">
      <c r="A408" s="80" t="s">
        <v>120</v>
      </c>
      <c r="B408" s="175" t="s">
        <v>235</v>
      </c>
      <c r="C408" s="292" t="s">
        <v>466</v>
      </c>
      <c r="D408" s="176" t="s">
        <v>467</v>
      </c>
      <c r="E408" s="149"/>
      <c r="F408" s="344">
        <f>SUM(F409)</f>
        <v>0</v>
      </c>
    </row>
    <row r="409" spans="1:6" s="48" customFormat="1" ht="15.75" hidden="1" customHeight="1" x14ac:dyDescent="0.25">
      <c r="A409" s="173" t="s">
        <v>121</v>
      </c>
      <c r="B409" s="174" t="s">
        <v>236</v>
      </c>
      <c r="C409" s="183" t="s">
        <v>466</v>
      </c>
      <c r="D409" s="170" t="s">
        <v>467</v>
      </c>
      <c r="E409" s="180"/>
      <c r="F409" s="441">
        <f>SUM(F410)</f>
        <v>0</v>
      </c>
    </row>
    <row r="410" spans="1:6" s="48" customFormat="1" ht="31.5" hidden="1" x14ac:dyDescent="0.25">
      <c r="A410" s="81" t="s">
        <v>83</v>
      </c>
      <c r="B410" s="139" t="s">
        <v>236</v>
      </c>
      <c r="C410" s="181" t="s">
        <v>466</v>
      </c>
      <c r="D410" s="172" t="s">
        <v>471</v>
      </c>
      <c r="E410" s="47"/>
      <c r="F410" s="346">
        <f>SUM(F411:F412)</f>
        <v>0</v>
      </c>
    </row>
    <row r="411" spans="1:6" s="48" customFormat="1" ht="47.25" hidden="1" x14ac:dyDescent="0.25">
      <c r="A411" s="82" t="s">
        <v>84</v>
      </c>
      <c r="B411" s="140" t="s">
        <v>236</v>
      </c>
      <c r="C411" s="178" t="s">
        <v>466</v>
      </c>
      <c r="D411" s="169" t="s">
        <v>471</v>
      </c>
      <c r="E411" s="66" t="s">
        <v>13</v>
      </c>
      <c r="F411" s="349">
        <f>SUM(прил7!H35)</f>
        <v>0</v>
      </c>
    </row>
    <row r="412" spans="1:6" s="48" customFormat="1" ht="18" hidden="1" customHeight="1" x14ac:dyDescent="0.25">
      <c r="A412" s="82" t="s">
        <v>18</v>
      </c>
      <c r="B412" s="140" t="s">
        <v>236</v>
      </c>
      <c r="C412" s="178" t="s">
        <v>466</v>
      </c>
      <c r="D412" s="169" t="s">
        <v>471</v>
      </c>
      <c r="E412" s="66" t="s">
        <v>17</v>
      </c>
      <c r="F412" s="349">
        <f>SUM([1]прил7!H36)</f>
        <v>0</v>
      </c>
    </row>
    <row r="413" spans="1:6" s="48" customFormat="1" ht="31.5" x14ac:dyDescent="0.25">
      <c r="A413" s="80" t="s">
        <v>24</v>
      </c>
      <c r="B413" s="175" t="s">
        <v>210</v>
      </c>
      <c r="C413" s="292" t="s">
        <v>466</v>
      </c>
      <c r="D413" s="176" t="s">
        <v>467</v>
      </c>
      <c r="E413" s="149"/>
      <c r="F413" s="344">
        <f>SUM(F414)</f>
        <v>133223</v>
      </c>
    </row>
    <row r="414" spans="1:6" s="48" customFormat="1" ht="16.5" customHeight="1" x14ac:dyDescent="0.25">
      <c r="A414" s="173" t="s">
        <v>93</v>
      </c>
      <c r="B414" s="174" t="s">
        <v>211</v>
      </c>
      <c r="C414" s="183" t="s">
        <v>466</v>
      </c>
      <c r="D414" s="170" t="s">
        <v>467</v>
      </c>
      <c r="E414" s="180"/>
      <c r="F414" s="441">
        <f>SUM(F415+F417)</f>
        <v>133223</v>
      </c>
    </row>
    <row r="415" spans="1:6" s="48" customFormat="1" ht="16.5" hidden="1" customHeight="1" x14ac:dyDescent="0.25">
      <c r="A415" s="81" t="s">
        <v>110</v>
      </c>
      <c r="B415" s="139" t="s">
        <v>211</v>
      </c>
      <c r="C415" s="181" t="s">
        <v>466</v>
      </c>
      <c r="D415" s="172" t="s">
        <v>489</v>
      </c>
      <c r="E415" s="47"/>
      <c r="F415" s="346">
        <f>SUM(F416)</f>
        <v>13600</v>
      </c>
    </row>
    <row r="416" spans="1:6" s="48" customFormat="1" ht="34.5" hidden="1" customHeight="1" x14ac:dyDescent="0.25">
      <c r="A416" s="82" t="s">
        <v>653</v>
      </c>
      <c r="B416" s="140" t="s">
        <v>211</v>
      </c>
      <c r="C416" s="178" t="s">
        <v>466</v>
      </c>
      <c r="D416" s="169" t="s">
        <v>489</v>
      </c>
      <c r="E416" s="66" t="s">
        <v>16</v>
      </c>
      <c r="F416" s="349">
        <f>SUM(прил7!H149)</f>
        <v>13600</v>
      </c>
    </row>
    <row r="417" spans="1:6" s="48" customFormat="1" ht="16.5" customHeight="1" x14ac:dyDescent="0.25">
      <c r="A417" s="81" t="s">
        <v>111</v>
      </c>
      <c r="B417" s="139" t="s">
        <v>211</v>
      </c>
      <c r="C417" s="181" t="s">
        <v>466</v>
      </c>
      <c r="D417" s="172" t="s">
        <v>496</v>
      </c>
      <c r="E417" s="47"/>
      <c r="F417" s="346">
        <f>SUM(F418:F419)</f>
        <v>119623</v>
      </c>
    </row>
    <row r="418" spans="1:6" s="48" customFormat="1" ht="33" customHeight="1" x14ac:dyDescent="0.25">
      <c r="A418" s="82" t="s">
        <v>653</v>
      </c>
      <c r="B418" s="140" t="s">
        <v>211</v>
      </c>
      <c r="C418" s="178" t="s">
        <v>466</v>
      </c>
      <c r="D418" s="169" t="s">
        <v>496</v>
      </c>
      <c r="E418" s="66" t="s">
        <v>16</v>
      </c>
      <c r="F418" s="349">
        <f>SUM(прил7!H151)</f>
        <v>113140</v>
      </c>
    </row>
    <row r="419" spans="1:6" s="48" customFormat="1" ht="18.75" customHeight="1" x14ac:dyDescent="0.25">
      <c r="A419" s="82" t="s">
        <v>18</v>
      </c>
      <c r="B419" s="140" t="s">
        <v>211</v>
      </c>
      <c r="C419" s="178" t="s">
        <v>466</v>
      </c>
      <c r="D419" s="169" t="s">
        <v>496</v>
      </c>
      <c r="E419" s="66" t="s">
        <v>17</v>
      </c>
      <c r="F419" s="349">
        <f>SUM(прил7!H152)</f>
        <v>6483</v>
      </c>
    </row>
    <row r="420" spans="1:6" s="48" customFormat="1" ht="16.5" customHeight="1" x14ac:dyDescent="0.25">
      <c r="A420" s="80" t="s">
        <v>193</v>
      </c>
      <c r="B420" s="175" t="s">
        <v>212</v>
      </c>
      <c r="C420" s="292" t="s">
        <v>466</v>
      </c>
      <c r="D420" s="176" t="s">
        <v>467</v>
      </c>
      <c r="E420" s="149"/>
      <c r="F420" s="344">
        <f>SUM(F421+F435)</f>
        <v>1955754</v>
      </c>
    </row>
    <row r="421" spans="1:6" s="48" customFormat="1" ht="16.5" customHeight="1" x14ac:dyDescent="0.25">
      <c r="A421" s="173" t="s">
        <v>192</v>
      </c>
      <c r="B421" s="174" t="s">
        <v>213</v>
      </c>
      <c r="C421" s="183" t="s">
        <v>466</v>
      </c>
      <c r="D421" s="170" t="s">
        <v>467</v>
      </c>
      <c r="E421" s="180"/>
      <c r="F421" s="441">
        <f>SUM(F422+F424+F430+F426+F428+F432)</f>
        <v>1730754</v>
      </c>
    </row>
    <row r="422" spans="1:6" s="48" customFormat="1" ht="31.5" customHeight="1" x14ac:dyDescent="0.25">
      <c r="A422" s="81" t="s">
        <v>827</v>
      </c>
      <c r="B422" s="139" t="s">
        <v>213</v>
      </c>
      <c r="C422" s="181" t="s">
        <v>466</v>
      </c>
      <c r="D422" s="172" t="s">
        <v>660</v>
      </c>
      <c r="E422" s="47"/>
      <c r="F422" s="346">
        <f>SUM(F423)</f>
        <v>24807</v>
      </c>
    </row>
    <row r="423" spans="1:6" s="48" customFormat="1" ht="31.5" customHeight="1" x14ac:dyDescent="0.25">
      <c r="A423" s="82" t="s">
        <v>653</v>
      </c>
      <c r="B423" s="140" t="s">
        <v>213</v>
      </c>
      <c r="C423" s="178" t="s">
        <v>466</v>
      </c>
      <c r="D423" s="169" t="s">
        <v>660</v>
      </c>
      <c r="E423" s="66" t="s">
        <v>16</v>
      </c>
      <c r="F423" s="349">
        <f>SUM(прил7!H501)</f>
        <v>24807</v>
      </c>
    </row>
    <row r="424" spans="1:6" s="48" customFormat="1" ht="48.75" customHeight="1" x14ac:dyDescent="0.25">
      <c r="A424" s="81" t="s">
        <v>659</v>
      </c>
      <c r="B424" s="139" t="s">
        <v>213</v>
      </c>
      <c r="C424" s="181" t="s">
        <v>466</v>
      </c>
      <c r="D424" s="172" t="s">
        <v>661</v>
      </c>
      <c r="E424" s="47"/>
      <c r="F424" s="346">
        <f>SUM(F425)</f>
        <v>29220</v>
      </c>
    </row>
    <row r="425" spans="1:6" s="48" customFormat="1" ht="51" customHeight="1" x14ac:dyDescent="0.25">
      <c r="A425" s="82" t="s">
        <v>84</v>
      </c>
      <c r="B425" s="140" t="s">
        <v>213</v>
      </c>
      <c r="C425" s="178" t="s">
        <v>466</v>
      </c>
      <c r="D425" s="169" t="s">
        <v>661</v>
      </c>
      <c r="E425" s="66" t="s">
        <v>13</v>
      </c>
      <c r="F425" s="349">
        <f>SUM(прил7!H156)</f>
        <v>29220</v>
      </c>
    </row>
    <row r="426" spans="1:6" s="48" customFormat="1" ht="16.5" customHeight="1" x14ac:dyDescent="0.25">
      <c r="A426" s="81" t="s">
        <v>194</v>
      </c>
      <c r="B426" s="139" t="s">
        <v>213</v>
      </c>
      <c r="C426" s="181" t="s">
        <v>466</v>
      </c>
      <c r="D426" s="172" t="s">
        <v>497</v>
      </c>
      <c r="E426" s="47"/>
      <c r="F426" s="346">
        <f>SUM(F427)</f>
        <v>96000</v>
      </c>
    </row>
    <row r="427" spans="1:6" s="48" customFormat="1" ht="32.25" customHeight="1" x14ac:dyDescent="0.25">
      <c r="A427" s="82" t="s">
        <v>653</v>
      </c>
      <c r="B427" s="140" t="s">
        <v>213</v>
      </c>
      <c r="C427" s="178" t="s">
        <v>466</v>
      </c>
      <c r="D427" s="169" t="s">
        <v>497</v>
      </c>
      <c r="E427" s="66" t="s">
        <v>16</v>
      </c>
      <c r="F427" s="349">
        <f>SUM(прил7!H158)</f>
        <v>96000</v>
      </c>
    </row>
    <row r="428" spans="1:6" s="48" customFormat="1" ht="33" customHeight="1" x14ac:dyDescent="0.25">
      <c r="A428" s="81" t="s">
        <v>644</v>
      </c>
      <c r="B428" s="139" t="s">
        <v>213</v>
      </c>
      <c r="C428" s="181" t="s">
        <v>466</v>
      </c>
      <c r="D428" s="172" t="s">
        <v>528</v>
      </c>
      <c r="E428" s="47"/>
      <c r="F428" s="346">
        <f>SUM(F429)</f>
        <v>60000</v>
      </c>
    </row>
    <row r="429" spans="1:6" s="48" customFormat="1" ht="48" customHeight="1" x14ac:dyDescent="0.25">
      <c r="A429" s="82" t="s">
        <v>84</v>
      </c>
      <c r="B429" s="140" t="s">
        <v>213</v>
      </c>
      <c r="C429" s="178" t="s">
        <v>466</v>
      </c>
      <c r="D429" s="169" t="s">
        <v>528</v>
      </c>
      <c r="E429" s="66" t="s">
        <v>13</v>
      </c>
      <c r="F429" s="349">
        <f>SUM(прил7!H160)</f>
        <v>60000</v>
      </c>
    </row>
    <row r="430" spans="1:6" s="48" customFormat="1" ht="47.25" x14ac:dyDescent="0.25">
      <c r="A430" s="81" t="s">
        <v>867</v>
      </c>
      <c r="B430" s="139" t="s">
        <v>213</v>
      </c>
      <c r="C430" s="181" t="s">
        <v>466</v>
      </c>
      <c r="D430" s="172" t="s">
        <v>868</v>
      </c>
      <c r="E430" s="47"/>
      <c r="F430" s="346">
        <f>SUM(F431)</f>
        <v>53600</v>
      </c>
    </row>
    <row r="431" spans="1:6" s="48" customFormat="1" ht="33" customHeight="1" x14ac:dyDescent="0.25">
      <c r="A431" s="82" t="s">
        <v>653</v>
      </c>
      <c r="B431" s="140" t="s">
        <v>213</v>
      </c>
      <c r="C431" s="178" t="s">
        <v>466</v>
      </c>
      <c r="D431" s="169" t="s">
        <v>868</v>
      </c>
      <c r="E431" s="66" t="s">
        <v>16</v>
      </c>
      <c r="F431" s="349">
        <f>SUM(прил7!H83)</f>
        <v>53600</v>
      </c>
    </row>
    <row r="432" spans="1:6" s="48" customFormat="1" ht="94.5" customHeight="1" x14ac:dyDescent="0.25">
      <c r="A432" s="81" t="s">
        <v>825</v>
      </c>
      <c r="B432" s="139" t="s">
        <v>213</v>
      </c>
      <c r="C432" s="181" t="s">
        <v>466</v>
      </c>
      <c r="D432" s="172" t="s">
        <v>498</v>
      </c>
      <c r="E432" s="47"/>
      <c r="F432" s="346">
        <f>SUM(F433:F434)</f>
        <v>1467127</v>
      </c>
    </row>
    <row r="433" spans="1:6" s="48" customFormat="1" ht="47.25" customHeight="1" x14ac:dyDescent="0.25">
      <c r="A433" s="82" t="s">
        <v>84</v>
      </c>
      <c r="B433" s="140" t="s">
        <v>213</v>
      </c>
      <c r="C433" s="178" t="s">
        <v>466</v>
      </c>
      <c r="D433" s="169" t="s">
        <v>498</v>
      </c>
      <c r="E433" s="66" t="s">
        <v>13</v>
      </c>
      <c r="F433" s="349">
        <f>SUM(прил7!H162)</f>
        <v>916472</v>
      </c>
    </row>
    <row r="434" spans="1:6" s="48" customFormat="1" ht="30" customHeight="1" x14ac:dyDescent="0.25">
      <c r="A434" s="82" t="s">
        <v>653</v>
      </c>
      <c r="B434" s="140" t="s">
        <v>213</v>
      </c>
      <c r="C434" s="178" t="s">
        <v>466</v>
      </c>
      <c r="D434" s="169" t="s">
        <v>498</v>
      </c>
      <c r="E434" s="66" t="s">
        <v>16</v>
      </c>
      <c r="F434" s="349">
        <f>SUM(прил7!H163)</f>
        <v>550655</v>
      </c>
    </row>
    <row r="435" spans="1:6" s="48" customFormat="1" ht="16.5" customHeight="1" x14ac:dyDescent="0.25">
      <c r="A435" s="173" t="s">
        <v>655</v>
      </c>
      <c r="B435" s="174" t="s">
        <v>657</v>
      </c>
      <c r="C435" s="183" t="s">
        <v>466</v>
      </c>
      <c r="D435" s="170" t="s">
        <v>467</v>
      </c>
      <c r="E435" s="180"/>
      <c r="F435" s="441">
        <f>SUM(F436)</f>
        <v>225000</v>
      </c>
    </row>
    <row r="436" spans="1:6" s="48" customFormat="1" ht="17.25" customHeight="1" x14ac:dyDescent="0.25">
      <c r="A436" s="81" t="s">
        <v>656</v>
      </c>
      <c r="B436" s="139" t="s">
        <v>657</v>
      </c>
      <c r="C436" s="181" t="s">
        <v>466</v>
      </c>
      <c r="D436" s="172" t="s">
        <v>654</v>
      </c>
      <c r="E436" s="47"/>
      <c r="F436" s="346">
        <f>SUM(F437)</f>
        <v>225000</v>
      </c>
    </row>
    <row r="437" spans="1:6" s="48" customFormat="1" ht="32.25" customHeight="1" x14ac:dyDescent="0.25">
      <c r="A437" s="82" t="s">
        <v>653</v>
      </c>
      <c r="B437" s="140" t="s">
        <v>657</v>
      </c>
      <c r="C437" s="178" t="s">
        <v>466</v>
      </c>
      <c r="D437" s="169" t="s">
        <v>654</v>
      </c>
      <c r="E437" s="66" t="s">
        <v>16</v>
      </c>
      <c r="F437" s="349">
        <f>SUM(прил7!H105)</f>
        <v>225000</v>
      </c>
    </row>
    <row r="438" spans="1:6" s="48" customFormat="1" ht="15.75" customHeight="1" x14ac:dyDescent="0.25">
      <c r="A438" s="80" t="s">
        <v>89</v>
      </c>
      <c r="B438" s="175" t="s">
        <v>207</v>
      </c>
      <c r="C438" s="292" t="s">
        <v>466</v>
      </c>
      <c r="D438" s="176" t="s">
        <v>467</v>
      </c>
      <c r="E438" s="149"/>
      <c r="F438" s="344">
        <f>SUM(F439)</f>
        <v>40000</v>
      </c>
    </row>
    <row r="439" spans="1:6" s="48" customFormat="1" ht="15.75" customHeight="1" x14ac:dyDescent="0.25">
      <c r="A439" s="173" t="s">
        <v>90</v>
      </c>
      <c r="B439" s="174" t="s">
        <v>208</v>
      </c>
      <c r="C439" s="183" t="s">
        <v>466</v>
      </c>
      <c r="D439" s="170" t="s">
        <v>467</v>
      </c>
      <c r="E439" s="180"/>
      <c r="F439" s="441">
        <f>SUM(F440+F442)</f>
        <v>40000</v>
      </c>
    </row>
    <row r="440" spans="1:6" s="48" customFormat="1" ht="15.75" hidden="1" customHeight="1" x14ac:dyDescent="0.25">
      <c r="A440" s="81" t="s">
        <v>110</v>
      </c>
      <c r="B440" s="139" t="s">
        <v>208</v>
      </c>
      <c r="C440" s="181" t="s">
        <v>466</v>
      </c>
      <c r="D440" s="172" t="s">
        <v>489</v>
      </c>
      <c r="E440" s="47"/>
      <c r="F440" s="346">
        <f>SUM(F441)</f>
        <v>0</v>
      </c>
    </row>
    <row r="441" spans="1:6" s="48" customFormat="1" ht="15.75" hidden="1" customHeight="1" x14ac:dyDescent="0.25">
      <c r="A441" s="82" t="s">
        <v>18</v>
      </c>
      <c r="B441" s="140" t="s">
        <v>208</v>
      </c>
      <c r="C441" s="178" t="s">
        <v>466</v>
      </c>
      <c r="D441" s="169" t="s">
        <v>489</v>
      </c>
      <c r="E441" s="66" t="s">
        <v>17</v>
      </c>
      <c r="F441" s="349">
        <f>SUM(прил7!H110)</f>
        <v>0</v>
      </c>
    </row>
    <row r="442" spans="1:6" s="48" customFormat="1" ht="15.75" customHeight="1" x14ac:dyDescent="0.25">
      <c r="A442" s="81" t="s">
        <v>663</v>
      </c>
      <c r="B442" s="139" t="s">
        <v>208</v>
      </c>
      <c r="C442" s="181" t="s">
        <v>466</v>
      </c>
      <c r="D442" s="172">
        <v>10030</v>
      </c>
      <c r="E442" s="47"/>
      <c r="F442" s="346">
        <f>SUM(F443)</f>
        <v>40000</v>
      </c>
    </row>
    <row r="443" spans="1:6" s="48" customFormat="1" ht="15.75" customHeight="1" x14ac:dyDescent="0.25">
      <c r="A443" s="82" t="s">
        <v>40</v>
      </c>
      <c r="B443" s="140" t="s">
        <v>208</v>
      </c>
      <c r="C443" s="178" t="s">
        <v>466</v>
      </c>
      <c r="D443" s="169">
        <v>10030</v>
      </c>
      <c r="E443" s="66" t="s">
        <v>39</v>
      </c>
      <c r="F443" s="349">
        <f>SUM(прил7!H167)</f>
        <v>40000</v>
      </c>
    </row>
    <row r="444" spans="1:6" s="48" customFormat="1" ht="31.5" x14ac:dyDescent="0.25">
      <c r="A444" s="80" t="s">
        <v>138</v>
      </c>
      <c r="B444" s="175" t="s">
        <v>214</v>
      </c>
      <c r="C444" s="292" t="s">
        <v>466</v>
      </c>
      <c r="D444" s="176" t="s">
        <v>467</v>
      </c>
      <c r="E444" s="149"/>
      <c r="F444" s="344">
        <f>SUM(F445)</f>
        <v>6117899</v>
      </c>
    </row>
    <row r="445" spans="1:6" s="48" customFormat="1" ht="31.5" x14ac:dyDescent="0.25">
      <c r="A445" s="173" t="s">
        <v>139</v>
      </c>
      <c r="B445" s="174" t="s">
        <v>215</v>
      </c>
      <c r="C445" s="183" t="s">
        <v>466</v>
      </c>
      <c r="D445" s="170" t="s">
        <v>467</v>
      </c>
      <c r="E445" s="180"/>
      <c r="F445" s="441">
        <f>SUM(F446+F450)</f>
        <v>6117899</v>
      </c>
    </row>
    <row r="446" spans="1:6" s="48" customFormat="1" ht="31.5" x14ac:dyDescent="0.25">
      <c r="A446" s="81" t="s">
        <v>94</v>
      </c>
      <c r="B446" s="139" t="s">
        <v>215</v>
      </c>
      <c r="C446" s="181" t="s">
        <v>466</v>
      </c>
      <c r="D446" s="172" t="s">
        <v>499</v>
      </c>
      <c r="E446" s="47"/>
      <c r="F446" s="346">
        <f>SUM(F447:F449)</f>
        <v>6054899</v>
      </c>
    </row>
    <row r="447" spans="1:6" s="48" customFormat="1" ht="47.25" x14ac:dyDescent="0.25">
      <c r="A447" s="82" t="s">
        <v>84</v>
      </c>
      <c r="B447" s="140" t="s">
        <v>215</v>
      </c>
      <c r="C447" s="178" t="s">
        <v>466</v>
      </c>
      <c r="D447" s="169" t="s">
        <v>499</v>
      </c>
      <c r="E447" s="66" t="s">
        <v>13</v>
      </c>
      <c r="F447" s="349">
        <f>SUM(прил7!H171)</f>
        <v>3608683</v>
      </c>
    </row>
    <row r="448" spans="1:6" s="48" customFormat="1" ht="31.5" customHeight="1" x14ac:dyDescent="0.25">
      <c r="A448" s="82" t="s">
        <v>653</v>
      </c>
      <c r="B448" s="140" t="s">
        <v>215</v>
      </c>
      <c r="C448" s="178" t="s">
        <v>466</v>
      </c>
      <c r="D448" s="169" t="s">
        <v>499</v>
      </c>
      <c r="E448" s="66" t="s">
        <v>16</v>
      </c>
      <c r="F448" s="349">
        <f>SUM(прил7!H172)</f>
        <v>2346017</v>
      </c>
    </row>
    <row r="449" spans="1:6" s="48" customFormat="1" ht="18" customHeight="1" x14ac:dyDescent="0.25">
      <c r="A449" s="82" t="s">
        <v>18</v>
      </c>
      <c r="B449" s="140" t="s">
        <v>215</v>
      </c>
      <c r="C449" s="178" t="s">
        <v>466</v>
      </c>
      <c r="D449" s="169" t="s">
        <v>499</v>
      </c>
      <c r="E449" s="66" t="s">
        <v>17</v>
      </c>
      <c r="F449" s="349">
        <f>SUM(прил7!H173)</f>
        <v>100199</v>
      </c>
    </row>
    <row r="450" spans="1:6" s="48" customFormat="1" ht="18" customHeight="1" x14ac:dyDescent="0.25">
      <c r="A450" s="32" t="s">
        <v>110</v>
      </c>
      <c r="B450" s="139" t="s">
        <v>215</v>
      </c>
      <c r="C450" s="181" t="s">
        <v>466</v>
      </c>
      <c r="D450" s="172" t="s">
        <v>489</v>
      </c>
      <c r="E450" s="47"/>
      <c r="F450" s="346">
        <f>SUM(F451)</f>
        <v>63000</v>
      </c>
    </row>
    <row r="451" spans="1:6" s="48" customFormat="1" ht="31.5" customHeight="1" x14ac:dyDescent="0.25">
      <c r="A451" s="82" t="s">
        <v>653</v>
      </c>
      <c r="B451" s="140" t="s">
        <v>662</v>
      </c>
      <c r="C451" s="178" t="s">
        <v>466</v>
      </c>
      <c r="D451" s="169" t="s">
        <v>489</v>
      </c>
      <c r="E451" s="66" t="s">
        <v>16</v>
      </c>
      <c r="F451" s="349">
        <f>SUM(прил7!H175)</f>
        <v>63000</v>
      </c>
    </row>
  </sheetData>
  <mergeCells count="8">
    <mergeCell ref="B14:D14"/>
    <mergeCell ref="B1:F1"/>
    <mergeCell ref="B2:F2"/>
    <mergeCell ref="B3:F3"/>
    <mergeCell ref="A10:F10"/>
    <mergeCell ref="A11:F11"/>
    <mergeCell ref="A9:F9"/>
    <mergeCell ref="A12:E12"/>
  </mergeCells>
  <pageMargins left="0.70866141732283472" right="0.70866141732283472" top="0.74803149606299213" bottom="0.74803149606299213" header="0.31496062992125984" footer="0.31496062992125984"/>
  <pageSetup paperSize="9" scale="68" orientation="portrait" blackAndWhite="1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39"/>
  <sheetViews>
    <sheetView zoomScaleNormal="100" workbookViewId="0">
      <selection activeCell="B9" sqref="B9"/>
    </sheetView>
  </sheetViews>
  <sheetFormatPr defaultRowHeight="15" x14ac:dyDescent="0.25"/>
  <cols>
    <col min="2" max="2" width="80" customWidth="1"/>
    <col min="3" max="3" width="15.42578125" customWidth="1"/>
  </cols>
  <sheetData>
    <row r="1" spans="1:3" x14ac:dyDescent="0.25">
      <c r="B1" s="560" t="s">
        <v>713</v>
      </c>
      <c r="C1" s="561"/>
    </row>
    <row r="2" spans="1:3" x14ac:dyDescent="0.25">
      <c r="B2" s="560" t="s">
        <v>682</v>
      </c>
      <c r="C2" s="561"/>
    </row>
    <row r="3" spans="1:3" x14ac:dyDescent="0.25">
      <c r="B3" s="560" t="s">
        <v>683</v>
      </c>
      <c r="C3" s="561"/>
    </row>
    <row r="4" spans="1:3" x14ac:dyDescent="0.25">
      <c r="B4" s="560" t="s">
        <v>684</v>
      </c>
      <c r="C4" s="561"/>
    </row>
    <row r="5" spans="1:3" x14ac:dyDescent="0.25">
      <c r="B5" s="560" t="s">
        <v>813</v>
      </c>
      <c r="C5" s="561"/>
    </row>
    <row r="6" spans="1:3" x14ac:dyDescent="0.25">
      <c r="B6" s="560" t="s">
        <v>814</v>
      </c>
      <c r="C6" s="561"/>
    </row>
    <row r="7" spans="1:3" x14ac:dyDescent="0.25">
      <c r="B7" s="556" t="s">
        <v>877</v>
      </c>
      <c r="C7" s="559"/>
    </row>
    <row r="8" spans="1:3" x14ac:dyDescent="0.25">
      <c r="B8" s="575" t="s">
        <v>905</v>
      </c>
      <c r="C8" s="575"/>
    </row>
    <row r="10" spans="1:3" ht="18.75" x14ac:dyDescent="0.25">
      <c r="A10" s="562" t="s">
        <v>685</v>
      </c>
      <c r="B10" s="562"/>
      <c r="C10" s="562"/>
    </row>
    <row r="11" spans="1:3" ht="18.75" x14ac:dyDescent="0.3">
      <c r="A11" s="485"/>
      <c r="B11" s="486" t="s">
        <v>815</v>
      </c>
    </row>
    <row r="12" spans="1:3" ht="18.75" x14ac:dyDescent="0.3">
      <c r="A12" s="485"/>
      <c r="B12" s="486"/>
    </row>
    <row r="13" spans="1:3" ht="15.75" x14ac:dyDescent="0.25">
      <c r="A13" s="485"/>
      <c r="B13" s="484"/>
    </row>
    <row r="14" spans="1:3" ht="18.75" x14ac:dyDescent="0.25">
      <c r="B14" s="487" t="s">
        <v>686</v>
      </c>
    </row>
    <row r="15" spans="1:3" ht="15.75" x14ac:dyDescent="0.25">
      <c r="A15" s="488"/>
      <c r="C15" s="246" t="s">
        <v>613</v>
      </c>
    </row>
    <row r="16" spans="1:3" x14ac:dyDescent="0.25">
      <c r="A16" s="574" t="s">
        <v>447</v>
      </c>
      <c r="B16" s="574" t="s">
        <v>687</v>
      </c>
      <c r="C16" s="574" t="s">
        <v>714</v>
      </c>
    </row>
    <row r="17" spans="1:3" x14ac:dyDescent="0.25">
      <c r="A17" s="574"/>
      <c r="B17" s="574"/>
      <c r="C17" s="574"/>
    </row>
    <row r="18" spans="1:3" ht="35.25" customHeight="1" x14ac:dyDescent="0.25">
      <c r="A18" s="574"/>
      <c r="B18" s="574"/>
      <c r="C18" s="574"/>
    </row>
    <row r="19" spans="1:3" hidden="1" x14ac:dyDescent="0.25">
      <c r="A19" s="574"/>
      <c r="B19" s="574"/>
      <c r="C19" s="574"/>
    </row>
    <row r="20" spans="1:3" ht="15.75" x14ac:dyDescent="0.25">
      <c r="A20" s="464">
        <v>1</v>
      </c>
      <c r="B20" s="236" t="s">
        <v>688</v>
      </c>
      <c r="C20" s="464" t="s">
        <v>689</v>
      </c>
    </row>
    <row r="21" spans="1:3" ht="31.5" x14ac:dyDescent="0.25">
      <c r="A21" s="464">
        <v>2</v>
      </c>
      <c r="B21" s="236" t="s">
        <v>394</v>
      </c>
      <c r="C21" s="464">
        <v>757435</v>
      </c>
    </row>
    <row r="22" spans="1:3" ht="15.75" x14ac:dyDescent="0.25">
      <c r="A22" s="464">
        <v>3</v>
      </c>
      <c r="B22" s="238" t="s">
        <v>690</v>
      </c>
      <c r="C22" s="464" t="s">
        <v>689</v>
      </c>
    </row>
    <row r="23" spans="1:3" ht="51.75" customHeight="1" x14ac:dyDescent="0.25">
      <c r="A23" s="144">
        <v>4</v>
      </c>
      <c r="B23" s="91" t="s">
        <v>724</v>
      </c>
      <c r="C23" s="393"/>
    </row>
    <row r="24" spans="1:3" ht="15.75" x14ac:dyDescent="0.25">
      <c r="A24" s="464"/>
      <c r="B24" s="501" t="s">
        <v>691</v>
      </c>
      <c r="C24" s="533">
        <v>757435</v>
      </c>
    </row>
    <row r="25" spans="1:3" ht="15.75" x14ac:dyDescent="0.25">
      <c r="A25" s="488"/>
    </row>
    <row r="26" spans="1:3" ht="15.75" x14ac:dyDescent="0.25">
      <c r="A26" s="488"/>
    </row>
    <row r="27" spans="1:3" ht="18.75" x14ac:dyDescent="0.25">
      <c r="A27" s="488"/>
      <c r="B27" s="487" t="s">
        <v>692</v>
      </c>
    </row>
    <row r="28" spans="1:3" ht="18.75" x14ac:dyDescent="0.25">
      <c r="A28" s="487"/>
    </row>
    <row r="29" spans="1:3" ht="15.75" x14ac:dyDescent="0.25">
      <c r="A29" s="488"/>
    </row>
    <row r="30" spans="1:3" x14ac:dyDescent="0.25">
      <c r="A30" s="574" t="s">
        <v>447</v>
      </c>
      <c r="B30" s="574" t="s">
        <v>687</v>
      </c>
      <c r="C30" s="574" t="s">
        <v>816</v>
      </c>
    </row>
    <row r="31" spans="1:3" x14ac:dyDescent="0.25">
      <c r="A31" s="574"/>
      <c r="B31" s="574"/>
      <c r="C31" s="574"/>
    </row>
    <row r="32" spans="1:3" x14ac:dyDescent="0.25">
      <c r="A32" s="574"/>
      <c r="B32" s="574"/>
      <c r="C32" s="574"/>
    </row>
    <row r="33" spans="1:3" ht="18.75" customHeight="1" x14ac:dyDescent="0.25">
      <c r="A33" s="574"/>
      <c r="B33" s="574"/>
      <c r="C33" s="574"/>
    </row>
    <row r="34" spans="1:3" ht="15.75" x14ac:dyDescent="0.25">
      <c r="A34" s="464">
        <v>1</v>
      </c>
      <c r="B34" s="236" t="s">
        <v>688</v>
      </c>
      <c r="C34" s="464" t="s">
        <v>689</v>
      </c>
    </row>
    <row r="35" spans="1:3" ht="31.5" x14ac:dyDescent="0.25">
      <c r="A35" s="464">
        <v>2</v>
      </c>
      <c r="B35" s="236" t="s">
        <v>394</v>
      </c>
      <c r="C35" s="464" t="s">
        <v>689</v>
      </c>
    </row>
    <row r="36" spans="1:3" ht="15.75" x14ac:dyDescent="0.25">
      <c r="A36" s="464">
        <v>3</v>
      </c>
      <c r="B36" s="238" t="s">
        <v>690</v>
      </c>
      <c r="C36" s="464" t="s">
        <v>689</v>
      </c>
    </row>
    <row r="37" spans="1:3" ht="47.25" x14ac:dyDescent="0.25">
      <c r="A37" s="144">
        <v>4</v>
      </c>
      <c r="B37" s="91" t="s">
        <v>724</v>
      </c>
      <c r="C37" s="533" t="s">
        <v>689</v>
      </c>
    </row>
    <row r="38" spans="1:3" ht="15.75" x14ac:dyDescent="0.25">
      <c r="A38" s="464"/>
      <c r="B38" s="501" t="s">
        <v>691</v>
      </c>
      <c r="C38" s="533" t="s">
        <v>689</v>
      </c>
    </row>
    <row r="39" spans="1:3" ht="15.75" x14ac:dyDescent="0.25">
      <c r="A39" s="489"/>
    </row>
  </sheetData>
  <mergeCells count="15">
    <mergeCell ref="A30:A33"/>
    <mergeCell ref="B30:B33"/>
    <mergeCell ref="C30:C33"/>
    <mergeCell ref="B1:C1"/>
    <mergeCell ref="B2:C2"/>
    <mergeCell ref="B3:C3"/>
    <mergeCell ref="B4:C4"/>
    <mergeCell ref="B5:C5"/>
    <mergeCell ref="B6:C6"/>
    <mergeCell ref="B7:C7"/>
    <mergeCell ref="A10:C10"/>
    <mergeCell ref="A16:A19"/>
    <mergeCell ref="B16:B19"/>
    <mergeCell ref="C16:C19"/>
    <mergeCell ref="B8:C8"/>
  </mergeCells>
  <pageMargins left="0.70866141732283472" right="0.70866141732283472" top="0.74803149606299213" bottom="0.74803149606299213" header="0.31496062992125984" footer="0.31496062992125984"/>
  <pageSetup paperSize="9" scale="83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30"/>
  <sheetViews>
    <sheetView topLeftCell="A10" zoomScaleNormal="100" workbookViewId="0">
      <selection activeCell="J28" sqref="J28"/>
    </sheetView>
  </sheetViews>
  <sheetFormatPr defaultRowHeight="15" x14ac:dyDescent="0.25"/>
  <cols>
    <col min="2" max="2" width="7.140625" customWidth="1"/>
    <col min="3" max="3" width="34" customWidth="1"/>
    <col min="4" max="4" width="11.7109375" customWidth="1"/>
    <col min="5" max="5" width="10.140625" customWidth="1"/>
    <col min="6" max="6" width="11" customWidth="1"/>
    <col min="7" max="7" width="10.7109375" customWidth="1"/>
    <col min="8" max="8" width="10.42578125" customWidth="1"/>
    <col min="9" max="9" width="10.28515625" customWidth="1"/>
    <col min="10" max="10" width="10.42578125" customWidth="1"/>
    <col min="261" max="261" width="7.140625" customWidth="1"/>
    <col min="262" max="262" width="34" customWidth="1"/>
    <col min="263" max="263" width="10.85546875" customWidth="1"/>
    <col min="264" max="264" width="12.140625" customWidth="1"/>
    <col min="265" max="265" width="12.28515625" customWidth="1"/>
    <col min="266" max="266" width="13" customWidth="1"/>
    <col min="517" max="517" width="7.140625" customWidth="1"/>
    <col min="518" max="518" width="34" customWidth="1"/>
    <col min="519" max="519" width="10.85546875" customWidth="1"/>
    <col min="520" max="520" width="12.140625" customWidth="1"/>
    <col min="521" max="521" width="12.28515625" customWidth="1"/>
    <col min="522" max="522" width="13" customWidth="1"/>
    <col min="773" max="773" width="7.140625" customWidth="1"/>
    <col min="774" max="774" width="34" customWidth="1"/>
    <col min="775" max="775" width="10.85546875" customWidth="1"/>
    <col min="776" max="776" width="12.140625" customWidth="1"/>
    <col min="777" max="777" width="12.28515625" customWidth="1"/>
    <col min="778" max="778" width="13" customWidth="1"/>
    <col min="1029" max="1029" width="7.140625" customWidth="1"/>
    <col min="1030" max="1030" width="34" customWidth="1"/>
    <col min="1031" max="1031" width="10.85546875" customWidth="1"/>
    <col min="1032" max="1032" width="12.140625" customWidth="1"/>
    <col min="1033" max="1033" width="12.28515625" customWidth="1"/>
    <col min="1034" max="1034" width="13" customWidth="1"/>
    <col min="1285" max="1285" width="7.140625" customWidth="1"/>
    <col min="1286" max="1286" width="34" customWidth="1"/>
    <col min="1287" max="1287" width="10.85546875" customWidth="1"/>
    <col min="1288" max="1288" width="12.140625" customWidth="1"/>
    <col min="1289" max="1289" width="12.28515625" customWidth="1"/>
    <col min="1290" max="1290" width="13" customWidth="1"/>
    <col min="1541" max="1541" width="7.140625" customWidth="1"/>
    <col min="1542" max="1542" width="34" customWidth="1"/>
    <col min="1543" max="1543" width="10.85546875" customWidth="1"/>
    <col min="1544" max="1544" width="12.140625" customWidth="1"/>
    <col min="1545" max="1545" width="12.28515625" customWidth="1"/>
    <col min="1546" max="1546" width="13" customWidth="1"/>
    <col min="1797" max="1797" width="7.140625" customWidth="1"/>
    <col min="1798" max="1798" width="34" customWidth="1"/>
    <col min="1799" max="1799" width="10.85546875" customWidth="1"/>
    <col min="1800" max="1800" width="12.140625" customWidth="1"/>
    <col min="1801" max="1801" width="12.28515625" customWidth="1"/>
    <col min="1802" max="1802" width="13" customWidth="1"/>
    <col min="2053" max="2053" width="7.140625" customWidth="1"/>
    <col min="2054" max="2054" width="34" customWidth="1"/>
    <col min="2055" max="2055" width="10.85546875" customWidth="1"/>
    <col min="2056" max="2056" width="12.140625" customWidth="1"/>
    <col min="2057" max="2057" width="12.28515625" customWidth="1"/>
    <col min="2058" max="2058" width="13" customWidth="1"/>
    <col min="2309" max="2309" width="7.140625" customWidth="1"/>
    <col min="2310" max="2310" width="34" customWidth="1"/>
    <col min="2311" max="2311" width="10.85546875" customWidth="1"/>
    <col min="2312" max="2312" width="12.140625" customWidth="1"/>
    <col min="2313" max="2313" width="12.28515625" customWidth="1"/>
    <col min="2314" max="2314" width="13" customWidth="1"/>
    <col min="2565" max="2565" width="7.140625" customWidth="1"/>
    <col min="2566" max="2566" width="34" customWidth="1"/>
    <col min="2567" max="2567" width="10.85546875" customWidth="1"/>
    <col min="2568" max="2568" width="12.140625" customWidth="1"/>
    <col min="2569" max="2569" width="12.28515625" customWidth="1"/>
    <col min="2570" max="2570" width="13" customWidth="1"/>
    <col min="2821" max="2821" width="7.140625" customWidth="1"/>
    <col min="2822" max="2822" width="34" customWidth="1"/>
    <col min="2823" max="2823" width="10.85546875" customWidth="1"/>
    <col min="2824" max="2824" width="12.140625" customWidth="1"/>
    <col min="2825" max="2825" width="12.28515625" customWidth="1"/>
    <col min="2826" max="2826" width="13" customWidth="1"/>
    <col min="3077" max="3077" width="7.140625" customWidth="1"/>
    <col min="3078" max="3078" width="34" customWidth="1"/>
    <col min="3079" max="3079" width="10.85546875" customWidth="1"/>
    <col min="3080" max="3080" width="12.140625" customWidth="1"/>
    <col min="3081" max="3081" width="12.28515625" customWidth="1"/>
    <col min="3082" max="3082" width="13" customWidth="1"/>
    <col min="3333" max="3333" width="7.140625" customWidth="1"/>
    <col min="3334" max="3334" width="34" customWidth="1"/>
    <col min="3335" max="3335" width="10.85546875" customWidth="1"/>
    <col min="3336" max="3336" width="12.140625" customWidth="1"/>
    <col min="3337" max="3337" width="12.28515625" customWidth="1"/>
    <col min="3338" max="3338" width="13" customWidth="1"/>
    <col min="3589" max="3589" width="7.140625" customWidth="1"/>
    <col min="3590" max="3590" width="34" customWidth="1"/>
    <col min="3591" max="3591" width="10.85546875" customWidth="1"/>
    <col min="3592" max="3592" width="12.140625" customWidth="1"/>
    <col min="3593" max="3593" width="12.28515625" customWidth="1"/>
    <col min="3594" max="3594" width="13" customWidth="1"/>
    <col min="3845" max="3845" width="7.140625" customWidth="1"/>
    <col min="3846" max="3846" width="34" customWidth="1"/>
    <col min="3847" max="3847" width="10.85546875" customWidth="1"/>
    <col min="3848" max="3848" width="12.140625" customWidth="1"/>
    <col min="3849" max="3849" width="12.28515625" customWidth="1"/>
    <col min="3850" max="3850" width="13" customWidth="1"/>
    <col min="4101" max="4101" width="7.140625" customWidth="1"/>
    <col min="4102" max="4102" width="34" customWidth="1"/>
    <col min="4103" max="4103" width="10.85546875" customWidth="1"/>
    <col min="4104" max="4104" width="12.140625" customWidth="1"/>
    <col min="4105" max="4105" width="12.28515625" customWidth="1"/>
    <col min="4106" max="4106" width="13" customWidth="1"/>
    <col min="4357" max="4357" width="7.140625" customWidth="1"/>
    <col min="4358" max="4358" width="34" customWidth="1"/>
    <col min="4359" max="4359" width="10.85546875" customWidth="1"/>
    <col min="4360" max="4360" width="12.140625" customWidth="1"/>
    <col min="4361" max="4361" width="12.28515625" customWidth="1"/>
    <col min="4362" max="4362" width="13" customWidth="1"/>
    <col min="4613" max="4613" width="7.140625" customWidth="1"/>
    <col min="4614" max="4614" width="34" customWidth="1"/>
    <col min="4615" max="4615" width="10.85546875" customWidth="1"/>
    <col min="4616" max="4616" width="12.140625" customWidth="1"/>
    <col min="4617" max="4617" width="12.28515625" customWidth="1"/>
    <col min="4618" max="4618" width="13" customWidth="1"/>
    <col min="4869" max="4869" width="7.140625" customWidth="1"/>
    <col min="4870" max="4870" width="34" customWidth="1"/>
    <col min="4871" max="4871" width="10.85546875" customWidth="1"/>
    <col min="4872" max="4872" width="12.140625" customWidth="1"/>
    <col min="4873" max="4873" width="12.28515625" customWidth="1"/>
    <col min="4874" max="4874" width="13" customWidth="1"/>
    <col min="5125" max="5125" width="7.140625" customWidth="1"/>
    <col min="5126" max="5126" width="34" customWidth="1"/>
    <col min="5127" max="5127" width="10.85546875" customWidth="1"/>
    <col min="5128" max="5128" width="12.140625" customWidth="1"/>
    <col min="5129" max="5129" width="12.28515625" customWidth="1"/>
    <col min="5130" max="5130" width="13" customWidth="1"/>
    <col min="5381" max="5381" width="7.140625" customWidth="1"/>
    <col min="5382" max="5382" width="34" customWidth="1"/>
    <col min="5383" max="5383" width="10.85546875" customWidth="1"/>
    <col min="5384" max="5384" width="12.140625" customWidth="1"/>
    <col min="5385" max="5385" width="12.28515625" customWidth="1"/>
    <col min="5386" max="5386" width="13" customWidth="1"/>
    <col min="5637" max="5637" width="7.140625" customWidth="1"/>
    <col min="5638" max="5638" width="34" customWidth="1"/>
    <col min="5639" max="5639" width="10.85546875" customWidth="1"/>
    <col min="5640" max="5640" width="12.140625" customWidth="1"/>
    <col min="5641" max="5641" width="12.28515625" customWidth="1"/>
    <col min="5642" max="5642" width="13" customWidth="1"/>
    <col min="5893" max="5893" width="7.140625" customWidth="1"/>
    <col min="5894" max="5894" width="34" customWidth="1"/>
    <col min="5895" max="5895" width="10.85546875" customWidth="1"/>
    <col min="5896" max="5896" width="12.140625" customWidth="1"/>
    <col min="5897" max="5897" width="12.28515625" customWidth="1"/>
    <col min="5898" max="5898" width="13" customWidth="1"/>
    <col min="6149" max="6149" width="7.140625" customWidth="1"/>
    <col min="6150" max="6150" width="34" customWidth="1"/>
    <col min="6151" max="6151" width="10.85546875" customWidth="1"/>
    <col min="6152" max="6152" width="12.140625" customWidth="1"/>
    <col min="6153" max="6153" width="12.28515625" customWidth="1"/>
    <col min="6154" max="6154" width="13" customWidth="1"/>
    <col min="6405" max="6405" width="7.140625" customWidth="1"/>
    <col min="6406" max="6406" width="34" customWidth="1"/>
    <col min="6407" max="6407" width="10.85546875" customWidth="1"/>
    <col min="6408" max="6408" width="12.140625" customWidth="1"/>
    <col min="6409" max="6409" width="12.28515625" customWidth="1"/>
    <col min="6410" max="6410" width="13" customWidth="1"/>
    <col min="6661" max="6661" width="7.140625" customWidth="1"/>
    <col min="6662" max="6662" width="34" customWidth="1"/>
    <col min="6663" max="6663" width="10.85546875" customWidth="1"/>
    <col min="6664" max="6664" width="12.140625" customWidth="1"/>
    <col min="6665" max="6665" width="12.28515625" customWidth="1"/>
    <col min="6666" max="6666" width="13" customWidth="1"/>
    <col min="6917" max="6917" width="7.140625" customWidth="1"/>
    <col min="6918" max="6918" width="34" customWidth="1"/>
    <col min="6919" max="6919" width="10.85546875" customWidth="1"/>
    <col min="6920" max="6920" width="12.140625" customWidth="1"/>
    <col min="6921" max="6921" width="12.28515625" customWidth="1"/>
    <col min="6922" max="6922" width="13" customWidth="1"/>
    <col min="7173" max="7173" width="7.140625" customWidth="1"/>
    <col min="7174" max="7174" width="34" customWidth="1"/>
    <col min="7175" max="7175" width="10.85546875" customWidth="1"/>
    <col min="7176" max="7176" width="12.140625" customWidth="1"/>
    <col min="7177" max="7177" width="12.28515625" customWidth="1"/>
    <col min="7178" max="7178" width="13" customWidth="1"/>
    <col min="7429" max="7429" width="7.140625" customWidth="1"/>
    <col min="7430" max="7430" width="34" customWidth="1"/>
    <col min="7431" max="7431" width="10.85546875" customWidth="1"/>
    <col min="7432" max="7432" width="12.140625" customWidth="1"/>
    <col min="7433" max="7433" width="12.28515625" customWidth="1"/>
    <col min="7434" max="7434" width="13" customWidth="1"/>
    <col min="7685" max="7685" width="7.140625" customWidth="1"/>
    <col min="7686" max="7686" width="34" customWidth="1"/>
    <col min="7687" max="7687" width="10.85546875" customWidth="1"/>
    <col min="7688" max="7688" width="12.140625" customWidth="1"/>
    <col min="7689" max="7689" width="12.28515625" customWidth="1"/>
    <col min="7690" max="7690" width="13" customWidth="1"/>
    <col min="7941" max="7941" width="7.140625" customWidth="1"/>
    <col min="7942" max="7942" width="34" customWidth="1"/>
    <col min="7943" max="7943" width="10.85546875" customWidth="1"/>
    <col min="7944" max="7944" width="12.140625" customWidth="1"/>
    <col min="7945" max="7945" width="12.28515625" customWidth="1"/>
    <col min="7946" max="7946" width="13" customWidth="1"/>
    <col min="8197" max="8197" width="7.140625" customWidth="1"/>
    <col min="8198" max="8198" width="34" customWidth="1"/>
    <col min="8199" max="8199" width="10.85546875" customWidth="1"/>
    <col min="8200" max="8200" width="12.140625" customWidth="1"/>
    <col min="8201" max="8201" width="12.28515625" customWidth="1"/>
    <col min="8202" max="8202" width="13" customWidth="1"/>
    <col min="8453" max="8453" width="7.140625" customWidth="1"/>
    <col min="8454" max="8454" width="34" customWidth="1"/>
    <col min="8455" max="8455" width="10.85546875" customWidth="1"/>
    <col min="8456" max="8456" width="12.140625" customWidth="1"/>
    <col min="8457" max="8457" width="12.28515625" customWidth="1"/>
    <col min="8458" max="8458" width="13" customWidth="1"/>
    <col min="8709" max="8709" width="7.140625" customWidth="1"/>
    <col min="8710" max="8710" width="34" customWidth="1"/>
    <col min="8711" max="8711" width="10.85546875" customWidth="1"/>
    <col min="8712" max="8712" width="12.140625" customWidth="1"/>
    <col min="8713" max="8713" width="12.28515625" customWidth="1"/>
    <col min="8714" max="8714" width="13" customWidth="1"/>
    <col min="8965" max="8965" width="7.140625" customWidth="1"/>
    <col min="8966" max="8966" width="34" customWidth="1"/>
    <col min="8967" max="8967" width="10.85546875" customWidth="1"/>
    <col min="8968" max="8968" width="12.140625" customWidth="1"/>
    <col min="8969" max="8969" width="12.28515625" customWidth="1"/>
    <col min="8970" max="8970" width="13" customWidth="1"/>
    <col min="9221" max="9221" width="7.140625" customWidth="1"/>
    <col min="9222" max="9222" width="34" customWidth="1"/>
    <col min="9223" max="9223" width="10.85546875" customWidth="1"/>
    <col min="9224" max="9224" width="12.140625" customWidth="1"/>
    <col min="9225" max="9225" width="12.28515625" customWidth="1"/>
    <col min="9226" max="9226" width="13" customWidth="1"/>
    <col min="9477" max="9477" width="7.140625" customWidth="1"/>
    <col min="9478" max="9478" width="34" customWidth="1"/>
    <col min="9479" max="9479" width="10.85546875" customWidth="1"/>
    <col min="9480" max="9480" width="12.140625" customWidth="1"/>
    <col min="9481" max="9481" width="12.28515625" customWidth="1"/>
    <col min="9482" max="9482" width="13" customWidth="1"/>
    <col min="9733" max="9733" width="7.140625" customWidth="1"/>
    <col min="9734" max="9734" width="34" customWidth="1"/>
    <col min="9735" max="9735" width="10.85546875" customWidth="1"/>
    <col min="9736" max="9736" width="12.140625" customWidth="1"/>
    <col min="9737" max="9737" width="12.28515625" customWidth="1"/>
    <col min="9738" max="9738" width="13" customWidth="1"/>
    <col min="9989" max="9989" width="7.140625" customWidth="1"/>
    <col min="9990" max="9990" width="34" customWidth="1"/>
    <col min="9991" max="9991" width="10.85546875" customWidth="1"/>
    <col min="9992" max="9992" width="12.140625" customWidth="1"/>
    <col min="9993" max="9993" width="12.28515625" customWidth="1"/>
    <col min="9994" max="9994" width="13" customWidth="1"/>
    <col min="10245" max="10245" width="7.140625" customWidth="1"/>
    <col min="10246" max="10246" width="34" customWidth="1"/>
    <col min="10247" max="10247" width="10.85546875" customWidth="1"/>
    <col min="10248" max="10248" width="12.140625" customWidth="1"/>
    <col min="10249" max="10249" width="12.28515625" customWidth="1"/>
    <col min="10250" max="10250" width="13" customWidth="1"/>
    <col min="10501" max="10501" width="7.140625" customWidth="1"/>
    <col min="10502" max="10502" width="34" customWidth="1"/>
    <col min="10503" max="10503" width="10.85546875" customWidth="1"/>
    <col min="10504" max="10504" width="12.140625" customWidth="1"/>
    <col min="10505" max="10505" width="12.28515625" customWidth="1"/>
    <col min="10506" max="10506" width="13" customWidth="1"/>
    <col min="10757" max="10757" width="7.140625" customWidth="1"/>
    <col min="10758" max="10758" width="34" customWidth="1"/>
    <col min="10759" max="10759" width="10.85546875" customWidth="1"/>
    <col min="10760" max="10760" width="12.140625" customWidth="1"/>
    <col min="10761" max="10761" width="12.28515625" customWidth="1"/>
    <col min="10762" max="10762" width="13" customWidth="1"/>
    <col min="11013" max="11013" width="7.140625" customWidth="1"/>
    <col min="11014" max="11014" width="34" customWidth="1"/>
    <col min="11015" max="11015" width="10.85546875" customWidth="1"/>
    <col min="11016" max="11016" width="12.140625" customWidth="1"/>
    <col min="11017" max="11017" width="12.28515625" customWidth="1"/>
    <col min="11018" max="11018" width="13" customWidth="1"/>
    <col min="11269" max="11269" width="7.140625" customWidth="1"/>
    <col min="11270" max="11270" width="34" customWidth="1"/>
    <col min="11271" max="11271" width="10.85546875" customWidth="1"/>
    <col min="11272" max="11272" width="12.140625" customWidth="1"/>
    <col min="11273" max="11273" width="12.28515625" customWidth="1"/>
    <col min="11274" max="11274" width="13" customWidth="1"/>
    <col min="11525" max="11525" width="7.140625" customWidth="1"/>
    <col min="11526" max="11526" width="34" customWidth="1"/>
    <col min="11527" max="11527" width="10.85546875" customWidth="1"/>
    <col min="11528" max="11528" width="12.140625" customWidth="1"/>
    <col min="11529" max="11529" width="12.28515625" customWidth="1"/>
    <col min="11530" max="11530" width="13" customWidth="1"/>
    <col min="11781" max="11781" width="7.140625" customWidth="1"/>
    <col min="11782" max="11782" width="34" customWidth="1"/>
    <col min="11783" max="11783" width="10.85546875" customWidth="1"/>
    <col min="11784" max="11784" width="12.140625" customWidth="1"/>
    <col min="11785" max="11785" width="12.28515625" customWidth="1"/>
    <col min="11786" max="11786" width="13" customWidth="1"/>
    <col min="12037" max="12037" width="7.140625" customWidth="1"/>
    <col min="12038" max="12038" width="34" customWidth="1"/>
    <col min="12039" max="12039" width="10.85546875" customWidth="1"/>
    <col min="12040" max="12040" width="12.140625" customWidth="1"/>
    <col min="12041" max="12041" width="12.28515625" customWidth="1"/>
    <col min="12042" max="12042" width="13" customWidth="1"/>
    <col min="12293" max="12293" width="7.140625" customWidth="1"/>
    <col min="12294" max="12294" width="34" customWidth="1"/>
    <col min="12295" max="12295" width="10.85546875" customWidth="1"/>
    <col min="12296" max="12296" width="12.140625" customWidth="1"/>
    <col min="12297" max="12297" width="12.28515625" customWidth="1"/>
    <col min="12298" max="12298" width="13" customWidth="1"/>
    <col min="12549" max="12549" width="7.140625" customWidth="1"/>
    <col min="12550" max="12550" width="34" customWidth="1"/>
    <col min="12551" max="12551" width="10.85546875" customWidth="1"/>
    <col min="12552" max="12552" width="12.140625" customWidth="1"/>
    <col min="12553" max="12553" width="12.28515625" customWidth="1"/>
    <col min="12554" max="12554" width="13" customWidth="1"/>
    <col min="12805" max="12805" width="7.140625" customWidth="1"/>
    <col min="12806" max="12806" width="34" customWidth="1"/>
    <col min="12807" max="12807" width="10.85546875" customWidth="1"/>
    <col min="12808" max="12808" width="12.140625" customWidth="1"/>
    <col min="12809" max="12809" width="12.28515625" customWidth="1"/>
    <col min="12810" max="12810" width="13" customWidth="1"/>
    <col min="13061" max="13061" width="7.140625" customWidth="1"/>
    <col min="13062" max="13062" width="34" customWidth="1"/>
    <col min="13063" max="13063" width="10.85546875" customWidth="1"/>
    <col min="13064" max="13064" width="12.140625" customWidth="1"/>
    <col min="13065" max="13065" width="12.28515625" customWidth="1"/>
    <col min="13066" max="13066" width="13" customWidth="1"/>
    <col min="13317" max="13317" width="7.140625" customWidth="1"/>
    <col min="13318" max="13318" width="34" customWidth="1"/>
    <col min="13319" max="13319" width="10.85546875" customWidth="1"/>
    <col min="13320" max="13320" width="12.140625" customWidth="1"/>
    <col min="13321" max="13321" width="12.28515625" customWidth="1"/>
    <col min="13322" max="13322" width="13" customWidth="1"/>
    <col min="13573" max="13573" width="7.140625" customWidth="1"/>
    <col min="13574" max="13574" width="34" customWidth="1"/>
    <col min="13575" max="13575" width="10.85546875" customWidth="1"/>
    <col min="13576" max="13576" width="12.140625" customWidth="1"/>
    <col min="13577" max="13577" width="12.28515625" customWidth="1"/>
    <col min="13578" max="13578" width="13" customWidth="1"/>
    <col min="13829" max="13829" width="7.140625" customWidth="1"/>
    <col min="13830" max="13830" width="34" customWidth="1"/>
    <col min="13831" max="13831" width="10.85546875" customWidth="1"/>
    <col min="13832" max="13832" width="12.140625" customWidth="1"/>
    <col min="13833" max="13833" width="12.28515625" customWidth="1"/>
    <col min="13834" max="13834" width="13" customWidth="1"/>
    <col min="14085" max="14085" width="7.140625" customWidth="1"/>
    <col min="14086" max="14086" width="34" customWidth="1"/>
    <col min="14087" max="14087" width="10.85546875" customWidth="1"/>
    <col min="14088" max="14088" width="12.140625" customWidth="1"/>
    <col min="14089" max="14089" width="12.28515625" customWidth="1"/>
    <col min="14090" max="14090" width="13" customWidth="1"/>
    <col min="14341" max="14341" width="7.140625" customWidth="1"/>
    <col min="14342" max="14342" width="34" customWidth="1"/>
    <col min="14343" max="14343" width="10.85546875" customWidth="1"/>
    <col min="14344" max="14344" width="12.140625" customWidth="1"/>
    <col min="14345" max="14345" width="12.28515625" customWidth="1"/>
    <col min="14346" max="14346" width="13" customWidth="1"/>
    <col min="14597" max="14597" width="7.140625" customWidth="1"/>
    <col min="14598" max="14598" width="34" customWidth="1"/>
    <col min="14599" max="14599" width="10.85546875" customWidth="1"/>
    <col min="14600" max="14600" width="12.140625" customWidth="1"/>
    <col min="14601" max="14601" width="12.28515625" customWidth="1"/>
    <col min="14602" max="14602" width="13" customWidth="1"/>
    <col min="14853" max="14853" width="7.140625" customWidth="1"/>
    <col min="14854" max="14854" width="34" customWidth="1"/>
    <col min="14855" max="14855" width="10.85546875" customWidth="1"/>
    <col min="14856" max="14856" width="12.140625" customWidth="1"/>
    <col min="14857" max="14857" width="12.28515625" customWidth="1"/>
    <col min="14858" max="14858" width="13" customWidth="1"/>
    <col min="15109" max="15109" width="7.140625" customWidth="1"/>
    <col min="15110" max="15110" width="34" customWidth="1"/>
    <col min="15111" max="15111" width="10.85546875" customWidth="1"/>
    <col min="15112" max="15112" width="12.140625" customWidth="1"/>
    <col min="15113" max="15113" width="12.28515625" customWidth="1"/>
    <col min="15114" max="15114" width="13" customWidth="1"/>
    <col min="15365" max="15365" width="7.140625" customWidth="1"/>
    <col min="15366" max="15366" width="34" customWidth="1"/>
    <col min="15367" max="15367" width="10.85546875" customWidth="1"/>
    <col min="15368" max="15368" width="12.140625" customWidth="1"/>
    <col min="15369" max="15369" width="12.28515625" customWidth="1"/>
    <col min="15370" max="15370" width="13" customWidth="1"/>
    <col min="15621" max="15621" width="7.140625" customWidth="1"/>
    <col min="15622" max="15622" width="34" customWidth="1"/>
    <col min="15623" max="15623" width="10.85546875" customWidth="1"/>
    <col min="15624" max="15624" width="12.140625" customWidth="1"/>
    <col min="15625" max="15625" width="12.28515625" customWidth="1"/>
    <col min="15626" max="15626" width="13" customWidth="1"/>
    <col min="15877" max="15877" width="7.140625" customWidth="1"/>
    <col min="15878" max="15878" width="34" customWidth="1"/>
    <col min="15879" max="15879" width="10.85546875" customWidth="1"/>
    <col min="15880" max="15880" width="12.140625" customWidth="1"/>
    <col min="15881" max="15881" width="12.28515625" customWidth="1"/>
    <col min="15882" max="15882" width="13" customWidth="1"/>
    <col min="16133" max="16133" width="7.140625" customWidth="1"/>
    <col min="16134" max="16134" width="34" customWidth="1"/>
    <col min="16135" max="16135" width="10.85546875" customWidth="1"/>
    <col min="16136" max="16136" width="12.140625" customWidth="1"/>
    <col min="16137" max="16137" width="12.28515625" customWidth="1"/>
    <col min="16138" max="16138" width="13" customWidth="1"/>
  </cols>
  <sheetData>
    <row r="1" spans="1:10" x14ac:dyDescent="0.25">
      <c r="C1" s="508" t="s">
        <v>715</v>
      </c>
      <c r="D1" s="509"/>
    </row>
    <row r="2" spans="1:10" x14ac:dyDescent="0.25">
      <c r="C2" s="508" t="s">
        <v>444</v>
      </c>
      <c r="D2" s="509"/>
    </row>
    <row r="3" spans="1:10" x14ac:dyDescent="0.25">
      <c r="C3" s="508" t="s">
        <v>445</v>
      </c>
      <c r="D3" s="509"/>
    </row>
    <row r="4" spans="1:10" x14ac:dyDescent="0.25">
      <c r="C4" s="508" t="s">
        <v>446</v>
      </c>
      <c r="D4" s="509"/>
    </row>
    <row r="5" spans="1:10" x14ac:dyDescent="0.25">
      <c r="C5" s="508" t="s">
        <v>817</v>
      </c>
      <c r="D5" s="509"/>
    </row>
    <row r="6" spans="1:10" x14ac:dyDescent="0.25">
      <c r="C6" s="560" t="s">
        <v>818</v>
      </c>
      <c r="D6" s="560"/>
      <c r="E6" s="560"/>
      <c r="F6" s="560"/>
      <c r="G6" s="560"/>
      <c r="H6" s="560"/>
      <c r="I6" s="560"/>
      <c r="J6" s="560"/>
    </row>
    <row r="7" spans="1:10" x14ac:dyDescent="0.25">
      <c r="C7" s="556" t="s">
        <v>837</v>
      </c>
      <c r="D7" s="556"/>
      <c r="E7" s="556"/>
      <c r="F7" s="556"/>
      <c r="G7" s="556"/>
      <c r="H7" s="556"/>
      <c r="I7" s="556"/>
      <c r="J7" s="556"/>
    </row>
    <row r="8" spans="1:10" x14ac:dyDescent="0.25">
      <c r="C8" s="556" t="s">
        <v>906</v>
      </c>
      <c r="D8" s="556"/>
      <c r="E8" s="556"/>
      <c r="F8" s="556"/>
      <c r="G8" s="556"/>
      <c r="H8" s="556"/>
      <c r="I8" s="556"/>
      <c r="J8" s="556"/>
    </row>
    <row r="9" spans="1:10" x14ac:dyDescent="0.25">
      <c r="C9" s="512"/>
      <c r="D9" s="512"/>
      <c r="E9" s="512"/>
      <c r="F9" s="512"/>
      <c r="G9" s="512"/>
      <c r="H9" s="512"/>
      <c r="I9" s="512"/>
      <c r="J9" s="512"/>
    </row>
    <row r="10" spans="1:10" ht="15.75" x14ac:dyDescent="0.25">
      <c r="A10" s="504"/>
      <c r="B10" s="504"/>
      <c r="C10" s="513" t="s">
        <v>614</v>
      </c>
      <c r="D10" s="513"/>
      <c r="E10" s="504"/>
      <c r="F10" s="504"/>
      <c r="G10" s="504"/>
      <c r="H10" s="504"/>
      <c r="I10" s="504"/>
      <c r="J10" s="504"/>
    </row>
    <row r="11" spans="1:10" ht="15.75" x14ac:dyDescent="0.25">
      <c r="A11" s="589" t="s">
        <v>615</v>
      </c>
      <c r="B11" s="589"/>
      <c r="C11" s="589"/>
      <c r="D11" s="589"/>
      <c r="E11" s="589"/>
      <c r="F11" s="589"/>
      <c r="G11" s="589"/>
      <c r="H11" s="589"/>
      <c r="I11" s="589"/>
      <c r="J11" s="589"/>
    </row>
    <row r="12" spans="1:10" ht="15.75" x14ac:dyDescent="0.25">
      <c r="C12" s="582" t="s">
        <v>819</v>
      </c>
      <c r="D12" s="582"/>
    </row>
    <row r="13" spans="1:10" x14ac:dyDescent="0.25">
      <c r="C13" s="512"/>
      <c r="D13" s="512"/>
    </row>
    <row r="14" spans="1:10" x14ac:dyDescent="0.25">
      <c r="C14" s="581"/>
      <c r="D14" s="581"/>
    </row>
    <row r="15" spans="1:10" ht="15.75" x14ac:dyDescent="0.25">
      <c r="C15" s="512"/>
      <c r="D15" s="510"/>
      <c r="F15" s="510" t="s">
        <v>616</v>
      </c>
      <c r="G15" s="510"/>
      <c r="H15" s="510"/>
      <c r="I15" s="510"/>
    </row>
    <row r="16" spans="1:10" ht="18.75" customHeight="1" x14ac:dyDescent="0.25">
      <c r="C16" s="512"/>
      <c r="D16" s="510"/>
    </row>
    <row r="17" spans="2:10" ht="101.25" customHeight="1" x14ac:dyDescent="0.25">
      <c r="C17" s="583" t="s">
        <v>836</v>
      </c>
      <c r="D17" s="583"/>
      <c r="E17" s="583"/>
      <c r="F17" s="583"/>
      <c r="G17" s="514"/>
      <c r="H17" s="514"/>
      <c r="I17" s="514"/>
    </row>
    <row r="18" spans="2:10" ht="15.75" x14ac:dyDescent="0.25">
      <c r="C18" s="451"/>
      <c r="D18" s="510"/>
    </row>
    <row r="19" spans="2:10" x14ac:dyDescent="0.25">
      <c r="D19" s="246"/>
      <c r="G19" s="246"/>
      <c r="H19" s="246"/>
      <c r="I19" s="246"/>
      <c r="J19" s="246" t="s">
        <v>613</v>
      </c>
    </row>
    <row r="20" spans="2:10" x14ac:dyDescent="0.25">
      <c r="B20" s="576" t="s">
        <v>447</v>
      </c>
      <c r="C20" s="576" t="s">
        <v>448</v>
      </c>
      <c r="D20" s="576" t="s">
        <v>5</v>
      </c>
      <c r="E20" s="585" t="s">
        <v>617</v>
      </c>
      <c r="F20" s="586"/>
      <c r="G20" s="586"/>
      <c r="H20" s="586"/>
      <c r="I20" s="586"/>
      <c r="J20" s="587"/>
    </row>
    <row r="21" spans="2:10" ht="48" customHeight="1" x14ac:dyDescent="0.25">
      <c r="B21" s="577"/>
      <c r="C21" s="577"/>
      <c r="D21" s="577"/>
      <c r="E21" s="588" t="s">
        <v>618</v>
      </c>
      <c r="F21" s="588" t="s">
        <v>619</v>
      </c>
      <c r="G21" s="578" t="s">
        <v>635</v>
      </c>
      <c r="H21" s="579"/>
      <c r="I21" s="580"/>
      <c r="J21" s="588" t="s">
        <v>620</v>
      </c>
    </row>
    <row r="22" spans="2:10" ht="38.25" customHeight="1" x14ac:dyDescent="0.25">
      <c r="B22" s="584"/>
      <c r="C22" s="584"/>
      <c r="D22" s="584"/>
      <c r="E22" s="588"/>
      <c r="F22" s="588"/>
      <c r="G22" s="472" t="s">
        <v>636</v>
      </c>
      <c r="H22" s="515" t="s">
        <v>637</v>
      </c>
      <c r="I22" s="473" t="s">
        <v>638</v>
      </c>
      <c r="J22" s="588"/>
    </row>
    <row r="23" spans="2:10" ht="31.5" x14ac:dyDescent="0.25">
      <c r="B23" s="511">
        <v>1</v>
      </c>
      <c r="C23" s="236" t="s">
        <v>449</v>
      </c>
      <c r="D23" s="474">
        <f>SUM(E23+F23+J23)</f>
        <v>12405217</v>
      </c>
      <c r="E23" s="348">
        <v>5773</v>
      </c>
      <c r="F23" s="348">
        <f>SUM(G23:I23)</f>
        <v>12359444</v>
      </c>
      <c r="G23" s="348">
        <v>4705761</v>
      </c>
      <c r="H23" s="348">
        <v>5799766</v>
      </c>
      <c r="I23" s="348">
        <v>1853917</v>
      </c>
      <c r="J23" s="348">
        <v>40000</v>
      </c>
    </row>
    <row r="24" spans="2:10" ht="15.75" x14ac:dyDescent="0.25">
      <c r="B24" s="511">
        <v>2</v>
      </c>
      <c r="C24" s="236" t="s">
        <v>450</v>
      </c>
      <c r="D24" s="452">
        <f t="shared" ref="D24:D29" si="0">SUM(E24+F24+J24)</f>
        <v>56435</v>
      </c>
      <c r="E24" s="353">
        <v>12884</v>
      </c>
      <c r="F24" s="353">
        <f t="shared" ref="F24:F29" si="1">SUM(G24:I24)</f>
        <v>0</v>
      </c>
      <c r="G24" s="353"/>
      <c r="H24" s="353"/>
      <c r="I24" s="353"/>
      <c r="J24" s="353">
        <v>43551</v>
      </c>
    </row>
    <row r="25" spans="2:10" ht="15.75" x14ac:dyDescent="0.25">
      <c r="B25" s="511">
        <v>3</v>
      </c>
      <c r="C25" s="236" t="s">
        <v>451</v>
      </c>
      <c r="D25" s="452">
        <f t="shared" si="0"/>
        <v>45286</v>
      </c>
      <c r="E25" s="353">
        <v>5286</v>
      </c>
      <c r="F25" s="353">
        <f t="shared" si="1"/>
        <v>0</v>
      </c>
      <c r="G25" s="353"/>
      <c r="H25" s="353"/>
      <c r="I25" s="353"/>
      <c r="J25" s="353">
        <v>40000</v>
      </c>
    </row>
    <row r="26" spans="2:10" ht="15.75" x14ac:dyDescent="0.25">
      <c r="B26" s="511">
        <v>4</v>
      </c>
      <c r="C26" s="236" t="s">
        <v>452</v>
      </c>
      <c r="D26" s="452">
        <f t="shared" si="0"/>
        <v>162686</v>
      </c>
      <c r="E26" s="353">
        <v>6686</v>
      </c>
      <c r="F26" s="353">
        <f t="shared" si="1"/>
        <v>0</v>
      </c>
      <c r="G26" s="353"/>
      <c r="H26" s="353"/>
      <c r="I26" s="353"/>
      <c r="J26" s="353">
        <v>156000</v>
      </c>
    </row>
    <row r="27" spans="2:10" ht="15.75" x14ac:dyDescent="0.25">
      <c r="B27" s="511">
        <v>5</v>
      </c>
      <c r="C27" s="236" t="s">
        <v>453</v>
      </c>
      <c r="D27" s="452">
        <f t="shared" si="0"/>
        <v>203929</v>
      </c>
      <c r="E27" s="353">
        <v>4929</v>
      </c>
      <c r="F27" s="353">
        <f t="shared" si="1"/>
        <v>0</v>
      </c>
      <c r="G27" s="353"/>
      <c r="H27" s="353"/>
      <c r="I27" s="353"/>
      <c r="J27" s="353">
        <v>199000</v>
      </c>
    </row>
    <row r="28" spans="2:10" ht="15.75" x14ac:dyDescent="0.25">
      <c r="B28" s="511">
        <v>6</v>
      </c>
      <c r="C28" s="236" t="s">
        <v>454</v>
      </c>
      <c r="D28" s="452">
        <f t="shared" si="0"/>
        <v>76552</v>
      </c>
      <c r="E28" s="353">
        <v>6693</v>
      </c>
      <c r="F28" s="353">
        <f t="shared" si="1"/>
        <v>0</v>
      </c>
      <c r="G28" s="353"/>
      <c r="H28" s="353"/>
      <c r="I28" s="353"/>
      <c r="J28" s="353">
        <v>69859</v>
      </c>
    </row>
    <row r="29" spans="2:10" ht="15.75" x14ac:dyDescent="0.25">
      <c r="B29" s="511">
        <v>7</v>
      </c>
      <c r="C29" s="236" t="s">
        <v>455</v>
      </c>
      <c r="D29" s="452">
        <f t="shared" si="0"/>
        <v>45149</v>
      </c>
      <c r="E29" s="353">
        <v>5149</v>
      </c>
      <c r="F29" s="353">
        <f t="shared" si="1"/>
        <v>0</v>
      </c>
      <c r="G29" s="353"/>
      <c r="H29" s="353"/>
      <c r="I29" s="353"/>
      <c r="J29" s="353">
        <v>40000</v>
      </c>
    </row>
    <row r="30" spans="2:10" ht="15.75" x14ac:dyDescent="0.25">
      <c r="B30" s="247"/>
      <c r="C30" s="242" t="s">
        <v>456</v>
      </c>
      <c r="D30" s="453">
        <f>SUM(D23:D29)</f>
        <v>12995254</v>
      </c>
      <c r="E30" s="453">
        <f>SUM(E23:E29)</f>
        <v>47400</v>
      </c>
      <c r="F30" s="453">
        <f>SUM(F23:F29)</f>
        <v>12359444</v>
      </c>
      <c r="G30" s="453">
        <f t="shared" ref="G30:I30" si="2">SUM(G23:G29)</f>
        <v>4705761</v>
      </c>
      <c r="H30" s="453">
        <f t="shared" si="2"/>
        <v>5799766</v>
      </c>
      <c r="I30" s="453">
        <f t="shared" si="2"/>
        <v>1853917</v>
      </c>
      <c r="J30" s="453">
        <f>SUM(J23:J29)</f>
        <v>588410</v>
      </c>
    </row>
  </sheetData>
  <mergeCells count="15">
    <mergeCell ref="C6:J6"/>
    <mergeCell ref="C7:J7"/>
    <mergeCell ref="C8:J8"/>
    <mergeCell ref="A11:J11"/>
    <mergeCell ref="C12:D12"/>
    <mergeCell ref="C14:D14"/>
    <mergeCell ref="C17:F17"/>
    <mergeCell ref="B20:B22"/>
    <mergeCell ref="C20:C22"/>
    <mergeCell ref="D20:D22"/>
    <mergeCell ref="E20:J20"/>
    <mergeCell ref="E21:E22"/>
    <mergeCell ref="F21:F22"/>
    <mergeCell ref="G21:I21"/>
    <mergeCell ref="J21:J22"/>
  </mergeCells>
  <pageMargins left="0.70866141732283472" right="0.70866141732283472" top="0.74803149606299213" bottom="0.74803149606299213" header="0.31496062992125984" footer="0.31496062992125984"/>
  <pageSetup paperSize="9" scale="65" orientation="portrait" blackAndWhite="1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30"/>
  <sheetViews>
    <sheetView topLeftCell="A7" zoomScaleNormal="100" workbookViewId="0">
      <selection activeCell="C9" sqref="C9"/>
    </sheetView>
  </sheetViews>
  <sheetFormatPr defaultRowHeight="15" x14ac:dyDescent="0.25"/>
  <cols>
    <col min="2" max="2" width="7.140625" customWidth="1"/>
    <col min="3" max="3" width="34" customWidth="1"/>
    <col min="4" max="4" width="10.85546875" customWidth="1"/>
    <col min="5" max="5" width="12.140625" customWidth="1"/>
    <col min="6" max="6" width="12.28515625" customWidth="1"/>
    <col min="7" max="7" width="11.140625" customWidth="1"/>
    <col min="8" max="8" width="10.7109375" customWidth="1"/>
    <col min="9" max="9" width="10.85546875" customWidth="1"/>
    <col min="10" max="10" width="11.140625" customWidth="1"/>
    <col min="261" max="261" width="7.140625" customWidth="1"/>
    <col min="262" max="262" width="34" customWidth="1"/>
    <col min="263" max="263" width="10.85546875" customWidth="1"/>
    <col min="264" max="264" width="12.140625" customWidth="1"/>
    <col min="265" max="265" width="12.28515625" customWidth="1"/>
    <col min="266" max="266" width="13" customWidth="1"/>
    <col min="517" max="517" width="7.140625" customWidth="1"/>
    <col min="518" max="518" width="34" customWidth="1"/>
    <col min="519" max="519" width="10.85546875" customWidth="1"/>
    <col min="520" max="520" width="12.140625" customWidth="1"/>
    <col min="521" max="521" width="12.28515625" customWidth="1"/>
    <col min="522" max="522" width="13" customWidth="1"/>
    <col min="773" max="773" width="7.140625" customWidth="1"/>
    <col min="774" max="774" width="34" customWidth="1"/>
    <col min="775" max="775" width="10.85546875" customWidth="1"/>
    <col min="776" max="776" width="12.140625" customWidth="1"/>
    <col min="777" max="777" width="12.28515625" customWidth="1"/>
    <col min="778" max="778" width="13" customWidth="1"/>
    <col min="1029" max="1029" width="7.140625" customWidth="1"/>
    <col min="1030" max="1030" width="34" customWidth="1"/>
    <col min="1031" max="1031" width="10.85546875" customWidth="1"/>
    <col min="1032" max="1032" width="12.140625" customWidth="1"/>
    <col min="1033" max="1033" width="12.28515625" customWidth="1"/>
    <col min="1034" max="1034" width="13" customWidth="1"/>
    <col min="1285" max="1285" width="7.140625" customWidth="1"/>
    <col min="1286" max="1286" width="34" customWidth="1"/>
    <col min="1287" max="1287" width="10.85546875" customWidth="1"/>
    <col min="1288" max="1288" width="12.140625" customWidth="1"/>
    <col min="1289" max="1289" width="12.28515625" customWidth="1"/>
    <col min="1290" max="1290" width="13" customWidth="1"/>
    <col min="1541" max="1541" width="7.140625" customWidth="1"/>
    <col min="1542" max="1542" width="34" customWidth="1"/>
    <col min="1543" max="1543" width="10.85546875" customWidth="1"/>
    <col min="1544" max="1544" width="12.140625" customWidth="1"/>
    <col min="1545" max="1545" width="12.28515625" customWidth="1"/>
    <col min="1546" max="1546" width="13" customWidth="1"/>
    <col min="1797" max="1797" width="7.140625" customWidth="1"/>
    <col min="1798" max="1798" width="34" customWidth="1"/>
    <col min="1799" max="1799" width="10.85546875" customWidth="1"/>
    <col min="1800" max="1800" width="12.140625" customWidth="1"/>
    <col min="1801" max="1801" width="12.28515625" customWidth="1"/>
    <col min="1802" max="1802" width="13" customWidth="1"/>
    <col min="2053" max="2053" width="7.140625" customWidth="1"/>
    <col min="2054" max="2054" width="34" customWidth="1"/>
    <col min="2055" max="2055" width="10.85546875" customWidth="1"/>
    <col min="2056" max="2056" width="12.140625" customWidth="1"/>
    <col min="2057" max="2057" width="12.28515625" customWidth="1"/>
    <col min="2058" max="2058" width="13" customWidth="1"/>
    <col min="2309" max="2309" width="7.140625" customWidth="1"/>
    <col min="2310" max="2310" width="34" customWidth="1"/>
    <col min="2311" max="2311" width="10.85546875" customWidth="1"/>
    <col min="2312" max="2312" width="12.140625" customWidth="1"/>
    <col min="2313" max="2313" width="12.28515625" customWidth="1"/>
    <col min="2314" max="2314" width="13" customWidth="1"/>
    <col min="2565" max="2565" width="7.140625" customWidth="1"/>
    <col min="2566" max="2566" width="34" customWidth="1"/>
    <col min="2567" max="2567" width="10.85546875" customWidth="1"/>
    <col min="2568" max="2568" width="12.140625" customWidth="1"/>
    <col min="2569" max="2569" width="12.28515625" customWidth="1"/>
    <col min="2570" max="2570" width="13" customWidth="1"/>
    <col min="2821" max="2821" width="7.140625" customWidth="1"/>
    <col min="2822" max="2822" width="34" customWidth="1"/>
    <col min="2823" max="2823" width="10.85546875" customWidth="1"/>
    <col min="2824" max="2824" width="12.140625" customWidth="1"/>
    <col min="2825" max="2825" width="12.28515625" customWidth="1"/>
    <col min="2826" max="2826" width="13" customWidth="1"/>
    <col min="3077" max="3077" width="7.140625" customWidth="1"/>
    <col min="3078" max="3078" width="34" customWidth="1"/>
    <col min="3079" max="3079" width="10.85546875" customWidth="1"/>
    <col min="3080" max="3080" width="12.140625" customWidth="1"/>
    <col min="3081" max="3081" width="12.28515625" customWidth="1"/>
    <col min="3082" max="3082" width="13" customWidth="1"/>
    <col min="3333" max="3333" width="7.140625" customWidth="1"/>
    <col min="3334" max="3334" width="34" customWidth="1"/>
    <col min="3335" max="3335" width="10.85546875" customWidth="1"/>
    <col min="3336" max="3336" width="12.140625" customWidth="1"/>
    <col min="3337" max="3337" width="12.28515625" customWidth="1"/>
    <col min="3338" max="3338" width="13" customWidth="1"/>
    <col min="3589" max="3589" width="7.140625" customWidth="1"/>
    <col min="3590" max="3590" width="34" customWidth="1"/>
    <col min="3591" max="3591" width="10.85546875" customWidth="1"/>
    <col min="3592" max="3592" width="12.140625" customWidth="1"/>
    <col min="3593" max="3593" width="12.28515625" customWidth="1"/>
    <col min="3594" max="3594" width="13" customWidth="1"/>
    <col min="3845" max="3845" width="7.140625" customWidth="1"/>
    <col min="3846" max="3846" width="34" customWidth="1"/>
    <col min="3847" max="3847" width="10.85546875" customWidth="1"/>
    <col min="3848" max="3848" width="12.140625" customWidth="1"/>
    <col min="3849" max="3849" width="12.28515625" customWidth="1"/>
    <col min="3850" max="3850" width="13" customWidth="1"/>
    <col min="4101" max="4101" width="7.140625" customWidth="1"/>
    <col min="4102" max="4102" width="34" customWidth="1"/>
    <col min="4103" max="4103" width="10.85546875" customWidth="1"/>
    <col min="4104" max="4104" width="12.140625" customWidth="1"/>
    <col min="4105" max="4105" width="12.28515625" customWidth="1"/>
    <col min="4106" max="4106" width="13" customWidth="1"/>
    <col min="4357" max="4357" width="7.140625" customWidth="1"/>
    <col min="4358" max="4358" width="34" customWidth="1"/>
    <col min="4359" max="4359" width="10.85546875" customWidth="1"/>
    <col min="4360" max="4360" width="12.140625" customWidth="1"/>
    <col min="4361" max="4361" width="12.28515625" customWidth="1"/>
    <col min="4362" max="4362" width="13" customWidth="1"/>
    <col min="4613" max="4613" width="7.140625" customWidth="1"/>
    <col min="4614" max="4614" width="34" customWidth="1"/>
    <col min="4615" max="4615" width="10.85546875" customWidth="1"/>
    <col min="4616" max="4616" width="12.140625" customWidth="1"/>
    <col min="4617" max="4617" width="12.28515625" customWidth="1"/>
    <col min="4618" max="4618" width="13" customWidth="1"/>
    <col min="4869" max="4869" width="7.140625" customWidth="1"/>
    <col min="4870" max="4870" width="34" customWidth="1"/>
    <col min="4871" max="4871" width="10.85546875" customWidth="1"/>
    <col min="4872" max="4872" width="12.140625" customWidth="1"/>
    <col min="4873" max="4873" width="12.28515625" customWidth="1"/>
    <col min="4874" max="4874" width="13" customWidth="1"/>
    <col min="5125" max="5125" width="7.140625" customWidth="1"/>
    <col min="5126" max="5126" width="34" customWidth="1"/>
    <col min="5127" max="5127" width="10.85546875" customWidth="1"/>
    <col min="5128" max="5128" width="12.140625" customWidth="1"/>
    <col min="5129" max="5129" width="12.28515625" customWidth="1"/>
    <col min="5130" max="5130" width="13" customWidth="1"/>
    <col min="5381" max="5381" width="7.140625" customWidth="1"/>
    <col min="5382" max="5382" width="34" customWidth="1"/>
    <col min="5383" max="5383" width="10.85546875" customWidth="1"/>
    <col min="5384" max="5384" width="12.140625" customWidth="1"/>
    <col min="5385" max="5385" width="12.28515625" customWidth="1"/>
    <col min="5386" max="5386" width="13" customWidth="1"/>
    <col min="5637" max="5637" width="7.140625" customWidth="1"/>
    <col min="5638" max="5638" width="34" customWidth="1"/>
    <col min="5639" max="5639" width="10.85546875" customWidth="1"/>
    <col min="5640" max="5640" width="12.140625" customWidth="1"/>
    <col min="5641" max="5641" width="12.28515625" customWidth="1"/>
    <col min="5642" max="5642" width="13" customWidth="1"/>
    <col min="5893" max="5893" width="7.140625" customWidth="1"/>
    <col min="5894" max="5894" width="34" customWidth="1"/>
    <col min="5895" max="5895" width="10.85546875" customWidth="1"/>
    <col min="5896" max="5896" width="12.140625" customWidth="1"/>
    <col min="5897" max="5897" width="12.28515625" customWidth="1"/>
    <col min="5898" max="5898" width="13" customWidth="1"/>
    <col min="6149" max="6149" width="7.140625" customWidth="1"/>
    <col min="6150" max="6150" width="34" customWidth="1"/>
    <col min="6151" max="6151" width="10.85546875" customWidth="1"/>
    <col min="6152" max="6152" width="12.140625" customWidth="1"/>
    <col min="6153" max="6153" width="12.28515625" customWidth="1"/>
    <col min="6154" max="6154" width="13" customWidth="1"/>
    <col min="6405" max="6405" width="7.140625" customWidth="1"/>
    <col min="6406" max="6406" width="34" customWidth="1"/>
    <col min="6407" max="6407" width="10.85546875" customWidth="1"/>
    <col min="6408" max="6408" width="12.140625" customWidth="1"/>
    <col min="6409" max="6409" width="12.28515625" customWidth="1"/>
    <col min="6410" max="6410" width="13" customWidth="1"/>
    <col min="6661" max="6661" width="7.140625" customWidth="1"/>
    <col min="6662" max="6662" width="34" customWidth="1"/>
    <col min="6663" max="6663" width="10.85546875" customWidth="1"/>
    <col min="6664" max="6664" width="12.140625" customWidth="1"/>
    <col min="6665" max="6665" width="12.28515625" customWidth="1"/>
    <col min="6666" max="6666" width="13" customWidth="1"/>
    <col min="6917" max="6917" width="7.140625" customWidth="1"/>
    <col min="6918" max="6918" width="34" customWidth="1"/>
    <col min="6919" max="6919" width="10.85546875" customWidth="1"/>
    <col min="6920" max="6920" width="12.140625" customWidth="1"/>
    <col min="6921" max="6921" width="12.28515625" customWidth="1"/>
    <col min="6922" max="6922" width="13" customWidth="1"/>
    <col min="7173" max="7173" width="7.140625" customWidth="1"/>
    <col min="7174" max="7174" width="34" customWidth="1"/>
    <col min="7175" max="7175" width="10.85546875" customWidth="1"/>
    <col min="7176" max="7176" width="12.140625" customWidth="1"/>
    <col min="7177" max="7177" width="12.28515625" customWidth="1"/>
    <col min="7178" max="7178" width="13" customWidth="1"/>
    <col min="7429" max="7429" width="7.140625" customWidth="1"/>
    <col min="7430" max="7430" width="34" customWidth="1"/>
    <col min="7431" max="7431" width="10.85546875" customWidth="1"/>
    <col min="7432" max="7432" width="12.140625" customWidth="1"/>
    <col min="7433" max="7433" width="12.28515625" customWidth="1"/>
    <col min="7434" max="7434" width="13" customWidth="1"/>
    <col min="7685" max="7685" width="7.140625" customWidth="1"/>
    <col min="7686" max="7686" width="34" customWidth="1"/>
    <col min="7687" max="7687" width="10.85546875" customWidth="1"/>
    <col min="7688" max="7688" width="12.140625" customWidth="1"/>
    <col min="7689" max="7689" width="12.28515625" customWidth="1"/>
    <col min="7690" max="7690" width="13" customWidth="1"/>
    <col min="7941" max="7941" width="7.140625" customWidth="1"/>
    <col min="7942" max="7942" width="34" customWidth="1"/>
    <col min="7943" max="7943" width="10.85546875" customWidth="1"/>
    <col min="7944" max="7944" width="12.140625" customWidth="1"/>
    <col min="7945" max="7945" width="12.28515625" customWidth="1"/>
    <col min="7946" max="7946" width="13" customWidth="1"/>
    <col min="8197" max="8197" width="7.140625" customWidth="1"/>
    <col min="8198" max="8198" width="34" customWidth="1"/>
    <col min="8199" max="8199" width="10.85546875" customWidth="1"/>
    <col min="8200" max="8200" width="12.140625" customWidth="1"/>
    <col min="8201" max="8201" width="12.28515625" customWidth="1"/>
    <col min="8202" max="8202" width="13" customWidth="1"/>
    <col min="8453" max="8453" width="7.140625" customWidth="1"/>
    <col min="8454" max="8454" width="34" customWidth="1"/>
    <col min="8455" max="8455" width="10.85546875" customWidth="1"/>
    <col min="8456" max="8456" width="12.140625" customWidth="1"/>
    <col min="8457" max="8457" width="12.28515625" customWidth="1"/>
    <col min="8458" max="8458" width="13" customWidth="1"/>
    <col min="8709" max="8709" width="7.140625" customWidth="1"/>
    <col min="8710" max="8710" width="34" customWidth="1"/>
    <col min="8711" max="8711" width="10.85546875" customWidth="1"/>
    <col min="8712" max="8712" width="12.140625" customWidth="1"/>
    <col min="8713" max="8713" width="12.28515625" customWidth="1"/>
    <col min="8714" max="8714" width="13" customWidth="1"/>
    <col min="8965" max="8965" width="7.140625" customWidth="1"/>
    <col min="8966" max="8966" width="34" customWidth="1"/>
    <col min="8967" max="8967" width="10.85546875" customWidth="1"/>
    <col min="8968" max="8968" width="12.140625" customWidth="1"/>
    <col min="8969" max="8969" width="12.28515625" customWidth="1"/>
    <col min="8970" max="8970" width="13" customWidth="1"/>
    <col min="9221" max="9221" width="7.140625" customWidth="1"/>
    <col min="9222" max="9222" width="34" customWidth="1"/>
    <col min="9223" max="9223" width="10.85546875" customWidth="1"/>
    <col min="9224" max="9224" width="12.140625" customWidth="1"/>
    <col min="9225" max="9225" width="12.28515625" customWidth="1"/>
    <col min="9226" max="9226" width="13" customWidth="1"/>
    <col min="9477" max="9477" width="7.140625" customWidth="1"/>
    <col min="9478" max="9478" width="34" customWidth="1"/>
    <col min="9479" max="9479" width="10.85546875" customWidth="1"/>
    <col min="9480" max="9480" width="12.140625" customWidth="1"/>
    <col min="9481" max="9481" width="12.28515625" customWidth="1"/>
    <col min="9482" max="9482" width="13" customWidth="1"/>
    <col min="9733" max="9733" width="7.140625" customWidth="1"/>
    <col min="9734" max="9734" width="34" customWidth="1"/>
    <col min="9735" max="9735" width="10.85546875" customWidth="1"/>
    <col min="9736" max="9736" width="12.140625" customWidth="1"/>
    <col min="9737" max="9737" width="12.28515625" customWidth="1"/>
    <col min="9738" max="9738" width="13" customWidth="1"/>
    <col min="9989" max="9989" width="7.140625" customWidth="1"/>
    <col min="9990" max="9990" width="34" customWidth="1"/>
    <col min="9991" max="9991" width="10.85546875" customWidth="1"/>
    <col min="9992" max="9992" width="12.140625" customWidth="1"/>
    <col min="9993" max="9993" width="12.28515625" customWidth="1"/>
    <col min="9994" max="9994" width="13" customWidth="1"/>
    <col min="10245" max="10245" width="7.140625" customWidth="1"/>
    <col min="10246" max="10246" width="34" customWidth="1"/>
    <col min="10247" max="10247" width="10.85546875" customWidth="1"/>
    <col min="10248" max="10248" width="12.140625" customWidth="1"/>
    <col min="10249" max="10249" width="12.28515625" customWidth="1"/>
    <col min="10250" max="10250" width="13" customWidth="1"/>
    <col min="10501" max="10501" width="7.140625" customWidth="1"/>
    <col min="10502" max="10502" width="34" customWidth="1"/>
    <col min="10503" max="10503" width="10.85546875" customWidth="1"/>
    <col min="10504" max="10504" width="12.140625" customWidth="1"/>
    <col min="10505" max="10505" width="12.28515625" customWidth="1"/>
    <col min="10506" max="10506" width="13" customWidth="1"/>
    <col min="10757" max="10757" width="7.140625" customWidth="1"/>
    <col min="10758" max="10758" width="34" customWidth="1"/>
    <col min="10759" max="10759" width="10.85546875" customWidth="1"/>
    <col min="10760" max="10760" width="12.140625" customWidth="1"/>
    <col min="10761" max="10761" width="12.28515625" customWidth="1"/>
    <col min="10762" max="10762" width="13" customWidth="1"/>
    <col min="11013" max="11013" width="7.140625" customWidth="1"/>
    <col min="11014" max="11014" width="34" customWidth="1"/>
    <col min="11015" max="11015" width="10.85546875" customWidth="1"/>
    <col min="11016" max="11016" width="12.140625" customWidth="1"/>
    <col min="11017" max="11017" width="12.28515625" customWidth="1"/>
    <col min="11018" max="11018" width="13" customWidth="1"/>
    <col min="11269" max="11269" width="7.140625" customWidth="1"/>
    <col min="11270" max="11270" width="34" customWidth="1"/>
    <col min="11271" max="11271" width="10.85546875" customWidth="1"/>
    <col min="11272" max="11272" width="12.140625" customWidth="1"/>
    <col min="11273" max="11273" width="12.28515625" customWidth="1"/>
    <col min="11274" max="11274" width="13" customWidth="1"/>
    <col min="11525" max="11525" width="7.140625" customWidth="1"/>
    <col min="11526" max="11526" width="34" customWidth="1"/>
    <col min="11527" max="11527" width="10.85546875" customWidth="1"/>
    <col min="11528" max="11528" width="12.140625" customWidth="1"/>
    <col min="11529" max="11529" width="12.28515625" customWidth="1"/>
    <col min="11530" max="11530" width="13" customWidth="1"/>
    <col min="11781" max="11781" width="7.140625" customWidth="1"/>
    <col min="11782" max="11782" width="34" customWidth="1"/>
    <col min="11783" max="11783" width="10.85546875" customWidth="1"/>
    <col min="11784" max="11784" width="12.140625" customWidth="1"/>
    <col min="11785" max="11785" width="12.28515625" customWidth="1"/>
    <col min="11786" max="11786" width="13" customWidth="1"/>
    <col min="12037" max="12037" width="7.140625" customWidth="1"/>
    <col min="12038" max="12038" width="34" customWidth="1"/>
    <col min="12039" max="12039" width="10.85546875" customWidth="1"/>
    <col min="12040" max="12040" width="12.140625" customWidth="1"/>
    <col min="12041" max="12041" width="12.28515625" customWidth="1"/>
    <col min="12042" max="12042" width="13" customWidth="1"/>
    <col min="12293" max="12293" width="7.140625" customWidth="1"/>
    <col min="12294" max="12294" width="34" customWidth="1"/>
    <col min="12295" max="12295" width="10.85546875" customWidth="1"/>
    <col min="12296" max="12296" width="12.140625" customWidth="1"/>
    <col min="12297" max="12297" width="12.28515625" customWidth="1"/>
    <col min="12298" max="12298" width="13" customWidth="1"/>
    <col min="12549" max="12549" width="7.140625" customWidth="1"/>
    <col min="12550" max="12550" width="34" customWidth="1"/>
    <col min="12551" max="12551" width="10.85546875" customWidth="1"/>
    <col min="12552" max="12552" width="12.140625" customWidth="1"/>
    <col min="12553" max="12553" width="12.28515625" customWidth="1"/>
    <col min="12554" max="12554" width="13" customWidth="1"/>
    <col min="12805" max="12805" width="7.140625" customWidth="1"/>
    <col min="12806" max="12806" width="34" customWidth="1"/>
    <col min="12807" max="12807" width="10.85546875" customWidth="1"/>
    <col min="12808" max="12808" width="12.140625" customWidth="1"/>
    <col min="12809" max="12809" width="12.28515625" customWidth="1"/>
    <col min="12810" max="12810" width="13" customWidth="1"/>
    <col min="13061" max="13061" width="7.140625" customWidth="1"/>
    <col min="13062" max="13062" width="34" customWidth="1"/>
    <col min="13063" max="13063" width="10.85546875" customWidth="1"/>
    <col min="13064" max="13064" width="12.140625" customWidth="1"/>
    <col min="13065" max="13065" width="12.28515625" customWidth="1"/>
    <col min="13066" max="13066" width="13" customWidth="1"/>
    <col min="13317" max="13317" width="7.140625" customWidth="1"/>
    <col min="13318" max="13318" width="34" customWidth="1"/>
    <col min="13319" max="13319" width="10.85546875" customWidth="1"/>
    <col min="13320" max="13320" width="12.140625" customWidth="1"/>
    <col min="13321" max="13321" width="12.28515625" customWidth="1"/>
    <col min="13322" max="13322" width="13" customWidth="1"/>
    <col min="13573" max="13573" width="7.140625" customWidth="1"/>
    <col min="13574" max="13574" width="34" customWidth="1"/>
    <col min="13575" max="13575" width="10.85546875" customWidth="1"/>
    <col min="13576" max="13576" width="12.140625" customWidth="1"/>
    <col min="13577" max="13577" width="12.28515625" customWidth="1"/>
    <col min="13578" max="13578" width="13" customWidth="1"/>
    <col min="13829" max="13829" width="7.140625" customWidth="1"/>
    <col min="13830" max="13830" width="34" customWidth="1"/>
    <col min="13831" max="13831" width="10.85546875" customWidth="1"/>
    <col min="13832" max="13832" width="12.140625" customWidth="1"/>
    <col min="13833" max="13833" width="12.28515625" customWidth="1"/>
    <col min="13834" max="13834" width="13" customWidth="1"/>
    <col min="14085" max="14085" width="7.140625" customWidth="1"/>
    <col min="14086" max="14086" width="34" customWidth="1"/>
    <col min="14087" max="14087" width="10.85546875" customWidth="1"/>
    <col min="14088" max="14088" width="12.140625" customWidth="1"/>
    <col min="14089" max="14089" width="12.28515625" customWidth="1"/>
    <col min="14090" max="14090" width="13" customWidth="1"/>
    <col min="14341" max="14341" width="7.140625" customWidth="1"/>
    <col min="14342" max="14342" width="34" customWidth="1"/>
    <col min="14343" max="14343" width="10.85546875" customWidth="1"/>
    <col min="14344" max="14344" width="12.140625" customWidth="1"/>
    <col min="14345" max="14345" width="12.28515625" customWidth="1"/>
    <col min="14346" max="14346" width="13" customWidth="1"/>
    <col min="14597" max="14597" width="7.140625" customWidth="1"/>
    <col min="14598" max="14598" width="34" customWidth="1"/>
    <col min="14599" max="14599" width="10.85546875" customWidth="1"/>
    <col min="14600" max="14600" width="12.140625" customWidth="1"/>
    <col min="14601" max="14601" width="12.28515625" customWidth="1"/>
    <col min="14602" max="14602" width="13" customWidth="1"/>
    <col min="14853" max="14853" width="7.140625" customWidth="1"/>
    <col min="14854" max="14854" width="34" customWidth="1"/>
    <col min="14855" max="14855" width="10.85546875" customWidth="1"/>
    <col min="14856" max="14856" width="12.140625" customWidth="1"/>
    <col min="14857" max="14857" width="12.28515625" customWidth="1"/>
    <col min="14858" max="14858" width="13" customWidth="1"/>
    <col min="15109" max="15109" width="7.140625" customWidth="1"/>
    <col min="15110" max="15110" width="34" customWidth="1"/>
    <col min="15111" max="15111" width="10.85546875" customWidth="1"/>
    <col min="15112" max="15112" width="12.140625" customWidth="1"/>
    <col min="15113" max="15113" width="12.28515625" customWidth="1"/>
    <col min="15114" max="15114" width="13" customWidth="1"/>
    <col min="15365" max="15365" width="7.140625" customWidth="1"/>
    <col min="15366" max="15366" width="34" customWidth="1"/>
    <col min="15367" max="15367" width="10.85546875" customWidth="1"/>
    <col min="15368" max="15368" width="12.140625" customWidth="1"/>
    <col min="15369" max="15369" width="12.28515625" customWidth="1"/>
    <col min="15370" max="15370" width="13" customWidth="1"/>
    <col min="15621" max="15621" width="7.140625" customWidth="1"/>
    <col min="15622" max="15622" width="34" customWidth="1"/>
    <col min="15623" max="15623" width="10.85546875" customWidth="1"/>
    <col min="15624" max="15624" width="12.140625" customWidth="1"/>
    <col min="15625" max="15625" width="12.28515625" customWidth="1"/>
    <col min="15626" max="15626" width="13" customWidth="1"/>
    <col min="15877" max="15877" width="7.140625" customWidth="1"/>
    <col min="15878" max="15878" width="34" customWidth="1"/>
    <col min="15879" max="15879" width="10.85546875" customWidth="1"/>
    <col min="15880" max="15880" width="12.140625" customWidth="1"/>
    <col min="15881" max="15881" width="12.28515625" customWidth="1"/>
    <col min="15882" max="15882" width="13" customWidth="1"/>
    <col min="16133" max="16133" width="7.140625" customWidth="1"/>
    <col min="16134" max="16134" width="34" customWidth="1"/>
    <col min="16135" max="16135" width="10.85546875" customWidth="1"/>
    <col min="16136" max="16136" width="12.140625" customWidth="1"/>
    <col min="16137" max="16137" width="12.28515625" customWidth="1"/>
    <col min="16138" max="16138" width="13" customWidth="1"/>
  </cols>
  <sheetData>
    <row r="1" spans="1:10" x14ac:dyDescent="0.25">
      <c r="C1" s="508" t="s">
        <v>715</v>
      </c>
      <c r="D1" s="509"/>
    </row>
    <row r="2" spans="1:10" x14ac:dyDescent="0.25">
      <c r="C2" s="508" t="s">
        <v>444</v>
      </c>
      <c r="D2" s="509"/>
    </row>
    <row r="3" spans="1:10" x14ac:dyDescent="0.25">
      <c r="C3" s="508" t="s">
        <v>445</v>
      </c>
      <c r="D3" s="509"/>
    </row>
    <row r="4" spans="1:10" x14ac:dyDescent="0.25">
      <c r="C4" s="508" t="s">
        <v>446</v>
      </c>
      <c r="D4" s="509"/>
    </row>
    <row r="5" spans="1:10" x14ac:dyDescent="0.25">
      <c r="C5" s="508" t="s">
        <v>817</v>
      </c>
      <c r="D5" s="509"/>
    </row>
    <row r="6" spans="1:10" x14ac:dyDescent="0.25">
      <c r="C6" s="505" t="s">
        <v>818</v>
      </c>
      <c r="D6" s="509"/>
    </row>
    <row r="7" spans="1:10" x14ac:dyDescent="0.25">
      <c r="C7" s="556" t="s">
        <v>853</v>
      </c>
      <c r="D7" s="556"/>
      <c r="E7" s="556"/>
      <c r="F7" s="556"/>
      <c r="G7" s="556"/>
      <c r="H7" s="556"/>
      <c r="I7" s="556"/>
      <c r="J7" s="556"/>
    </row>
    <row r="8" spans="1:10" x14ac:dyDescent="0.25">
      <c r="C8" s="559" t="s">
        <v>907</v>
      </c>
      <c r="D8" s="559"/>
      <c r="E8" s="559"/>
      <c r="F8" s="559"/>
      <c r="G8" s="559"/>
      <c r="H8" s="559"/>
      <c r="I8" s="559"/>
      <c r="J8" s="559"/>
    </row>
    <row r="9" spans="1:10" x14ac:dyDescent="0.25">
      <c r="C9" s="512"/>
      <c r="D9" s="512"/>
    </row>
    <row r="10" spans="1:10" ht="15.75" x14ac:dyDescent="0.25">
      <c r="C10" s="564" t="s">
        <v>614</v>
      </c>
      <c r="D10" s="564"/>
      <c r="E10" s="564"/>
      <c r="F10" s="564"/>
      <c r="G10" s="564"/>
      <c r="H10" s="564"/>
    </row>
    <row r="11" spans="1:10" ht="15.75" x14ac:dyDescent="0.25">
      <c r="A11" s="564" t="s">
        <v>615</v>
      </c>
      <c r="B11" s="564"/>
      <c r="C11" s="564"/>
      <c r="D11" s="564"/>
      <c r="E11" s="564"/>
      <c r="F11" s="564"/>
      <c r="G11" s="564"/>
      <c r="H11" s="564"/>
      <c r="I11" s="564"/>
      <c r="J11" s="564"/>
    </row>
    <row r="12" spans="1:10" ht="15.75" x14ac:dyDescent="0.25">
      <c r="C12" s="563" t="s">
        <v>812</v>
      </c>
      <c r="D12" s="563"/>
      <c r="E12" s="563"/>
      <c r="F12" s="563"/>
      <c r="G12" s="563"/>
      <c r="H12" s="563"/>
    </row>
    <row r="13" spans="1:10" x14ac:dyDescent="0.25">
      <c r="C13" s="512"/>
      <c r="D13" s="512"/>
    </row>
    <row r="14" spans="1:10" x14ac:dyDescent="0.25">
      <c r="C14" s="581"/>
      <c r="D14" s="581"/>
    </row>
    <row r="15" spans="1:10" ht="15.75" x14ac:dyDescent="0.25">
      <c r="C15" s="512"/>
      <c r="D15" s="510"/>
      <c r="F15" s="510" t="s">
        <v>716</v>
      </c>
      <c r="G15" s="510"/>
      <c r="H15" s="510"/>
      <c r="I15" s="510"/>
    </row>
    <row r="16" spans="1:10" ht="16.5" customHeight="1" x14ac:dyDescent="0.25">
      <c r="C16" s="512"/>
      <c r="D16" s="510"/>
    </row>
    <row r="17" spans="2:10" ht="112.5" customHeight="1" x14ac:dyDescent="0.25">
      <c r="C17" s="583" t="s">
        <v>780</v>
      </c>
      <c r="D17" s="583"/>
      <c r="E17" s="583"/>
      <c r="F17" s="583"/>
      <c r="G17" s="514"/>
      <c r="H17" s="514"/>
      <c r="I17" s="514"/>
    </row>
    <row r="18" spans="2:10" ht="15.75" x14ac:dyDescent="0.25">
      <c r="C18" s="451"/>
      <c r="D18" s="510"/>
    </row>
    <row r="19" spans="2:10" x14ac:dyDescent="0.25">
      <c r="D19" s="246"/>
      <c r="F19" s="246"/>
      <c r="G19" s="246"/>
      <c r="H19" s="246"/>
      <c r="I19" s="246"/>
      <c r="J19" s="246" t="s">
        <v>613</v>
      </c>
    </row>
    <row r="20" spans="2:10" x14ac:dyDescent="0.25">
      <c r="B20" s="576" t="s">
        <v>447</v>
      </c>
      <c r="C20" s="576" t="s">
        <v>448</v>
      </c>
      <c r="D20" s="576" t="s">
        <v>5</v>
      </c>
      <c r="E20" s="585" t="s">
        <v>617</v>
      </c>
      <c r="F20" s="586"/>
      <c r="G20" s="586"/>
      <c r="H20" s="586"/>
      <c r="I20" s="586"/>
      <c r="J20" s="587"/>
    </row>
    <row r="21" spans="2:10" ht="17.25" customHeight="1" x14ac:dyDescent="0.25">
      <c r="B21" s="577"/>
      <c r="C21" s="577"/>
      <c r="D21" s="577"/>
      <c r="E21" s="588" t="s">
        <v>618</v>
      </c>
      <c r="F21" s="588" t="s">
        <v>619</v>
      </c>
      <c r="G21" s="585" t="s">
        <v>781</v>
      </c>
      <c r="H21" s="586"/>
      <c r="I21" s="587"/>
      <c r="J21" s="588" t="s">
        <v>620</v>
      </c>
    </row>
    <row r="22" spans="2:10" ht="68.25" customHeight="1" x14ac:dyDescent="0.25">
      <c r="B22" s="584"/>
      <c r="C22" s="584"/>
      <c r="D22" s="584"/>
      <c r="E22" s="588"/>
      <c r="F22" s="588"/>
      <c r="G22" s="472" t="s">
        <v>636</v>
      </c>
      <c r="H22" s="515" t="s">
        <v>637</v>
      </c>
      <c r="I22" s="473" t="s">
        <v>638</v>
      </c>
      <c r="J22" s="588"/>
    </row>
    <row r="23" spans="2:10" ht="18" customHeight="1" x14ac:dyDescent="0.25">
      <c r="B23" s="511">
        <v>1</v>
      </c>
      <c r="C23" s="236" t="s">
        <v>449</v>
      </c>
      <c r="D23" s="452">
        <f>SUM(E23:J23)</f>
        <v>5773</v>
      </c>
      <c r="E23" s="353">
        <v>5773</v>
      </c>
      <c r="F23" s="353"/>
      <c r="G23" s="353"/>
      <c r="H23" s="353"/>
      <c r="I23" s="353"/>
      <c r="J23" s="353"/>
    </row>
    <row r="24" spans="2:10" ht="15.75" x14ac:dyDescent="0.25">
      <c r="B24" s="511">
        <v>2</v>
      </c>
      <c r="C24" s="236" t="s">
        <v>450</v>
      </c>
      <c r="D24" s="452">
        <f t="shared" ref="D24:D29" si="0">SUM(E24:J24)</f>
        <v>44400</v>
      </c>
      <c r="E24" s="353">
        <v>12884</v>
      </c>
      <c r="F24" s="353"/>
      <c r="G24" s="353"/>
      <c r="H24" s="353"/>
      <c r="I24" s="353"/>
      <c r="J24" s="353">
        <v>31516</v>
      </c>
    </row>
    <row r="25" spans="2:10" ht="15.75" x14ac:dyDescent="0.25">
      <c r="B25" s="511">
        <v>3</v>
      </c>
      <c r="C25" s="236" t="s">
        <v>451</v>
      </c>
      <c r="D25" s="452">
        <f t="shared" si="0"/>
        <v>5286</v>
      </c>
      <c r="E25" s="353">
        <v>5286</v>
      </c>
      <c r="F25" s="353"/>
      <c r="G25" s="353"/>
      <c r="H25" s="353"/>
      <c r="I25" s="353"/>
      <c r="J25" s="353"/>
    </row>
    <row r="26" spans="2:10" ht="15.75" x14ac:dyDescent="0.25">
      <c r="B26" s="511">
        <v>4</v>
      </c>
      <c r="C26" s="236" t="s">
        <v>452</v>
      </c>
      <c r="D26" s="452">
        <f t="shared" si="0"/>
        <v>6686</v>
      </c>
      <c r="E26" s="353">
        <v>6686</v>
      </c>
      <c r="F26" s="353"/>
      <c r="G26" s="353"/>
      <c r="H26" s="353"/>
      <c r="I26" s="353"/>
      <c r="J26" s="353"/>
    </row>
    <row r="27" spans="2:10" ht="15.75" x14ac:dyDescent="0.25">
      <c r="B27" s="511">
        <v>5</v>
      </c>
      <c r="C27" s="236" t="s">
        <v>453</v>
      </c>
      <c r="D27" s="452">
        <f>SUM(E27+F27+J27)</f>
        <v>343029</v>
      </c>
      <c r="E27" s="353">
        <v>4929</v>
      </c>
      <c r="F27" s="353">
        <f>SUM(G27:I27)</f>
        <v>338100</v>
      </c>
      <c r="G27" s="353">
        <v>120544</v>
      </c>
      <c r="H27" s="353">
        <v>97333</v>
      </c>
      <c r="I27" s="353">
        <v>120223</v>
      </c>
      <c r="J27" s="353"/>
    </row>
    <row r="28" spans="2:10" ht="15.75" x14ac:dyDescent="0.25">
      <c r="B28" s="511">
        <v>6</v>
      </c>
      <c r="C28" s="236" t="s">
        <v>454</v>
      </c>
      <c r="D28" s="452">
        <f t="shared" si="0"/>
        <v>6693</v>
      </c>
      <c r="E28" s="353">
        <v>6693</v>
      </c>
      <c r="F28" s="353"/>
      <c r="G28" s="353"/>
      <c r="H28" s="353"/>
      <c r="I28" s="353"/>
      <c r="J28" s="353"/>
    </row>
    <row r="29" spans="2:10" ht="15.75" x14ac:dyDescent="0.25">
      <c r="B29" s="511">
        <v>7</v>
      </c>
      <c r="C29" s="236" t="s">
        <v>455</v>
      </c>
      <c r="D29" s="452">
        <f t="shared" si="0"/>
        <v>5149</v>
      </c>
      <c r="E29" s="353">
        <v>5149</v>
      </c>
      <c r="F29" s="353"/>
      <c r="G29" s="353"/>
      <c r="H29" s="353"/>
      <c r="I29" s="353"/>
      <c r="J29" s="353"/>
    </row>
    <row r="30" spans="2:10" ht="15.75" x14ac:dyDescent="0.25">
      <c r="B30" s="247"/>
      <c r="C30" s="242" t="s">
        <v>456</v>
      </c>
      <c r="D30" s="453">
        <f>SUM(D23:D29)</f>
        <v>417016</v>
      </c>
      <c r="E30" s="453">
        <f>SUM(E23:E29)</f>
        <v>47400</v>
      </c>
      <c r="F30" s="453">
        <f>SUM(F23:F29)</f>
        <v>338100</v>
      </c>
      <c r="G30" s="453">
        <f t="shared" ref="G30:I30" si="1">SUM(G23:G29)</f>
        <v>120544</v>
      </c>
      <c r="H30" s="453">
        <f t="shared" si="1"/>
        <v>97333</v>
      </c>
      <c r="I30" s="453">
        <f t="shared" si="1"/>
        <v>120223</v>
      </c>
      <c r="J30" s="453">
        <f>SUM(J23:J29)</f>
        <v>31516</v>
      </c>
    </row>
  </sheetData>
  <mergeCells count="15">
    <mergeCell ref="C7:J7"/>
    <mergeCell ref="C8:J8"/>
    <mergeCell ref="C10:H10"/>
    <mergeCell ref="A11:J11"/>
    <mergeCell ref="C12:H12"/>
    <mergeCell ref="C14:D14"/>
    <mergeCell ref="C17:F17"/>
    <mergeCell ref="B20:B22"/>
    <mergeCell ref="C20:C22"/>
    <mergeCell ref="D20:D22"/>
    <mergeCell ref="E20:J20"/>
    <mergeCell ref="E21:E22"/>
    <mergeCell ref="F21:F22"/>
    <mergeCell ref="G21:I21"/>
    <mergeCell ref="J21:J22"/>
  </mergeCells>
  <pageMargins left="0.70866141732283472" right="0.70866141732283472" top="0.74803149606299213" bottom="0.74803149606299213" header="0.31496062992125984" footer="0.31496062992125984"/>
  <pageSetup paperSize="9" scale="81" orientation="portrait" blackAndWhite="1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K30"/>
  <sheetViews>
    <sheetView zoomScaleNormal="100" workbookViewId="0">
      <selection activeCell="C9" sqref="C9"/>
    </sheetView>
  </sheetViews>
  <sheetFormatPr defaultRowHeight="15" x14ac:dyDescent="0.25"/>
  <cols>
    <col min="2" max="2" width="7.140625" customWidth="1"/>
    <col min="3" max="3" width="34" customWidth="1"/>
    <col min="4" max="4" width="10.85546875" customWidth="1"/>
    <col min="5" max="5" width="12.140625" hidden="1" customWidth="1"/>
    <col min="6" max="6" width="12.28515625" hidden="1" customWidth="1"/>
    <col min="7" max="7" width="13" hidden="1" customWidth="1"/>
    <col min="8" max="8" width="0.28515625" hidden="1" customWidth="1"/>
    <col min="9" max="9" width="12.5703125" hidden="1" customWidth="1"/>
    <col min="10" max="10" width="21.28515625" customWidth="1"/>
    <col min="258" max="258" width="7.140625" customWidth="1"/>
    <col min="259" max="259" width="34" customWidth="1"/>
    <col min="260" max="260" width="10.85546875" customWidth="1"/>
    <col min="261" max="262" width="0" hidden="1" customWidth="1"/>
    <col min="263" max="263" width="13" customWidth="1"/>
    <col min="514" max="514" width="7.140625" customWidth="1"/>
    <col min="515" max="515" width="34" customWidth="1"/>
    <col min="516" max="516" width="10.85546875" customWidth="1"/>
    <col min="517" max="518" width="0" hidden="1" customWidth="1"/>
    <col min="519" max="519" width="13" customWidth="1"/>
    <col min="770" max="770" width="7.140625" customWidth="1"/>
    <col min="771" max="771" width="34" customWidth="1"/>
    <col min="772" max="772" width="10.85546875" customWidth="1"/>
    <col min="773" max="774" width="0" hidden="1" customWidth="1"/>
    <col min="775" max="775" width="13" customWidth="1"/>
    <col min="1026" max="1026" width="7.140625" customWidth="1"/>
    <col min="1027" max="1027" width="34" customWidth="1"/>
    <col min="1028" max="1028" width="10.85546875" customWidth="1"/>
    <col min="1029" max="1030" width="0" hidden="1" customWidth="1"/>
    <col min="1031" max="1031" width="13" customWidth="1"/>
    <col min="1282" max="1282" width="7.140625" customWidth="1"/>
    <col min="1283" max="1283" width="34" customWidth="1"/>
    <col min="1284" max="1284" width="10.85546875" customWidth="1"/>
    <col min="1285" max="1286" width="0" hidden="1" customWidth="1"/>
    <col min="1287" max="1287" width="13" customWidth="1"/>
    <col min="1538" max="1538" width="7.140625" customWidth="1"/>
    <col min="1539" max="1539" width="34" customWidth="1"/>
    <col min="1540" max="1540" width="10.85546875" customWidth="1"/>
    <col min="1541" max="1542" width="0" hidden="1" customWidth="1"/>
    <col min="1543" max="1543" width="13" customWidth="1"/>
    <col min="1794" max="1794" width="7.140625" customWidth="1"/>
    <col min="1795" max="1795" width="34" customWidth="1"/>
    <col min="1796" max="1796" width="10.85546875" customWidth="1"/>
    <col min="1797" max="1798" width="0" hidden="1" customWidth="1"/>
    <col min="1799" max="1799" width="13" customWidth="1"/>
    <col min="2050" max="2050" width="7.140625" customWidth="1"/>
    <col min="2051" max="2051" width="34" customWidth="1"/>
    <col min="2052" max="2052" width="10.85546875" customWidth="1"/>
    <col min="2053" max="2054" width="0" hidden="1" customWidth="1"/>
    <col min="2055" max="2055" width="13" customWidth="1"/>
    <col min="2306" max="2306" width="7.140625" customWidth="1"/>
    <col min="2307" max="2307" width="34" customWidth="1"/>
    <col min="2308" max="2308" width="10.85546875" customWidth="1"/>
    <col min="2309" max="2310" width="0" hidden="1" customWidth="1"/>
    <col min="2311" max="2311" width="13" customWidth="1"/>
    <col min="2562" max="2562" width="7.140625" customWidth="1"/>
    <col min="2563" max="2563" width="34" customWidth="1"/>
    <col min="2564" max="2564" width="10.85546875" customWidth="1"/>
    <col min="2565" max="2566" width="0" hidden="1" customWidth="1"/>
    <col min="2567" max="2567" width="13" customWidth="1"/>
    <col min="2818" max="2818" width="7.140625" customWidth="1"/>
    <col min="2819" max="2819" width="34" customWidth="1"/>
    <col min="2820" max="2820" width="10.85546875" customWidth="1"/>
    <col min="2821" max="2822" width="0" hidden="1" customWidth="1"/>
    <col min="2823" max="2823" width="13" customWidth="1"/>
    <col min="3074" max="3074" width="7.140625" customWidth="1"/>
    <col min="3075" max="3075" width="34" customWidth="1"/>
    <col min="3076" max="3076" width="10.85546875" customWidth="1"/>
    <col min="3077" max="3078" width="0" hidden="1" customWidth="1"/>
    <col min="3079" max="3079" width="13" customWidth="1"/>
    <col min="3330" max="3330" width="7.140625" customWidth="1"/>
    <col min="3331" max="3331" width="34" customWidth="1"/>
    <col min="3332" max="3332" width="10.85546875" customWidth="1"/>
    <col min="3333" max="3334" width="0" hidden="1" customWidth="1"/>
    <col min="3335" max="3335" width="13" customWidth="1"/>
    <col min="3586" max="3586" width="7.140625" customWidth="1"/>
    <col min="3587" max="3587" width="34" customWidth="1"/>
    <col min="3588" max="3588" width="10.85546875" customWidth="1"/>
    <col min="3589" max="3590" width="0" hidden="1" customWidth="1"/>
    <col min="3591" max="3591" width="13" customWidth="1"/>
    <col min="3842" max="3842" width="7.140625" customWidth="1"/>
    <col min="3843" max="3843" width="34" customWidth="1"/>
    <col min="3844" max="3844" width="10.85546875" customWidth="1"/>
    <col min="3845" max="3846" width="0" hidden="1" customWidth="1"/>
    <col min="3847" max="3847" width="13" customWidth="1"/>
    <col min="4098" max="4098" width="7.140625" customWidth="1"/>
    <col min="4099" max="4099" width="34" customWidth="1"/>
    <col min="4100" max="4100" width="10.85546875" customWidth="1"/>
    <col min="4101" max="4102" width="0" hidden="1" customWidth="1"/>
    <col min="4103" max="4103" width="13" customWidth="1"/>
    <col min="4354" max="4354" width="7.140625" customWidth="1"/>
    <col min="4355" max="4355" width="34" customWidth="1"/>
    <col min="4356" max="4356" width="10.85546875" customWidth="1"/>
    <col min="4357" max="4358" width="0" hidden="1" customWidth="1"/>
    <col min="4359" max="4359" width="13" customWidth="1"/>
    <col min="4610" max="4610" width="7.140625" customWidth="1"/>
    <col min="4611" max="4611" width="34" customWidth="1"/>
    <col min="4612" max="4612" width="10.85546875" customWidth="1"/>
    <col min="4613" max="4614" width="0" hidden="1" customWidth="1"/>
    <col min="4615" max="4615" width="13" customWidth="1"/>
    <col min="4866" max="4866" width="7.140625" customWidth="1"/>
    <col min="4867" max="4867" width="34" customWidth="1"/>
    <col min="4868" max="4868" width="10.85546875" customWidth="1"/>
    <col min="4869" max="4870" width="0" hidden="1" customWidth="1"/>
    <col min="4871" max="4871" width="13" customWidth="1"/>
    <col min="5122" max="5122" width="7.140625" customWidth="1"/>
    <col min="5123" max="5123" width="34" customWidth="1"/>
    <col min="5124" max="5124" width="10.85546875" customWidth="1"/>
    <col min="5125" max="5126" width="0" hidden="1" customWidth="1"/>
    <col min="5127" max="5127" width="13" customWidth="1"/>
    <col min="5378" max="5378" width="7.140625" customWidth="1"/>
    <col min="5379" max="5379" width="34" customWidth="1"/>
    <col min="5380" max="5380" width="10.85546875" customWidth="1"/>
    <col min="5381" max="5382" width="0" hidden="1" customWidth="1"/>
    <col min="5383" max="5383" width="13" customWidth="1"/>
    <col min="5634" max="5634" width="7.140625" customWidth="1"/>
    <col min="5635" max="5635" width="34" customWidth="1"/>
    <col min="5636" max="5636" width="10.85546875" customWidth="1"/>
    <col min="5637" max="5638" width="0" hidden="1" customWidth="1"/>
    <col min="5639" max="5639" width="13" customWidth="1"/>
    <col min="5890" max="5890" width="7.140625" customWidth="1"/>
    <col min="5891" max="5891" width="34" customWidth="1"/>
    <col min="5892" max="5892" width="10.85546875" customWidth="1"/>
    <col min="5893" max="5894" width="0" hidden="1" customWidth="1"/>
    <col min="5895" max="5895" width="13" customWidth="1"/>
    <col min="6146" max="6146" width="7.140625" customWidth="1"/>
    <col min="6147" max="6147" width="34" customWidth="1"/>
    <col min="6148" max="6148" width="10.85546875" customWidth="1"/>
    <col min="6149" max="6150" width="0" hidden="1" customWidth="1"/>
    <col min="6151" max="6151" width="13" customWidth="1"/>
    <col min="6402" max="6402" width="7.140625" customWidth="1"/>
    <col min="6403" max="6403" width="34" customWidth="1"/>
    <col min="6404" max="6404" width="10.85546875" customWidth="1"/>
    <col min="6405" max="6406" width="0" hidden="1" customWidth="1"/>
    <col min="6407" max="6407" width="13" customWidth="1"/>
    <col min="6658" max="6658" width="7.140625" customWidth="1"/>
    <col min="6659" max="6659" width="34" customWidth="1"/>
    <col min="6660" max="6660" width="10.85546875" customWidth="1"/>
    <col min="6661" max="6662" width="0" hidden="1" customWidth="1"/>
    <col min="6663" max="6663" width="13" customWidth="1"/>
    <col min="6914" max="6914" width="7.140625" customWidth="1"/>
    <col min="6915" max="6915" width="34" customWidth="1"/>
    <col min="6916" max="6916" width="10.85546875" customWidth="1"/>
    <col min="6917" max="6918" width="0" hidden="1" customWidth="1"/>
    <col min="6919" max="6919" width="13" customWidth="1"/>
    <col min="7170" max="7170" width="7.140625" customWidth="1"/>
    <col min="7171" max="7171" width="34" customWidth="1"/>
    <col min="7172" max="7172" width="10.85546875" customWidth="1"/>
    <col min="7173" max="7174" width="0" hidden="1" customWidth="1"/>
    <col min="7175" max="7175" width="13" customWidth="1"/>
    <col min="7426" max="7426" width="7.140625" customWidth="1"/>
    <col min="7427" max="7427" width="34" customWidth="1"/>
    <col min="7428" max="7428" width="10.85546875" customWidth="1"/>
    <col min="7429" max="7430" width="0" hidden="1" customWidth="1"/>
    <col min="7431" max="7431" width="13" customWidth="1"/>
    <col min="7682" max="7682" width="7.140625" customWidth="1"/>
    <col min="7683" max="7683" width="34" customWidth="1"/>
    <col min="7684" max="7684" width="10.85546875" customWidth="1"/>
    <col min="7685" max="7686" width="0" hidden="1" customWidth="1"/>
    <col min="7687" max="7687" width="13" customWidth="1"/>
    <col min="7938" max="7938" width="7.140625" customWidth="1"/>
    <col min="7939" max="7939" width="34" customWidth="1"/>
    <col min="7940" max="7940" width="10.85546875" customWidth="1"/>
    <col min="7941" max="7942" width="0" hidden="1" customWidth="1"/>
    <col min="7943" max="7943" width="13" customWidth="1"/>
    <col min="8194" max="8194" width="7.140625" customWidth="1"/>
    <col min="8195" max="8195" width="34" customWidth="1"/>
    <col min="8196" max="8196" width="10.85546875" customWidth="1"/>
    <col min="8197" max="8198" width="0" hidden="1" customWidth="1"/>
    <col min="8199" max="8199" width="13" customWidth="1"/>
    <col min="8450" max="8450" width="7.140625" customWidth="1"/>
    <col min="8451" max="8451" width="34" customWidth="1"/>
    <col min="8452" max="8452" width="10.85546875" customWidth="1"/>
    <col min="8453" max="8454" width="0" hidden="1" customWidth="1"/>
    <col min="8455" max="8455" width="13" customWidth="1"/>
    <col min="8706" max="8706" width="7.140625" customWidth="1"/>
    <col min="8707" max="8707" width="34" customWidth="1"/>
    <col min="8708" max="8708" width="10.85546875" customWidth="1"/>
    <col min="8709" max="8710" width="0" hidden="1" customWidth="1"/>
    <col min="8711" max="8711" width="13" customWidth="1"/>
    <col min="8962" max="8962" width="7.140625" customWidth="1"/>
    <col min="8963" max="8963" width="34" customWidth="1"/>
    <col min="8964" max="8964" width="10.85546875" customWidth="1"/>
    <col min="8965" max="8966" width="0" hidden="1" customWidth="1"/>
    <col min="8967" max="8967" width="13" customWidth="1"/>
    <col min="9218" max="9218" width="7.140625" customWidth="1"/>
    <col min="9219" max="9219" width="34" customWidth="1"/>
    <col min="9220" max="9220" width="10.85546875" customWidth="1"/>
    <col min="9221" max="9222" width="0" hidden="1" customWidth="1"/>
    <col min="9223" max="9223" width="13" customWidth="1"/>
    <col min="9474" max="9474" width="7.140625" customWidth="1"/>
    <col min="9475" max="9475" width="34" customWidth="1"/>
    <col min="9476" max="9476" width="10.85546875" customWidth="1"/>
    <col min="9477" max="9478" width="0" hidden="1" customWidth="1"/>
    <col min="9479" max="9479" width="13" customWidth="1"/>
    <col min="9730" max="9730" width="7.140625" customWidth="1"/>
    <col min="9731" max="9731" width="34" customWidth="1"/>
    <col min="9732" max="9732" width="10.85546875" customWidth="1"/>
    <col min="9733" max="9734" width="0" hidden="1" customWidth="1"/>
    <col min="9735" max="9735" width="13" customWidth="1"/>
    <col min="9986" max="9986" width="7.140625" customWidth="1"/>
    <col min="9987" max="9987" width="34" customWidth="1"/>
    <col min="9988" max="9988" width="10.85546875" customWidth="1"/>
    <col min="9989" max="9990" width="0" hidden="1" customWidth="1"/>
    <col min="9991" max="9991" width="13" customWidth="1"/>
    <col min="10242" max="10242" width="7.140625" customWidth="1"/>
    <col min="10243" max="10243" width="34" customWidth="1"/>
    <col min="10244" max="10244" width="10.85546875" customWidth="1"/>
    <col min="10245" max="10246" width="0" hidden="1" customWidth="1"/>
    <col min="10247" max="10247" width="13" customWidth="1"/>
    <col min="10498" max="10498" width="7.140625" customWidth="1"/>
    <col min="10499" max="10499" width="34" customWidth="1"/>
    <col min="10500" max="10500" width="10.85546875" customWidth="1"/>
    <col min="10501" max="10502" width="0" hidden="1" customWidth="1"/>
    <col min="10503" max="10503" width="13" customWidth="1"/>
    <col min="10754" max="10754" width="7.140625" customWidth="1"/>
    <col min="10755" max="10755" width="34" customWidth="1"/>
    <col min="10756" max="10756" width="10.85546875" customWidth="1"/>
    <col min="10757" max="10758" width="0" hidden="1" customWidth="1"/>
    <col min="10759" max="10759" width="13" customWidth="1"/>
    <col min="11010" max="11010" width="7.140625" customWidth="1"/>
    <col min="11011" max="11011" width="34" customWidth="1"/>
    <col min="11012" max="11012" width="10.85546875" customWidth="1"/>
    <col min="11013" max="11014" width="0" hidden="1" customWidth="1"/>
    <col min="11015" max="11015" width="13" customWidth="1"/>
    <col min="11266" max="11266" width="7.140625" customWidth="1"/>
    <col min="11267" max="11267" width="34" customWidth="1"/>
    <col min="11268" max="11268" width="10.85546875" customWidth="1"/>
    <col min="11269" max="11270" width="0" hidden="1" customWidth="1"/>
    <col min="11271" max="11271" width="13" customWidth="1"/>
    <col min="11522" max="11522" width="7.140625" customWidth="1"/>
    <col min="11523" max="11523" width="34" customWidth="1"/>
    <col min="11524" max="11524" width="10.85546875" customWidth="1"/>
    <col min="11525" max="11526" width="0" hidden="1" customWidth="1"/>
    <col min="11527" max="11527" width="13" customWidth="1"/>
    <col min="11778" max="11778" width="7.140625" customWidth="1"/>
    <col min="11779" max="11779" width="34" customWidth="1"/>
    <col min="11780" max="11780" width="10.85546875" customWidth="1"/>
    <col min="11781" max="11782" width="0" hidden="1" customWidth="1"/>
    <col min="11783" max="11783" width="13" customWidth="1"/>
    <col min="12034" max="12034" width="7.140625" customWidth="1"/>
    <col min="12035" max="12035" width="34" customWidth="1"/>
    <col min="12036" max="12036" width="10.85546875" customWidth="1"/>
    <col min="12037" max="12038" width="0" hidden="1" customWidth="1"/>
    <col min="12039" max="12039" width="13" customWidth="1"/>
    <col min="12290" max="12290" width="7.140625" customWidth="1"/>
    <col min="12291" max="12291" width="34" customWidth="1"/>
    <col min="12292" max="12292" width="10.85546875" customWidth="1"/>
    <col min="12293" max="12294" width="0" hidden="1" customWidth="1"/>
    <col min="12295" max="12295" width="13" customWidth="1"/>
    <col min="12546" max="12546" width="7.140625" customWidth="1"/>
    <col min="12547" max="12547" width="34" customWidth="1"/>
    <col min="12548" max="12548" width="10.85546875" customWidth="1"/>
    <col min="12549" max="12550" width="0" hidden="1" customWidth="1"/>
    <col min="12551" max="12551" width="13" customWidth="1"/>
    <col min="12802" max="12802" width="7.140625" customWidth="1"/>
    <col min="12803" max="12803" width="34" customWidth="1"/>
    <col min="12804" max="12804" width="10.85546875" customWidth="1"/>
    <col min="12805" max="12806" width="0" hidden="1" customWidth="1"/>
    <col min="12807" max="12807" width="13" customWidth="1"/>
    <col min="13058" max="13058" width="7.140625" customWidth="1"/>
    <col min="13059" max="13059" width="34" customWidth="1"/>
    <col min="13060" max="13060" width="10.85546875" customWidth="1"/>
    <col min="13061" max="13062" width="0" hidden="1" customWidth="1"/>
    <col min="13063" max="13063" width="13" customWidth="1"/>
    <col min="13314" max="13314" width="7.140625" customWidth="1"/>
    <col min="13315" max="13315" width="34" customWidth="1"/>
    <col min="13316" max="13316" width="10.85546875" customWidth="1"/>
    <col min="13317" max="13318" width="0" hidden="1" customWidth="1"/>
    <col min="13319" max="13319" width="13" customWidth="1"/>
    <col min="13570" max="13570" width="7.140625" customWidth="1"/>
    <col min="13571" max="13571" width="34" customWidth="1"/>
    <col min="13572" max="13572" width="10.85546875" customWidth="1"/>
    <col min="13573" max="13574" width="0" hidden="1" customWidth="1"/>
    <col min="13575" max="13575" width="13" customWidth="1"/>
    <col min="13826" max="13826" width="7.140625" customWidth="1"/>
    <col min="13827" max="13827" width="34" customWidth="1"/>
    <col min="13828" max="13828" width="10.85546875" customWidth="1"/>
    <col min="13829" max="13830" width="0" hidden="1" customWidth="1"/>
    <col min="13831" max="13831" width="13" customWidth="1"/>
    <col min="14082" max="14082" width="7.140625" customWidth="1"/>
    <col min="14083" max="14083" width="34" customWidth="1"/>
    <col min="14084" max="14084" width="10.85546875" customWidth="1"/>
    <col min="14085" max="14086" width="0" hidden="1" customWidth="1"/>
    <col min="14087" max="14087" width="13" customWidth="1"/>
    <col min="14338" max="14338" width="7.140625" customWidth="1"/>
    <col min="14339" max="14339" width="34" customWidth="1"/>
    <col min="14340" max="14340" width="10.85546875" customWidth="1"/>
    <col min="14341" max="14342" width="0" hidden="1" customWidth="1"/>
    <col min="14343" max="14343" width="13" customWidth="1"/>
    <col min="14594" max="14594" width="7.140625" customWidth="1"/>
    <col min="14595" max="14595" width="34" customWidth="1"/>
    <col min="14596" max="14596" width="10.85546875" customWidth="1"/>
    <col min="14597" max="14598" width="0" hidden="1" customWidth="1"/>
    <col min="14599" max="14599" width="13" customWidth="1"/>
    <col min="14850" max="14850" width="7.140625" customWidth="1"/>
    <col min="14851" max="14851" width="34" customWidth="1"/>
    <col min="14852" max="14852" width="10.85546875" customWidth="1"/>
    <col min="14853" max="14854" width="0" hidden="1" customWidth="1"/>
    <col min="14855" max="14855" width="13" customWidth="1"/>
    <col min="15106" max="15106" width="7.140625" customWidth="1"/>
    <col min="15107" max="15107" width="34" customWidth="1"/>
    <col min="15108" max="15108" width="10.85546875" customWidth="1"/>
    <col min="15109" max="15110" width="0" hidden="1" customWidth="1"/>
    <col min="15111" max="15111" width="13" customWidth="1"/>
    <col min="15362" max="15362" width="7.140625" customWidth="1"/>
    <col min="15363" max="15363" width="34" customWidth="1"/>
    <col min="15364" max="15364" width="10.85546875" customWidth="1"/>
    <col min="15365" max="15366" width="0" hidden="1" customWidth="1"/>
    <col min="15367" max="15367" width="13" customWidth="1"/>
    <col min="15618" max="15618" width="7.140625" customWidth="1"/>
    <col min="15619" max="15619" width="34" customWidth="1"/>
    <col min="15620" max="15620" width="10.85546875" customWidth="1"/>
    <col min="15621" max="15622" width="0" hidden="1" customWidth="1"/>
    <col min="15623" max="15623" width="13" customWidth="1"/>
    <col min="15874" max="15874" width="7.140625" customWidth="1"/>
    <col min="15875" max="15875" width="34" customWidth="1"/>
    <col min="15876" max="15876" width="10.85546875" customWidth="1"/>
    <col min="15877" max="15878" width="0" hidden="1" customWidth="1"/>
    <col min="15879" max="15879" width="13" customWidth="1"/>
    <col min="16130" max="16130" width="7.140625" customWidth="1"/>
    <col min="16131" max="16131" width="34" customWidth="1"/>
    <col min="16132" max="16132" width="10.85546875" customWidth="1"/>
    <col min="16133" max="16134" width="0" hidden="1" customWidth="1"/>
    <col min="16135" max="16135" width="13" customWidth="1"/>
  </cols>
  <sheetData>
    <row r="1" spans="1:11" x14ac:dyDescent="0.25">
      <c r="C1" s="508" t="s">
        <v>715</v>
      </c>
      <c r="D1" s="509"/>
    </row>
    <row r="2" spans="1:11" x14ac:dyDescent="0.25">
      <c r="C2" s="508" t="s">
        <v>444</v>
      </c>
      <c r="D2" s="509"/>
    </row>
    <row r="3" spans="1:11" x14ac:dyDescent="0.25">
      <c r="C3" s="508" t="s">
        <v>445</v>
      </c>
      <c r="D3" s="509"/>
    </row>
    <row r="4" spans="1:11" x14ac:dyDescent="0.25">
      <c r="C4" s="508" t="s">
        <v>446</v>
      </c>
      <c r="D4" s="509"/>
    </row>
    <row r="5" spans="1:11" x14ac:dyDescent="0.25">
      <c r="C5" s="508" t="s">
        <v>817</v>
      </c>
      <c r="D5" s="509"/>
    </row>
    <row r="6" spans="1:11" x14ac:dyDescent="0.25">
      <c r="C6" s="506" t="s">
        <v>818</v>
      </c>
      <c r="D6" s="506"/>
      <c r="E6" s="506"/>
      <c r="F6" s="506"/>
      <c r="G6" s="506"/>
    </row>
    <row r="7" spans="1:11" x14ac:dyDescent="0.25">
      <c r="C7" s="503" t="s">
        <v>853</v>
      </c>
      <c r="D7" s="503"/>
      <c r="E7" s="503"/>
      <c r="F7" s="503"/>
      <c r="G7" s="503"/>
    </row>
    <row r="8" spans="1:11" x14ac:dyDescent="0.25">
      <c r="C8" s="556" t="s">
        <v>906</v>
      </c>
      <c r="D8" s="556"/>
      <c r="E8" s="556"/>
      <c r="F8" s="556"/>
      <c r="G8" s="556"/>
      <c r="H8" s="556"/>
      <c r="I8" s="556"/>
      <c r="J8" s="556"/>
      <c r="K8" s="556"/>
    </row>
    <row r="9" spans="1:11" x14ac:dyDescent="0.25">
      <c r="C9" s="503"/>
      <c r="D9" s="503"/>
      <c r="E9" s="503"/>
      <c r="F9" s="503"/>
      <c r="G9" s="503"/>
    </row>
    <row r="10" spans="1:11" ht="15.75" x14ac:dyDescent="0.25">
      <c r="C10" s="190" t="s">
        <v>614</v>
      </c>
      <c r="D10" s="190"/>
      <c r="E10" s="507"/>
    </row>
    <row r="11" spans="1:11" ht="15.75" x14ac:dyDescent="0.25">
      <c r="A11" s="564" t="s">
        <v>615</v>
      </c>
      <c r="B11" s="564"/>
      <c r="C11" s="564"/>
      <c r="D11" s="564"/>
      <c r="E11" s="564"/>
      <c r="F11" s="564"/>
      <c r="G11" s="564"/>
      <c r="H11" s="564"/>
      <c r="I11" s="564"/>
      <c r="J11" s="564"/>
    </row>
    <row r="12" spans="1:11" ht="15.75" x14ac:dyDescent="0.25">
      <c r="C12" s="563" t="s">
        <v>812</v>
      </c>
      <c r="D12" s="563"/>
      <c r="E12" s="563"/>
      <c r="F12" s="563"/>
      <c r="G12" s="563"/>
      <c r="H12" s="563"/>
    </row>
    <row r="13" spans="1:11" x14ac:dyDescent="0.25">
      <c r="C13" s="512"/>
      <c r="D13" s="512"/>
    </row>
    <row r="14" spans="1:11" x14ac:dyDescent="0.25">
      <c r="C14" s="581"/>
      <c r="D14" s="581"/>
    </row>
    <row r="15" spans="1:11" ht="15.75" x14ac:dyDescent="0.25">
      <c r="C15" s="512"/>
      <c r="D15" s="510"/>
      <c r="F15" s="510"/>
      <c r="G15" s="510" t="s">
        <v>717</v>
      </c>
      <c r="J15" s="536" t="s">
        <v>717</v>
      </c>
    </row>
    <row r="16" spans="1:11" ht="16.5" customHeight="1" x14ac:dyDescent="0.25">
      <c r="C16" s="512"/>
      <c r="D16" s="510"/>
    </row>
    <row r="17" spans="2:10" ht="222" customHeight="1" x14ac:dyDescent="0.25">
      <c r="B17" s="583" t="s">
        <v>782</v>
      </c>
      <c r="C17" s="583"/>
      <c r="D17" s="583"/>
      <c r="E17" s="583"/>
      <c r="F17" s="583"/>
      <c r="G17" s="583"/>
      <c r="H17" s="583"/>
      <c r="I17" s="583"/>
      <c r="J17" s="583"/>
    </row>
    <row r="18" spans="2:10" ht="15.75" x14ac:dyDescent="0.25">
      <c r="C18" s="451"/>
      <c r="D18" s="510"/>
    </row>
    <row r="19" spans="2:10" ht="15.75" customHeight="1" x14ac:dyDescent="0.25">
      <c r="D19" s="246"/>
      <c r="F19" s="246"/>
      <c r="G19" s="246"/>
      <c r="J19" s="246" t="s">
        <v>613</v>
      </c>
    </row>
    <row r="20" spans="2:10" ht="15" customHeight="1" x14ac:dyDescent="0.25">
      <c r="B20" s="576" t="s">
        <v>447</v>
      </c>
      <c r="C20" s="576" t="s">
        <v>448</v>
      </c>
      <c r="D20" s="576" t="s">
        <v>5</v>
      </c>
      <c r="E20" s="585" t="s">
        <v>617</v>
      </c>
      <c r="F20" s="586"/>
      <c r="G20" s="586"/>
      <c r="H20" s="586"/>
      <c r="I20" s="586"/>
      <c r="J20" s="587"/>
    </row>
    <row r="21" spans="2:10" ht="15" customHeight="1" x14ac:dyDescent="0.25">
      <c r="B21" s="577"/>
      <c r="C21" s="577"/>
      <c r="D21" s="577"/>
      <c r="E21" s="529"/>
      <c r="F21" s="530"/>
      <c r="G21" s="588" t="s">
        <v>619</v>
      </c>
      <c r="H21" s="585" t="s">
        <v>781</v>
      </c>
      <c r="I21" s="586"/>
      <c r="J21" s="590" t="s">
        <v>620</v>
      </c>
    </row>
    <row r="22" spans="2:10" ht="60" customHeight="1" x14ac:dyDescent="0.25">
      <c r="B22" s="584"/>
      <c r="C22" s="584"/>
      <c r="D22" s="584"/>
      <c r="E22" s="531" t="s">
        <v>618</v>
      </c>
      <c r="F22" s="531" t="s">
        <v>619</v>
      </c>
      <c r="G22" s="588"/>
      <c r="H22" s="531" t="s">
        <v>637</v>
      </c>
      <c r="I22" s="473" t="s">
        <v>638</v>
      </c>
      <c r="J22" s="591"/>
    </row>
    <row r="23" spans="2:10" ht="16.5" customHeight="1" x14ac:dyDescent="0.25">
      <c r="B23" s="511">
        <v>1</v>
      </c>
      <c r="C23" s="236" t="s">
        <v>449</v>
      </c>
      <c r="D23" s="452">
        <f>SUM(G23+J23)</f>
        <v>176836</v>
      </c>
      <c r="E23" s="353"/>
      <c r="F23" s="353"/>
      <c r="G23" s="353">
        <f>SUM(H23:I23)</f>
        <v>0</v>
      </c>
      <c r="H23" s="78"/>
      <c r="I23" s="78"/>
      <c r="J23" s="535">
        <v>176836</v>
      </c>
    </row>
    <row r="24" spans="2:10" ht="16.5" customHeight="1" x14ac:dyDescent="0.25">
      <c r="B24" s="511">
        <v>2</v>
      </c>
      <c r="C24" s="236" t="s">
        <v>450</v>
      </c>
      <c r="D24" s="452">
        <f t="shared" ref="D24:D29" si="0">SUM(G24+J24)</f>
        <v>4055405</v>
      </c>
      <c r="E24" s="353"/>
      <c r="F24" s="353"/>
      <c r="G24" s="353">
        <f t="shared" ref="G24:G29" si="1">SUM(H24:I24)</f>
        <v>0</v>
      </c>
      <c r="H24" s="78"/>
      <c r="I24" s="78"/>
      <c r="J24" s="535">
        <v>4055405</v>
      </c>
    </row>
    <row r="25" spans="2:10" ht="15.75" x14ac:dyDescent="0.25">
      <c r="B25" s="511">
        <v>3</v>
      </c>
      <c r="C25" s="236" t="s">
        <v>451</v>
      </c>
      <c r="D25" s="452">
        <f t="shared" si="0"/>
        <v>318775</v>
      </c>
      <c r="E25" s="353"/>
      <c r="F25" s="353"/>
      <c r="G25" s="353">
        <f t="shared" si="1"/>
        <v>0</v>
      </c>
      <c r="H25" s="78"/>
      <c r="I25" s="78"/>
      <c r="J25" s="535">
        <v>318775</v>
      </c>
    </row>
    <row r="26" spans="2:10" ht="15.75" x14ac:dyDescent="0.25">
      <c r="B26" s="511">
        <v>4</v>
      </c>
      <c r="C26" s="236" t="s">
        <v>452</v>
      </c>
      <c r="D26" s="452">
        <f t="shared" si="0"/>
        <v>316281</v>
      </c>
      <c r="E26" s="353"/>
      <c r="F26" s="353"/>
      <c r="G26" s="353">
        <f t="shared" si="1"/>
        <v>0</v>
      </c>
      <c r="H26" s="78"/>
      <c r="I26" s="78"/>
      <c r="J26" s="535">
        <v>316281</v>
      </c>
    </row>
    <row r="27" spans="2:10" ht="15.75" x14ac:dyDescent="0.25">
      <c r="B27" s="511">
        <v>5</v>
      </c>
      <c r="C27" s="236" t="s">
        <v>453</v>
      </c>
      <c r="D27" s="452">
        <f t="shared" si="0"/>
        <v>347901</v>
      </c>
      <c r="E27" s="353"/>
      <c r="F27" s="353"/>
      <c r="G27" s="353">
        <f t="shared" si="1"/>
        <v>0</v>
      </c>
      <c r="H27" s="78"/>
      <c r="I27" s="78"/>
      <c r="J27" s="535">
        <v>347901</v>
      </c>
    </row>
    <row r="28" spans="2:10" ht="15.75" x14ac:dyDescent="0.25">
      <c r="B28" s="511">
        <v>6</v>
      </c>
      <c r="C28" s="236" t="s">
        <v>454</v>
      </c>
      <c r="D28" s="452">
        <f t="shared" si="0"/>
        <v>497456</v>
      </c>
      <c r="E28" s="353"/>
      <c r="F28" s="353"/>
      <c r="G28" s="353">
        <f t="shared" si="1"/>
        <v>0</v>
      </c>
      <c r="H28" s="78"/>
      <c r="I28" s="211"/>
      <c r="J28" s="535">
        <v>497456</v>
      </c>
    </row>
    <row r="29" spans="2:10" ht="15.75" x14ac:dyDescent="0.25">
      <c r="B29" s="511">
        <v>7</v>
      </c>
      <c r="C29" s="236" t="s">
        <v>455</v>
      </c>
      <c r="D29" s="452">
        <f t="shared" si="0"/>
        <v>1392335</v>
      </c>
      <c r="E29" s="353"/>
      <c r="F29" s="353"/>
      <c r="G29" s="353">
        <f t="shared" si="1"/>
        <v>0</v>
      </c>
      <c r="H29" s="78"/>
      <c r="I29" s="78"/>
      <c r="J29" s="535">
        <v>1392335</v>
      </c>
    </row>
    <row r="30" spans="2:10" ht="15.75" x14ac:dyDescent="0.25">
      <c r="B30" s="247"/>
      <c r="C30" s="242" t="s">
        <v>456</v>
      </c>
      <c r="D30" s="453">
        <f>SUM(D23:D29)</f>
        <v>7104989</v>
      </c>
      <c r="E30" s="453">
        <f>SUM(E23:E29)</f>
        <v>0</v>
      </c>
      <c r="F30" s="453">
        <f>SUM(F23:F29)</f>
        <v>0</v>
      </c>
      <c r="G30" s="453">
        <f>SUM(G23:G29)</f>
        <v>0</v>
      </c>
      <c r="H30" s="453">
        <f t="shared" ref="H30:J30" si="2">SUM(H23:H29)</f>
        <v>0</v>
      </c>
      <c r="I30" s="453">
        <f t="shared" si="2"/>
        <v>0</v>
      </c>
      <c r="J30" s="453">
        <f t="shared" si="2"/>
        <v>7104989</v>
      </c>
    </row>
  </sheetData>
  <mergeCells count="12">
    <mergeCell ref="C8:K8"/>
    <mergeCell ref="B20:B22"/>
    <mergeCell ref="C20:C22"/>
    <mergeCell ref="D20:D22"/>
    <mergeCell ref="A11:J11"/>
    <mergeCell ref="C12:H12"/>
    <mergeCell ref="C14:D14"/>
    <mergeCell ref="E20:J20"/>
    <mergeCell ref="J21:J22"/>
    <mergeCell ref="H21:I21"/>
    <mergeCell ref="G21:G22"/>
    <mergeCell ref="B17:J17"/>
  </mergeCells>
  <pageMargins left="0.70866141732283472" right="0.70866141732283472" top="0.74803149606299213" bottom="0.74803149606299213" header="0.31496062992125984" footer="0.31496062992125984"/>
  <pageSetup paperSize="9" scale="95" orientation="portrait" blackAndWhite="1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прил1</vt:lpstr>
      <vt:lpstr>прил5</vt:lpstr>
      <vt:lpstr>прил7</vt:lpstr>
      <vt:lpstr>прил9</vt:lpstr>
      <vt:lpstr>прил11</vt:lpstr>
      <vt:lpstr>прил13</vt:lpstr>
      <vt:lpstr>прил19т1</vt:lpstr>
      <vt:lpstr>прил19т2</vt:lpstr>
      <vt:lpstr>прил19т5</vt:lpstr>
      <vt:lpstr>прил11!Область_печати</vt:lpstr>
      <vt:lpstr>прил7!Область_печати</vt:lpstr>
      <vt:lpstr>прил9!Область_печати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2018-12-10T13:57:45Z</cp:lastPrinted>
  <dcterms:created xsi:type="dcterms:W3CDTF">2011-10-10T13:40:01Z</dcterms:created>
  <dcterms:modified xsi:type="dcterms:W3CDTF">2019-01-06T09:45:02Z</dcterms:modified>
</cp:coreProperties>
</file>