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Документы\бюджет 2017-2019\"/>
    </mc:Choice>
  </mc:AlternateContent>
  <bookViews>
    <workbookView xWindow="120" yWindow="3810" windowWidth="15480" windowHeight="8415"/>
  </bookViews>
  <sheets>
    <sheet name="прил1" sheetId="42" r:id="rId1"/>
    <sheet name="прил2" sheetId="59" r:id="rId2"/>
    <sheet name="прил3" sheetId="61" r:id="rId3"/>
    <sheet name="прил4" sheetId="60" r:id="rId4"/>
    <sheet name="прил5" sheetId="41" r:id="rId5"/>
    <sheet name="прил6" sheetId="62" r:id="rId6"/>
    <sheet name="прил7" sheetId="2" r:id="rId7"/>
    <sheet name="прил8" sheetId="63" r:id="rId8"/>
    <sheet name="прил9" sheetId="51" r:id="rId9"/>
    <sheet name="прил10" sheetId="64" r:id="rId10"/>
    <sheet name="прил11" sheetId="40" r:id="rId11"/>
    <sheet name="прил12" sheetId="65" r:id="rId12"/>
    <sheet name="прил13" sheetId="58" r:id="rId13"/>
    <sheet name="прил14" sheetId="66" r:id="rId14"/>
    <sheet name="прил15" sheetId="67" r:id="rId15"/>
    <sheet name="прил16" sheetId="68" r:id="rId16"/>
    <sheet name="прил17" sheetId="69" r:id="rId17"/>
    <sheet name="прил18" sheetId="70" r:id="rId18"/>
    <sheet name="прил19т1" sheetId="52" r:id="rId19"/>
    <sheet name="прил19т2" sheetId="71" r:id="rId20"/>
    <sheet name="прил19т3" sheetId="72" r:id="rId21"/>
    <sheet name="прил19т4" sheetId="73" r:id="rId22"/>
    <sheet name="прил19т5" sheetId="57" r:id="rId23"/>
  </sheets>
  <externalReferences>
    <externalReference r:id="rId24"/>
    <externalReference r:id="rId25"/>
  </externalReferences>
  <definedNames>
    <definedName name="_xlnm._FilterDatabase" localSheetId="6" hidden="1">прил7!$F$1:$F$593</definedName>
    <definedName name="_xlnm._FilterDatabase" localSheetId="8" hidden="1">прил9!$E$1:$E$619</definedName>
    <definedName name="_xlnm.Print_Area" localSheetId="10">прил11!$A$1:$F$420</definedName>
    <definedName name="_xlnm.Print_Area" localSheetId="6">прил7!$A$1:$H$589</definedName>
    <definedName name="_xlnm.Print_Area" localSheetId="7">прил8!$A$1:$I$590</definedName>
    <definedName name="_xlnm.Print_Area" localSheetId="8">прил9!$A$1:$I$619</definedName>
  </definedNames>
  <calcPr calcId="162913"/>
</workbook>
</file>

<file path=xl/calcChain.xml><?xml version="1.0" encoding="utf-8"?>
<calcChain xmlns="http://schemas.openxmlformats.org/spreadsheetml/2006/main">
  <c r="D31" i="62" l="1"/>
  <c r="D28" i="62" s="1"/>
  <c r="D29" i="62"/>
  <c r="C28" i="62"/>
  <c r="C31" i="62"/>
  <c r="C29" i="62"/>
  <c r="F442" i="40" l="1"/>
  <c r="F441" i="40"/>
  <c r="F440" i="40"/>
  <c r="F439" i="40"/>
  <c r="F438" i="40"/>
  <c r="F437" i="40"/>
  <c r="F436" i="40"/>
  <c r="F435" i="40"/>
  <c r="F434" i="40" s="1"/>
  <c r="F433" i="40" s="1"/>
  <c r="F432" i="40"/>
  <c r="F431" i="40"/>
  <c r="F428" i="40" s="1"/>
  <c r="F427" i="40" s="1"/>
  <c r="F430" i="40"/>
  <c r="F429" i="40"/>
  <c r="F425" i="40"/>
  <c r="F424" i="40"/>
  <c r="F423" i="40"/>
  <c r="F422" i="40"/>
  <c r="F421" i="40" s="1"/>
  <c r="F420" i="40"/>
  <c r="F419" i="40"/>
  <c r="F418" i="40"/>
  <c r="F417" i="40" s="1"/>
  <c r="F415" i="40"/>
  <c r="F414" i="40"/>
  <c r="F413" i="40" s="1"/>
  <c r="F410" i="40" s="1"/>
  <c r="F409" i="40" s="1"/>
  <c r="F412" i="40"/>
  <c r="F411" i="40"/>
  <c r="F408" i="40"/>
  <c r="F407" i="40"/>
  <c r="F406" i="40"/>
  <c r="F405" i="40"/>
  <c r="F404" i="40" s="1"/>
  <c r="F401" i="40"/>
  <c r="F399" i="40" s="1"/>
  <c r="F398" i="40" s="1"/>
  <c r="F397" i="40" s="1"/>
  <c r="F400" i="40"/>
  <c r="F396" i="40"/>
  <c r="F395" i="40"/>
  <c r="F394" i="40"/>
  <c r="F393" i="40"/>
  <c r="F392" i="40"/>
  <c r="F391" i="40"/>
  <c r="F390" i="40"/>
  <c r="F389" i="40"/>
  <c r="F388" i="40" s="1"/>
  <c r="F387" i="40"/>
  <c r="F386" i="40"/>
  <c r="F385" i="40" s="1"/>
  <c r="F384" i="40" s="1"/>
  <c r="F383" i="40"/>
  <c r="F382" i="40"/>
  <c r="F381" i="40"/>
  <c r="F380" i="40" s="1"/>
  <c r="F379" i="40" s="1"/>
  <c r="F378" i="40"/>
  <c r="F377" i="40"/>
  <c r="F376" i="40"/>
  <c r="F375" i="40"/>
  <c r="F374" i="40"/>
  <c r="F373" i="40"/>
  <c r="F371" i="40" s="1"/>
  <c r="F368" i="40" s="1"/>
  <c r="F367" i="40" s="1"/>
  <c r="F372" i="40"/>
  <c r="F370" i="40"/>
  <c r="F369" i="40" s="1"/>
  <c r="F366" i="40"/>
  <c r="F365" i="40"/>
  <c r="F364" i="40" s="1"/>
  <c r="F361" i="40" s="1"/>
  <c r="F360" i="40" s="1"/>
  <c r="F363" i="40"/>
  <c r="F362" i="40"/>
  <c r="F359" i="40"/>
  <c r="F358" i="40"/>
  <c r="F357" i="40"/>
  <c r="F356" i="40" s="1"/>
  <c r="F352" i="40"/>
  <c r="F351" i="40"/>
  <c r="F350" i="40"/>
  <c r="F349" i="40"/>
  <c r="F348" i="40" s="1"/>
  <c r="F347" i="40"/>
  <c r="F346" i="40"/>
  <c r="F345" i="40"/>
  <c r="F344" i="40"/>
  <c r="F343" i="40"/>
  <c r="F342" i="40"/>
  <c r="F341" i="40"/>
  <c r="F339" i="40"/>
  <c r="F338" i="40"/>
  <c r="F337" i="40" s="1"/>
  <c r="F336" i="40" s="1"/>
  <c r="F334" i="40"/>
  <c r="F332" i="40"/>
  <c r="F331" i="40"/>
  <c r="F330" i="40" s="1"/>
  <c r="F329" i="40" s="1"/>
  <c r="F328" i="40" s="1"/>
  <c r="F327" i="40"/>
  <c r="F324" i="40" s="1"/>
  <c r="F323" i="40" s="1"/>
  <c r="F322" i="40" s="1"/>
  <c r="F326" i="40"/>
  <c r="F325" i="40"/>
  <c r="F320" i="40"/>
  <c r="F319" i="40"/>
  <c r="F316" i="40" s="1"/>
  <c r="F315" i="40" s="1"/>
  <c r="F318" i="40"/>
  <c r="F317" i="40"/>
  <c r="F314" i="40"/>
  <c r="F313" i="40"/>
  <c r="F312" i="40"/>
  <c r="F311" i="40"/>
  <c r="F310" i="40" s="1"/>
  <c r="F309" i="40" s="1"/>
  <c r="F308" i="40" s="1"/>
  <c r="F307" i="40"/>
  <c r="F306" i="40" s="1"/>
  <c r="F305" i="40" s="1"/>
  <c r="F304" i="40"/>
  <c r="F303" i="40"/>
  <c r="F302" i="40" s="1"/>
  <c r="F301" i="40" s="1"/>
  <c r="F300" i="40" s="1"/>
  <c r="F299" i="40"/>
  <c r="F298" i="40" s="1"/>
  <c r="F297" i="40"/>
  <c r="F296" i="40"/>
  <c r="F294" i="40"/>
  <c r="F293" i="40"/>
  <c r="F292" i="40"/>
  <c r="F291" i="40"/>
  <c r="F290" i="40" s="1"/>
  <c r="F287" i="40" s="1"/>
  <c r="F286" i="40" s="1"/>
  <c r="F289" i="40"/>
  <c r="F288" i="40"/>
  <c r="F284" i="40"/>
  <c r="F283" i="40"/>
  <c r="F282" i="40"/>
  <c r="F281" i="40" s="1"/>
  <c r="F280" i="40"/>
  <c r="F279" i="40"/>
  <c r="F278" i="40"/>
  <c r="F277" i="40" s="1"/>
  <c r="F275" i="40"/>
  <c r="F274" i="40" s="1"/>
  <c r="F273" i="40" s="1"/>
  <c r="F272" i="40" s="1"/>
  <c r="F271" i="40" s="1"/>
  <c r="F270" i="40"/>
  <c r="F269" i="40" s="1"/>
  <c r="F268" i="40"/>
  <c r="F267" i="40"/>
  <c r="F266" i="40"/>
  <c r="F263" i="40" s="1"/>
  <c r="F262" i="40" s="1"/>
  <c r="F265" i="40"/>
  <c r="F264" i="40"/>
  <c r="F261" i="40"/>
  <c r="F260" i="40"/>
  <c r="F259" i="40"/>
  <c r="F258" i="40"/>
  <c r="F257" i="40"/>
  <c r="F256" i="40"/>
  <c r="F255" i="40"/>
  <c r="F254" i="40"/>
  <c r="F252" i="40"/>
  <c r="F251" i="40"/>
  <c r="F250" i="40"/>
  <c r="F249" i="40" s="1"/>
  <c r="F248" i="40"/>
  <c r="F247" i="40"/>
  <c r="F246" i="40"/>
  <c r="F245" i="40" s="1"/>
  <c r="F244" i="40"/>
  <c r="F243" i="40"/>
  <c r="F242" i="40"/>
  <c r="F241" i="40" s="1"/>
  <c r="F240" i="40"/>
  <c r="F239" i="40"/>
  <c r="F238" i="40"/>
  <c r="F237" i="40" s="1"/>
  <c r="F236" i="40"/>
  <c r="F235" i="40"/>
  <c r="F234" i="40" s="1"/>
  <c r="F233" i="40" s="1"/>
  <c r="F232" i="40"/>
  <c r="F231" i="40"/>
  <c r="F230" i="40"/>
  <c r="F229" i="40" s="1"/>
  <c r="F228" i="40"/>
  <c r="F227" i="40"/>
  <c r="F226" i="40"/>
  <c r="F225" i="40" s="1"/>
  <c r="F221" i="40"/>
  <c r="F220" i="40"/>
  <c r="F219" i="40"/>
  <c r="F218" i="40" s="1"/>
  <c r="F217" i="40"/>
  <c r="F216" i="40"/>
  <c r="F215" i="40"/>
  <c r="F214" i="40" s="1"/>
  <c r="F213" i="40"/>
  <c r="F212" i="40"/>
  <c r="F211" i="40"/>
  <c r="F210" i="40" s="1"/>
  <c r="F206" i="40"/>
  <c r="F205" i="40" s="1"/>
  <c r="F204" i="40" s="1"/>
  <c r="F203" i="40"/>
  <c r="F202" i="40" s="1"/>
  <c r="F201" i="40"/>
  <c r="F200" i="40"/>
  <c r="F199" i="40"/>
  <c r="F198" i="40" s="1"/>
  <c r="F195" i="40" s="1"/>
  <c r="F194" i="40" s="1"/>
  <c r="F193" i="40" s="1"/>
  <c r="F197" i="40"/>
  <c r="F196" i="40"/>
  <c r="F192" i="40"/>
  <c r="F191" i="40"/>
  <c r="F190" i="40"/>
  <c r="F189" i="40" s="1"/>
  <c r="F188" i="40"/>
  <c r="F187" i="40"/>
  <c r="F186" i="40"/>
  <c r="F185" i="40" s="1"/>
  <c r="F182" i="40" s="1"/>
  <c r="F181" i="40" s="1"/>
  <c r="F184" i="40"/>
  <c r="F183" i="40"/>
  <c r="F180" i="40"/>
  <c r="F179" i="40"/>
  <c r="F178" i="40" s="1"/>
  <c r="F177" i="40" s="1"/>
  <c r="F176" i="40"/>
  <c r="F175" i="40"/>
  <c r="F174" i="40"/>
  <c r="F171" i="40" s="1"/>
  <c r="F173" i="40"/>
  <c r="F172" i="40"/>
  <c r="F170" i="40"/>
  <c r="F168" i="40" s="1"/>
  <c r="F169" i="40"/>
  <c r="F167" i="40"/>
  <c r="F166" i="40"/>
  <c r="F163" i="40"/>
  <c r="F162" i="40" s="1"/>
  <c r="F161" i="40"/>
  <c r="F160" i="40"/>
  <c r="F159" i="40"/>
  <c r="F158" i="40"/>
  <c r="F157" i="40"/>
  <c r="F155" i="40"/>
  <c r="F154" i="40"/>
  <c r="F153" i="40"/>
  <c r="F152" i="40"/>
  <c r="F151" i="40"/>
  <c r="F150" i="40"/>
  <c r="F149" i="40" s="1"/>
  <c r="F148" i="40"/>
  <c r="F147" i="40"/>
  <c r="F146" i="40"/>
  <c r="F145" i="40" s="1"/>
  <c r="F144" i="40"/>
  <c r="F143" i="40"/>
  <c r="F142" i="40"/>
  <c r="F141" i="40" s="1"/>
  <c r="F140" i="40"/>
  <c r="F139" i="40"/>
  <c r="F138" i="40" s="1"/>
  <c r="F137" i="40"/>
  <c r="F136" i="40"/>
  <c r="F135" i="40"/>
  <c r="F134" i="40" s="1"/>
  <c r="F133" i="40"/>
  <c r="F132" i="40"/>
  <c r="F131" i="40"/>
  <c r="F129" i="40"/>
  <c r="F128" i="40"/>
  <c r="F127" i="40"/>
  <c r="F126" i="40" s="1"/>
  <c r="F125" i="40"/>
  <c r="F124" i="40"/>
  <c r="F123" i="40"/>
  <c r="F122" i="40" s="1"/>
  <c r="F121" i="40"/>
  <c r="F120" i="40"/>
  <c r="F119" i="40"/>
  <c r="F118" i="40"/>
  <c r="F117" i="40" s="1"/>
  <c r="F116" i="40"/>
  <c r="F115" i="40"/>
  <c r="F114" i="40"/>
  <c r="F112" i="40" s="1"/>
  <c r="F113" i="40"/>
  <c r="F111" i="40"/>
  <c r="F110" i="40"/>
  <c r="F109" i="40" s="1"/>
  <c r="F105" i="40"/>
  <c r="F104" i="40"/>
  <c r="F103" i="40"/>
  <c r="F102" i="40"/>
  <c r="F100" i="40" s="1"/>
  <c r="F101" i="40"/>
  <c r="F99" i="40"/>
  <c r="F98" i="40"/>
  <c r="F95" i="40"/>
  <c r="F94" i="40"/>
  <c r="F93" i="40"/>
  <c r="F92" i="40"/>
  <c r="F91" i="40"/>
  <c r="F90" i="40"/>
  <c r="F89" i="40" s="1"/>
  <c r="F88" i="40"/>
  <c r="F87" i="40"/>
  <c r="F86" i="40" s="1"/>
  <c r="F85" i="40"/>
  <c r="F84" i="40"/>
  <c r="F83" i="40"/>
  <c r="F82" i="40"/>
  <c r="F80" i="40" s="1"/>
  <c r="F81" i="40"/>
  <c r="F79" i="40"/>
  <c r="F78" i="40"/>
  <c r="F75" i="40"/>
  <c r="F74" i="40"/>
  <c r="F73" i="40"/>
  <c r="F72" i="40"/>
  <c r="F71" i="40"/>
  <c r="F70" i="40"/>
  <c r="F67" i="40" s="1"/>
  <c r="F66" i="40" s="1"/>
  <c r="F69" i="40"/>
  <c r="F68" i="40"/>
  <c r="F64" i="40"/>
  <c r="F63" i="40"/>
  <c r="F62" i="40"/>
  <c r="F60" i="40"/>
  <c r="F59" i="40"/>
  <c r="F57" i="40"/>
  <c r="F56" i="40"/>
  <c r="F55" i="40"/>
  <c r="F54" i="40"/>
  <c r="F52" i="40"/>
  <c r="F51" i="40"/>
  <c r="F50" i="40"/>
  <c r="F49" i="40" s="1"/>
  <c r="F48" i="40"/>
  <c r="F47" i="40"/>
  <c r="F46" i="40"/>
  <c r="F43" i="40"/>
  <c r="F42" i="40"/>
  <c r="F39" i="40" s="1"/>
  <c r="F41" i="40"/>
  <c r="F40" i="40"/>
  <c r="F38" i="40"/>
  <c r="F35" i="40" s="1"/>
  <c r="F37" i="40"/>
  <c r="F36" i="40"/>
  <c r="F34" i="40"/>
  <c r="F32" i="40" s="1"/>
  <c r="F33" i="40"/>
  <c r="F29" i="40"/>
  <c r="F28" i="40"/>
  <c r="F27" i="40"/>
  <c r="F26" i="40"/>
  <c r="F25" i="40"/>
  <c r="F24" i="40"/>
  <c r="F23" i="40"/>
  <c r="F22" i="40"/>
  <c r="F21" i="40"/>
  <c r="F20" i="40"/>
  <c r="F19" i="40"/>
  <c r="F18" i="40"/>
  <c r="F17" i="40" s="1"/>
  <c r="I670" i="51"/>
  <c r="I669" i="51" s="1"/>
  <c r="I668" i="51" s="1"/>
  <c r="I667" i="51" s="1"/>
  <c r="I665" i="51"/>
  <c r="I664" i="51" s="1"/>
  <c r="I663" i="51" s="1"/>
  <c r="I661" i="51"/>
  <c r="I660" i="51"/>
  <c r="I659" i="51" s="1"/>
  <c r="I653" i="51"/>
  <c r="I652" i="51"/>
  <c r="I651" i="51"/>
  <c r="I648" i="51"/>
  <c r="I647" i="51" s="1"/>
  <c r="I646" i="51" s="1"/>
  <c r="I643" i="51"/>
  <c r="I642" i="51"/>
  <c r="I641" i="51" s="1"/>
  <c r="I640" i="51" s="1"/>
  <c r="I639" i="51" s="1"/>
  <c r="I638" i="51" s="1"/>
  <c r="I636" i="51"/>
  <c r="I635" i="51"/>
  <c r="I634" i="51"/>
  <c r="I633" i="51"/>
  <c r="I629" i="51"/>
  <c r="I627" i="51"/>
  <c r="I626" i="51"/>
  <c r="I623" i="51"/>
  <c r="I622" i="51" s="1"/>
  <c r="I621" i="51" s="1"/>
  <c r="I614" i="51" s="1"/>
  <c r="I613" i="51" s="1"/>
  <c r="I619" i="51"/>
  <c r="I617" i="51"/>
  <c r="I616" i="51" s="1"/>
  <c r="I615" i="51" s="1"/>
  <c r="I611" i="51"/>
  <c r="I609" i="51"/>
  <c r="I608" i="51" s="1"/>
  <c r="I607" i="51" s="1"/>
  <c r="I606" i="51" s="1"/>
  <c r="I602" i="51"/>
  <c r="I601" i="51"/>
  <c r="I600" i="51" s="1"/>
  <c r="I598" i="51"/>
  <c r="I596" i="51"/>
  <c r="I592" i="51"/>
  <c r="I591" i="51" s="1"/>
  <c r="I590" i="51" s="1"/>
  <c r="I585" i="51"/>
  <c r="I584" i="51"/>
  <c r="I583" i="51"/>
  <c r="I582" i="51"/>
  <c r="I580" i="51"/>
  <c r="I578" i="51"/>
  <c r="I576" i="51"/>
  <c r="I575" i="51"/>
  <c r="I574" i="51" s="1"/>
  <c r="I572" i="51"/>
  <c r="I571" i="51"/>
  <c r="I570" i="51"/>
  <c r="I564" i="51"/>
  <c r="I563" i="51"/>
  <c r="I562" i="51" s="1"/>
  <c r="I561" i="51"/>
  <c r="I560" i="51"/>
  <c r="I557" i="51"/>
  <c r="I556" i="51"/>
  <c r="I555" i="51"/>
  <c r="I554" i="51" s="1"/>
  <c r="I553" i="51" s="1"/>
  <c r="I552" i="51" s="1"/>
  <c r="I548" i="51"/>
  <c r="I547" i="51" s="1"/>
  <c r="I546" i="51" s="1"/>
  <c r="I545" i="51" s="1"/>
  <c r="I544" i="51" s="1"/>
  <c r="I542" i="51"/>
  <c r="I539" i="51"/>
  <c r="I537" i="51"/>
  <c r="I536" i="51"/>
  <c r="I535" i="51" s="1"/>
  <c r="I533" i="51"/>
  <c r="I530" i="51"/>
  <c r="I528" i="51"/>
  <c r="I525" i="51"/>
  <c r="I522" i="51"/>
  <c r="I520" i="51"/>
  <c r="I513" i="51"/>
  <c r="I512" i="51"/>
  <c r="I511" i="51"/>
  <c r="I510" i="51" s="1"/>
  <c r="I508" i="51"/>
  <c r="I507" i="51" s="1"/>
  <c r="I506" i="51" s="1"/>
  <c r="I505" i="51" s="1"/>
  <c r="I502" i="51"/>
  <c r="I501" i="51"/>
  <c r="I497" i="51"/>
  <c r="I495" i="51"/>
  <c r="I494" i="51"/>
  <c r="I493" i="51"/>
  <c r="I492" i="51" s="1"/>
  <c r="I490" i="51"/>
  <c r="I489" i="51"/>
  <c r="I488" i="51"/>
  <c r="I487" i="51" s="1"/>
  <c r="I484" i="51"/>
  <c r="I482" i="51"/>
  <c r="I480" i="51"/>
  <c r="I479" i="51" s="1"/>
  <c r="I478" i="51" s="1"/>
  <c r="I477" i="51" s="1"/>
  <c r="I476" i="51" s="1"/>
  <c r="I474" i="51"/>
  <c r="I473" i="51"/>
  <c r="I472" i="51"/>
  <c r="I471" i="51"/>
  <c r="I467" i="51"/>
  <c r="I466" i="51"/>
  <c r="I465" i="51"/>
  <c r="I464" i="51"/>
  <c r="I463" i="51" s="1"/>
  <c r="I461" i="51"/>
  <c r="I460" i="51" s="1"/>
  <c r="I459" i="51" s="1"/>
  <c r="I458" i="51" s="1"/>
  <c r="I456" i="51"/>
  <c r="I455" i="51"/>
  <c r="I454" i="51" s="1"/>
  <c r="I453" i="51" s="1"/>
  <c r="I451" i="51"/>
  <c r="I449" i="51"/>
  <c r="I448" i="51"/>
  <c r="I447" i="51" s="1"/>
  <c r="I446" i="51" s="1"/>
  <c r="I444" i="51"/>
  <c r="I443" i="51"/>
  <c r="I442" i="51" s="1"/>
  <c r="I441" i="51"/>
  <c r="I439" i="51"/>
  <c r="I438" i="51"/>
  <c r="I437" i="51" s="1"/>
  <c r="I435" i="51"/>
  <c r="I433" i="51"/>
  <c r="I429" i="51"/>
  <c r="I427" i="51"/>
  <c r="I424" i="51"/>
  <c r="I422" i="51"/>
  <c r="I420" i="51"/>
  <c r="I418" i="51"/>
  <c r="I416" i="51"/>
  <c r="I414" i="51"/>
  <c r="I412" i="51"/>
  <c r="I410" i="51"/>
  <c r="I407" i="51"/>
  <c r="I406" i="51"/>
  <c r="I405" i="51" s="1"/>
  <c r="I404" i="51" s="1"/>
  <c r="I403" i="51" s="1"/>
  <c r="I401" i="51"/>
  <c r="I400" i="51"/>
  <c r="I399" i="51" s="1"/>
  <c r="I398" i="51" s="1"/>
  <c r="I396" i="51"/>
  <c r="I395" i="51"/>
  <c r="I394" i="51" s="1"/>
  <c r="I393" i="51"/>
  <c r="I389" i="51"/>
  <c r="I387" i="51"/>
  <c r="I385" i="51"/>
  <c r="I382" i="51"/>
  <c r="I381" i="51" s="1"/>
  <c r="I380" i="51" s="1"/>
  <c r="I379" i="51" s="1"/>
  <c r="I375" i="51"/>
  <c r="I374" i="51" s="1"/>
  <c r="I373" i="51"/>
  <c r="I372" i="51"/>
  <c r="I371" i="51"/>
  <c r="I370" i="51" s="1"/>
  <c r="I366" i="51"/>
  <c r="I365" i="51"/>
  <c r="I364" i="51" s="1"/>
  <c r="I362" i="51"/>
  <c r="I361" i="51" s="1"/>
  <c r="I360" i="51" s="1"/>
  <c r="I358" i="51"/>
  <c r="I357" i="51"/>
  <c r="I356" i="51" s="1"/>
  <c r="I355" i="51" s="1"/>
  <c r="I350" i="51"/>
  <c r="I349" i="51" s="1"/>
  <c r="I348" i="51"/>
  <c r="I347" i="51"/>
  <c r="I346" i="51"/>
  <c r="I344" i="51"/>
  <c r="I343" i="51"/>
  <c r="I342" i="51"/>
  <c r="I341" i="51"/>
  <c r="I340" i="51" s="1"/>
  <c r="I339" i="51" s="1"/>
  <c r="I337" i="51"/>
  <c r="I336" i="51"/>
  <c r="I335" i="51" s="1"/>
  <c r="I334" i="51"/>
  <c r="I332" i="51"/>
  <c r="I331" i="51"/>
  <c r="I330" i="51" s="1"/>
  <c r="I328" i="51"/>
  <c r="I324" i="51"/>
  <c r="I323" i="51" s="1"/>
  <c r="I322" i="51" s="1"/>
  <c r="I321" i="51" s="1"/>
  <c r="I320" i="51" s="1"/>
  <c r="I317" i="51"/>
  <c r="I314" i="51"/>
  <c r="I311" i="51"/>
  <c r="I308" i="51"/>
  <c r="I306" i="51"/>
  <c r="I305" i="51" s="1"/>
  <c r="I304" i="51" s="1"/>
  <c r="I303" i="51" s="1"/>
  <c r="I302" i="51" s="1"/>
  <c r="I295" i="51" s="1"/>
  <c r="I300" i="51"/>
  <c r="I299" i="51"/>
  <c r="I298" i="51"/>
  <c r="I297" i="51"/>
  <c r="I296" i="51" s="1"/>
  <c r="I293" i="51"/>
  <c r="I292" i="51"/>
  <c r="I291" i="51" s="1"/>
  <c r="I289" i="51"/>
  <c r="I288" i="51"/>
  <c r="I287" i="51" s="1"/>
  <c r="I286" i="51" s="1"/>
  <c r="I285" i="51" s="1"/>
  <c r="I282" i="51"/>
  <c r="I281" i="51"/>
  <c r="I280" i="51" s="1"/>
  <c r="I279" i="51" s="1"/>
  <c r="I268" i="51" s="1"/>
  <c r="I267" i="51" s="1"/>
  <c r="I266" i="51" s="1"/>
  <c r="I277" i="51"/>
  <c r="I276" i="51"/>
  <c r="I275" i="51" s="1"/>
  <c r="I274" i="51"/>
  <c r="I272" i="51"/>
  <c r="I271" i="51"/>
  <c r="I270" i="51" s="1"/>
  <c r="I269" i="51"/>
  <c r="I263" i="51"/>
  <c r="I262" i="51"/>
  <c r="I261" i="51"/>
  <c r="I260" i="51" s="1"/>
  <c r="I259" i="51" s="1"/>
  <c r="I257" i="51"/>
  <c r="I255" i="51"/>
  <c r="I252" i="51" s="1"/>
  <c r="I251" i="51" s="1"/>
  <c r="I250" i="51" s="1"/>
  <c r="I249" i="51" s="1"/>
  <c r="I248" i="51" s="1"/>
  <c r="I253" i="51"/>
  <c r="I246" i="51"/>
  <c r="I245" i="51"/>
  <c r="I244" i="51" s="1"/>
  <c r="I243" i="51"/>
  <c r="I242" i="51"/>
  <c r="I240" i="51"/>
  <c r="I239" i="51" s="1"/>
  <c r="I238" i="51"/>
  <c r="I237" i="51"/>
  <c r="I236" i="51"/>
  <c r="I234" i="51"/>
  <c r="I232" i="51"/>
  <c r="I230" i="51"/>
  <c r="I228" i="51"/>
  <c r="I227" i="51" s="1"/>
  <c r="I226" i="51" s="1"/>
  <c r="I225" i="51" s="1"/>
  <c r="I223" i="51"/>
  <c r="I222" i="51" s="1"/>
  <c r="I221" i="51"/>
  <c r="I220" i="51" s="1"/>
  <c r="I218" i="51"/>
  <c r="I216" i="51"/>
  <c r="I214" i="51"/>
  <c r="I212" i="51"/>
  <c r="I210" i="51"/>
  <c r="I204" i="51"/>
  <c r="I202" i="51"/>
  <c r="I201" i="51"/>
  <c r="I200" i="51" s="1"/>
  <c r="I199" i="51" s="1"/>
  <c r="I198" i="51" s="1"/>
  <c r="I193" i="51"/>
  <c r="I192" i="51" s="1"/>
  <c r="I191" i="51" s="1"/>
  <c r="I189" i="51"/>
  <c r="I187" i="51"/>
  <c r="I186" i="51" s="1"/>
  <c r="I185" i="51"/>
  <c r="I184" i="51" s="1"/>
  <c r="I182" i="51"/>
  <c r="I177" i="51" s="1"/>
  <c r="I176" i="51" s="1"/>
  <c r="I175" i="51" s="1"/>
  <c r="I180" i="51"/>
  <c r="I178" i="51"/>
  <c r="I173" i="51"/>
  <c r="I172" i="51"/>
  <c r="I171" i="51" s="1"/>
  <c r="I170" i="51" s="1"/>
  <c r="I169" i="51" s="1"/>
  <c r="I167" i="51"/>
  <c r="I165" i="51"/>
  <c r="I164" i="51" s="1"/>
  <c r="I163" i="51" s="1"/>
  <c r="I162" i="51" s="1"/>
  <c r="I160" i="51"/>
  <c r="I159" i="51" s="1"/>
  <c r="I158" i="51"/>
  <c r="I156" i="51"/>
  <c r="I154" i="51"/>
  <c r="I152" i="51"/>
  <c r="I150" i="51"/>
  <c r="I147" i="51" s="1"/>
  <c r="I146" i="51" s="1"/>
  <c r="I145" i="51" s="1"/>
  <c r="I144" i="51" s="1"/>
  <c r="I148" i="51"/>
  <c r="I142" i="51"/>
  <c r="I141" i="51" s="1"/>
  <c r="I140" i="51"/>
  <c r="I139" i="51"/>
  <c r="I138" i="51"/>
  <c r="I135" i="51"/>
  <c r="I134" i="51"/>
  <c r="I133" i="51"/>
  <c r="I129" i="51"/>
  <c r="I128" i="51"/>
  <c r="I127" i="51"/>
  <c r="I126" i="51"/>
  <c r="I125" i="51" s="1"/>
  <c r="I124" i="51"/>
  <c r="I122" i="51"/>
  <c r="I121" i="51"/>
  <c r="I120" i="51" s="1"/>
  <c r="I116" i="51"/>
  <c r="I115" i="51"/>
  <c r="I114" i="51" s="1"/>
  <c r="I112" i="51"/>
  <c r="I111" i="51"/>
  <c r="I110" i="51"/>
  <c r="I107" i="51"/>
  <c r="I105" i="51"/>
  <c r="I103" i="51"/>
  <c r="I101" i="51"/>
  <c r="I100" i="51" s="1"/>
  <c r="I99" i="51" s="1"/>
  <c r="I97" i="51"/>
  <c r="I95" i="51"/>
  <c r="I94" i="51"/>
  <c r="I93" i="51" s="1"/>
  <c r="I91" i="51"/>
  <c r="I90" i="51"/>
  <c r="I89" i="51"/>
  <c r="I88" i="51" s="1"/>
  <c r="I86" i="51"/>
  <c r="I85" i="51" s="1"/>
  <c r="I84" i="51" s="1"/>
  <c r="I83" i="51" s="1"/>
  <c r="I81" i="51"/>
  <c r="I80" i="51"/>
  <c r="I79" i="51" s="1"/>
  <c r="I77" i="51"/>
  <c r="I76" i="51"/>
  <c r="I75" i="51"/>
  <c r="I72" i="51"/>
  <c r="I71" i="51"/>
  <c r="I70" i="51"/>
  <c r="I69" i="51" s="1"/>
  <c r="I66" i="51"/>
  <c r="I65" i="51"/>
  <c r="I64" i="51"/>
  <c r="I61" i="51"/>
  <c r="I60" i="51"/>
  <c r="I59" i="51"/>
  <c r="I57" i="51"/>
  <c r="I56" i="51" s="1"/>
  <c r="I55" i="51" s="1"/>
  <c r="I54" i="51" s="1"/>
  <c r="I52" i="51"/>
  <c r="I49" i="51" s="1"/>
  <c r="I48" i="51" s="1"/>
  <c r="I47" i="51" s="1"/>
  <c r="I50" i="51"/>
  <c r="I45" i="51"/>
  <c r="I44" i="51"/>
  <c r="I43" i="51"/>
  <c r="I42" i="51"/>
  <c r="I40" i="51"/>
  <c r="I39" i="51"/>
  <c r="I38" i="51"/>
  <c r="I37" i="51"/>
  <c r="I35" i="51"/>
  <c r="I33" i="51"/>
  <c r="I32" i="51"/>
  <c r="I31" i="51"/>
  <c r="I30" i="51" s="1"/>
  <c r="I28" i="51"/>
  <c r="I25" i="51" s="1"/>
  <c r="I24" i="51" s="1"/>
  <c r="I23" i="51" s="1"/>
  <c r="I22" i="51" s="1"/>
  <c r="I26" i="51"/>
  <c r="I20" i="51"/>
  <c r="I19" i="51" s="1"/>
  <c r="I18" i="51"/>
  <c r="I17" i="51"/>
  <c r="H640" i="2"/>
  <c r="H639" i="2"/>
  <c r="H638" i="2" s="1"/>
  <c r="H637" i="2" s="1"/>
  <c r="H636" i="2" s="1"/>
  <c r="H635" i="2"/>
  <c r="H634" i="2"/>
  <c r="H633" i="2" s="1"/>
  <c r="H632" i="2" s="1"/>
  <c r="H631" i="2" s="1"/>
  <c r="H630" i="2" s="1"/>
  <c r="H629" i="2" s="1"/>
  <c r="H628" i="2" s="1"/>
  <c r="H627" i="2"/>
  <c r="H626" i="2"/>
  <c r="H625" i="2"/>
  <c r="H624" i="2" s="1"/>
  <c r="H623" i="2" s="1"/>
  <c r="H622" i="2"/>
  <c r="H621" i="2"/>
  <c r="H620" i="2" s="1"/>
  <c r="H619" i="2"/>
  <c r="H614" i="2" s="1"/>
  <c r="H613" i="2" s="1"/>
  <c r="H612" i="2" s="1"/>
  <c r="H618" i="2"/>
  <c r="H617" i="2" s="1"/>
  <c r="H616" i="2" s="1"/>
  <c r="H615" i="2" s="1"/>
  <c r="H611" i="2"/>
  <c r="H610" i="2"/>
  <c r="H609" i="2"/>
  <c r="H608" i="2" s="1"/>
  <c r="H607" i="2"/>
  <c r="H606" i="2"/>
  <c r="H605" i="2"/>
  <c r="H604" i="2" s="1"/>
  <c r="H603" i="2"/>
  <c r="H602" i="2"/>
  <c r="H601" i="2" s="1"/>
  <c r="H600" i="2"/>
  <c r="H599" i="2"/>
  <c r="H598" i="2"/>
  <c r="H597" i="2" s="1"/>
  <c r="H592" i="2"/>
  <c r="H591" i="2"/>
  <c r="H590" i="2"/>
  <c r="H589" i="2"/>
  <c r="H588" i="2" s="1"/>
  <c r="H587" i="2" s="1"/>
  <c r="H580" i="2" s="1"/>
  <c r="H586" i="2"/>
  <c r="H585" i="2"/>
  <c r="H584" i="2" s="1"/>
  <c r="H583" i="2"/>
  <c r="H582" i="2" s="1"/>
  <c r="H581" i="2" s="1"/>
  <c r="H579" i="2"/>
  <c r="H578" i="2" s="1"/>
  <c r="H577" i="2"/>
  <c r="H576" i="2" s="1"/>
  <c r="H575" i="2"/>
  <c r="H574" i="2" s="1"/>
  <c r="H573" i="2" s="1"/>
  <c r="H572" i="2" s="1"/>
  <c r="H571" i="2" s="1"/>
  <c r="H570" i="2"/>
  <c r="H569" i="2"/>
  <c r="H568" i="2"/>
  <c r="H567" i="2"/>
  <c r="H566" i="2"/>
  <c r="H565" i="2"/>
  <c r="H564" i="2" s="1"/>
  <c r="H563" i="2"/>
  <c r="H562" i="2" s="1"/>
  <c r="H561" i="2"/>
  <c r="H560" i="2" s="1"/>
  <c r="H559" i="2"/>
  <c r="H558" i="2"/>
  <c r="H557" i="2" s="1"/>
  <c r="H554" i="2" s="1"/>
  <c r="H556" i="2"/>
  <c r="H555" i="2"/>
  <c r="H553" i="2"/>
  <c r="H552" i="2" s="1"/>
  <c r="H551" i="2"/>
  <c r="H549" i="2" s="1"/>
  <c r="H550" i="2"/>
  <c r="H548" i="2"/>
  <c r="H547" i="2"/>
  <c r="H543" i="2"/>
  <c r="H542" i="2"/>
  <c r="H541" i="2" s="1"/>
  <c r="H540" i="2"/>
  <c r="H539" i="2"/>
  <c r="H538" i="2"/>
  <c r="H537" i="2"/>
  <c r="H535" i="2" s="1"/>
  <c r="H536" i="2"/>
  <c r="H534" i="2"/>
  <c r="H533" i="2"/>
  <c r="H532" i="2" s="1"/>
  <c r="H531" i="2"/>
  <c r="H530" i="2" s="1"/>
  <c r="H526" i="2"/>
  <c r="H525" i="2"/>
  <c r="H521" i="2"/>
  <c r="H519" i="2" s="1"/>
  <c r="H520" i="2"/>
  <c r="H518" i="2"/>
  <c r="H517" i="2"/>
  <c r="H516" i="2"/>
  <c r="H515" i="2"/>
  <c r="H514" i="2"/>
  <c r="H513" i="2"/>
  <c r="H512" i="2" s="1"/>
  <c r="H509" i="2"/>
  <c r="H508" i="2" s="1"/>
  <c r="H507" i="2"/>
  <c r="H506" i="2" s="1"/>
  <c r="H505" i="2"/>
  <c r="H504" i="2" s="1"/>
  <c r="H502" i="2"/>
  <c r="H501" i="2" s="1"/>
  <c r="H500" i="2" s="1"/>
  <c r="H499" i="2"/>
  <c r="H498" i="2"/>
  <c r="H497" i="2" s="1"/>
  <c r="H496" i="2"/>
  <c r="H495" i="2"/>
  <c r="H494" i="2" s="1"/>
  <c r="H493" i="2" s="1"/>
  <c r="H492" i="2" s="1"/>
  <c r="H491" i="2"/>
  <c r="H490" i="2"/>
  <c r="H489" i="2"/>
  <c r="H488" i="2" s="1"/>
  <c r="H485" i="2" s="1"/>
  <c r="H487" i="2"/>
  <c r="H486" i="2" s="1"/>
  <c r="H484" i="2"/>
  <c r="H483" i="2"/>
  <c r="H482" i="2" s="1"/>
  <c r="H481" i="2" s="1"/>
  <c r="H479" i="2"/>
  <c r="H478" i="2"/>
  <c r="H475" i="2" s="1"/>
  <c r="H474" i="2" s="1"/>
  <c r="H477" i="2"/>
  <c r="H476" i="2" s="1"/>
  <c r="H471" i="2"/>
  <c r="H470" i="2"/>
  <c r="H469" i="2"/>
  <c r="H468" i="2" s="1"/>
  <c r="H467" i="2"/>
  <c r="H466" i="2" s="1"/>
  <c r="H465" i="2"/>
  <c r="H464" i="2"/>
  <c r="H463" i="2"/>
  <c r="H462" i="2"/>
  <c r="H461" i="2"/>
  <c r="H460" i="2" s="1"/>
  <c r="H459" i="2" s="1"/>
  <c r="H458" i="2"/>
  <c r="H457" i="2" s="1"/>
  <c r="H456" i="2"/>
  <c r="H455" i="2"/>
  <c r="H454" i="2"/>
  <c r="H453" i="2"/>
  <c r="H452" i="2"/>
  <c r="H451" i="2"/>
  <c r="H450" i="2" s="1"/>
  <c r="H449" i="2" s="1"/>
  <c r="H445" i="2"/>
  <c r="H444" i="2" s="1"/>
  <c r="H443" i="2" s="1"/>
  <c r="H442" i="2" s="1"/>
  <c r="H441" i="2" s="1"/>
  <c r="H440" i="2"/>
  <c r="H439" i="2"/>
  <c r="H438" i="2"/>
  <c r="H437" i="2"/>
  <c r="H436" i="2" s="1"/>
  <c r="H434" i="2"/>
  <c r="H433" i="2" s="1"/>
  <c r="H432" i="2"/>
  <c r="H431" i="2"/>
  <c r="H430" i="2"/>
  <c r="H429" i="2"/>
  <c r="H428" i="2"/>
  <c r="H427" i="2"/>
  <c r="H426" i="2"/>
  <c r="H422" i="2"/>
  <c r="H421" i="2" s="1"/>
  <c r="H420" i="2" s="1"/>
  <c r="H419" i="2" s="1"/>
  <c r="H418" i="2" s="1"/>
  <c r="H416" i="2"/>
  <c r="H415" i="2" s="1"/>
  <c r="H414" i="2" s="1"/>
  <c r="H413" i="2" s="1"/>
  <c r="H412" i="2" s="1"/>
  <c r="H411" i="2"/>
  <c r="H410" i="2"/>
  <c r="H409" i="2"/>
  <c r="H408" i="2"/>
  <c r="H407" i="2" s="1"/>
  <c r="H406" i="2"/>
  <c r="H405" i="2" s="1"/>
  <c r="H404" i="2"/>
  <c r="H403" i="2" s="1"/>
  <c r="H398" i="2" s="1"/>
  <c r="H397" i="2" s="1"/>
  <c r="H402" i="2"/>
  <c r="H401" i="2"/>
  <c r="H400" i="2" s="1"/>
  <c r="H399" i="2" s="1"/>
  <c r="H396" i="2"/>
  <c r="H395" i="2" s="1"/>
  <c r="H394" i="2" s="1"/>
  <c r="H393" i="2"/>
  <c r="H392" i="2"/>
  <c r="H391" i="2"/>
  <c r="H390" i="2"/>
  <c r="H389" i="2"/>
  <c r="H388" i="2"/>
  <c r="H387" i="2" s="1"/>
  <c r="H386" i="2"/>
  <c r="H385" i="2" s="1"/>
  <c r="H384" i="2"/>
  <c r="H383" i="2"/>
  <c r="H382" i="2"/>
  <c r="H381" i="2" s="1"/>
  <c r="H380" i="2"/>
  <c r="H379" i="2" s="1"/>
  <c r="H378" i="2" s="1"/>
  <c r="H377" i="2" s="1"/>
  <c r="H376" i="2"/>
  <c r="H375" i="2" s="1"/>
  <c r="H374" i="2"/>
  <c r="H373" i="2" s="1"/>
  <c r="H372" i="2" s="1"/>
  <c r="H371" i="2"/>
  <c r="H370" i="2"/>
  <c r="H369" i="2" s="1"/>
  <c r="H368" i="2" s="1"/>
  <c r="H367" i="2" s="1"/>
  <c r="H366" i="2"/>
  <c r="H365" i="2"/>
  <c r="H364" i="2" s="1"/>
  <c r="H363" i="2" s="1"/>
  <c r="H362" i="2" s="1"/>
  <c r="H361" i="2"/>
  <c r="H360" i="2"/>
  <c r="H359" i="2"/>
  <c r="H358" i="2"/>
  <c r="H354" i="2"/>
  <c r="H353" i="2" s="1"/>
  <c r="H352" i="2" s="1"/>
  <c r="H351" i="2" s="1"/>
  <c r="H350" i="2"/>
  <c r="H349" i="2"/>
  <c r="H348" i="2"/>
  <c r="H347" i="2" s="1"/>
  <c r="H346" i="2"/>
  <c r="H345" i="2"/>
  <c r="H344" i="2"/>
  <c r="H343" i="2" s="1"/>
  <c r="H342" i="2"/>
  <c r="H341" i="2" s="1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 s="1"/>
  <c r="H320" i="2"/>
  <c r="H319" i="2" s="1"/>
  <c r="H316" i="2"/>
  <c r="H315" i="2" s="1"/>
  <c r="H314" i="2"/>
  <c r="H313" i="2" s="1"/>
  <c r="H312" i="2" s="1"/>
  <c r="H311" i="2"/>
  <c r="H310" i="2"/>
  <c r="H309" i="2" s="1"/>
  <c r="H308" i="2" s="1"/>
  <c r="H307" i="2" s="1"/>
  <c r="H306" i="2"/>
  <c r="H305" i="2"/>
  <c r="H304" i="2"/>
  <c r="H302" i="2"/>
  <c r="H301" i="2" s="1"/>
  <c r="H300" i="2"/>
  <c r="H299" i="2" s="1"/>
  <c r="H298" i="2"/>
  <c r="H297" i="2"/>
  <c r="H290" i="2"/>
  <c r="H289" i="2"/>
  <c r="H288" i="2"/>
  <c r="H287" i="2" s="1"/>
  <c r="H286" i="2"/>
  <c r="H285" i="2" s="1"/>
  <c r="H284" i="2"/>
  <c r="H283" i="2" s="1"/>
  <c r="H282" i="2"/>
  <c r="H281" i="2"/>
  <c r="H280" i="2"/>
  <c r="H279" i="2" s="1"/>
  <c r="H278" i="2"/>
  <c r="H277" i="2"/>
  <c r="H276" i="2"/>
  <c r="H275" i="2" s="1"/>
  <c r="H274" i="2" s="1"/>
  <c r="H273" i="2"/>
  <c r="H272" i="2" s="1"/>
  <c r="H271" i="2" s="1"/>
  <c r="H270" i="2" s="1"/>
  <c r="H269" i="2" s="1"/>
  <c r="H268" i="2"/>
  <c r="H267" i="2" s="1"/>
  <c r="H266" i="2"/>
  <c r="H265" i="2" s="1"/>
  <c r="H264" i="2"/>
  <c r="H263" i="2" s="1"/>
  <c r="H262" i="2"/>
  <c r="H261" i="2"/>
  <c r="H260" i="2"/>
  <c r="H259" i="2" s="1"/>
  <c r="H254" i="2"/>
  <c r="H253" i="2" s="1"/>
  <c r="H250" i="2" s="1"/>
  <c r="H249" i="2" s="1"/>
  <c r="H248" i="2" s="1"/>
  <c r="H247" i="2" s="1"/>
  <c r="H252" i="2"/>
  <c r="H251" i="2" s="1"/>
  <c r="H245" i="2"/>
  <c r="H244" i="2"/>
  <c r="H243" i="2"/>
  <c r="H242" i="2"/>
  <c r="H241" i="2" s="1"/>
  <c r="H240" i="2" s="1"/>
  <c r="H239" i="2"/>
  <c r="H238" i="2"/>
  <c r="H237" i="2"/>
  <c r="H236" i="2"/>
  <c r="H232" i="2"/>
  <c r="H231" i="2" s="1"/>
  <c r="H226" i="2" s="1"/>
  <c r="H225" i="2" s="1"/>
  <c r="H224" i="2" s="1"/>
  <c r="H230" i="2"/>
  <c r="H229" i="2" s="1"/>
  <c r="H228" i="2"/>
  <c r="H227" i="2" s="1"/>
  <c r="H223" i="2"/>
  <c r="H222" i="2"/>
  <c r="H221" i="2"/>
  <c r="H220" i="2" s="1"/>
  <c r="H219" i="2" s="1"/>
  <c r="H218" i="2"/>
  <c r="H217" i="2" s="1"/>
  <c r="H216" i="2" s="1"/>
  <c r="H215" i="2" s="1"/>
  <c r="H214" i="2" s="1"/>
  <c r="H212" i="2"/>
  <c r="H211" i="2" s="1"/>
  <c r="H208" i="2" s="1"/>
  <c r="H207" i="2" s="1"/>
  <c r="H206" i="2" s="1"/>
  <c r="H210" i="2"/>
  <c r="H209" i="2" s="1"/>
  <c r="H205" i="2"/>
  <c r="H204" i="2" s="1"/>
  <c r="H203" i="2" s="1"/>
  <c r="H202" i="2" s="1"/>
  <c r="H201" i="2"/>
  <c r="H200" i="2" s="1"/>
  <c r="H199" i="2"/>
  <c r="H198" i="2"/>
  <c r="H197" i="2"/>
  <c r="H196" i="2" s="1"/>
  <c r="H195" i="2"/>
  <c r="H194" i="2"/>
  <c r="H193" i="2"/>
  <c r="H192" i="2" s="1"/>
  <c r="H187" i="2"/>
  <c r="H186" i="2"/>
  <c r="H185" i="2"/>
  <c r="H184" i="2" s="1"/>
  <c r="H183" i="2" s="1"/>
  <c r="H182" i="2"/>
  <c r="H180" i="2"/>
  <c r="H179" i="2" s="1"/>
  <c r="H178" i="2"/>
  <c r="H177" i="2" s="1"/>
  <c r="H176" i="2"/>
  <c r="H175" i="2"/>
  <c r="H174" i="2"/>
  <c r="H173" i="2" s="1"/>
  <c r="H172" i="2" s="1"/>
  <c r="H171" i="2" s="1"/>
  <c r="H170" i="2"/>
  <c r="H169" i="2" s="1"/>
  <c r="H168" i="2" s="1"/>
  <c r="H167" i="2"/>
  <c r="H166" i="2"/>
  <c r="H165" i="2" s="1"/>
  <c r="H164" i="2" s="1"/>
  <c r="H163" i="2"/>
  <c r="H162" i="2"/>
  <c r="H160" i="2" s="1"/>
  <c r="H159" i="2" s="1"/>
  <c r="H158" i="2" s="1"/>
  <c r="H161" i="2"/>
  <c r="H157" i="2"/>
  <c r="H156" i="2"/>
  <c r="H155" i="2" s="1"/>
  <c r="H154" i="2" s="1"/>
  <c r="H153" i="2"/>
  <c r="H152" i="2"/>
  <c r="H151" i="2" s="1"/>
  <c r="H150" i="2"/>
  <c r="H149" i="2" s="1"/>
  <c r="H148" i="2"/>
  <c r="H147" i="2"/>
  <c r="H146" i="2"/>
  <c r="H145" i="2" s="1"/>
  <c r="H144" i="2" s="1"/>
  <c r="H143" i="2" s="1"/>
  <c r="H142" i="2"/>
  <c r="H141" i="2"/>
  <c r="H140" i="2" s="1"/>
  <c r="H139" i="2"/>
  <c r="H138" i="2"/>
  <c r="H135" i="2"/>
  <c r="H134" i="2"/>
  <c r="H133" i="2" s="1"/>
  <c r="H132" i="2" s="1"/>
  <c r="H131" i="2" s="1"/>
  <c r="H130" i="2"/>
  <c r="H129" i="2"/>
  <c r="H128" i="2" s="1"/>
  <c r="H127" i="2"/>
  <c r="H126" i="2" s="1"/>
  <c r="H125" i="2"/>
  <c r="H124" i="2" s="1"/>
  <c r="H123" i="2"/>
  <c r="H122" i="2"/>
  <c r="H121" i="2"/>
  <c r="H120" i="2" s="1"/>
  <c r="H119" i="2"/>
  <c r="H118" i="2"/>
  <c r="H117" i="2"/>
  <c r="H116" i="2"/>
  <c r="H115" i="2"/>
  <c r="H114" i="2"/>
  <c r="H113" i="2"/>
  <c r="H112" i="2" s="1"/>
  <c r="H111" i="2"/>
  <c r="H110" i="2"/>
  <c r="H109" i="2"/>
  <c r="H108" i="2" s="1"/>
  <c r="H107" i="2"/>
  <c r="H106" i="2"/>
  <c r="H105" i="2"/>
  <c r="H104" i="2" s="1"/>
  <c r="H103" i="2"/>
  <c r="H102" i="2"/>
  <c r="H100" i="2"/>
  <c r="H99" i="2"/>
  <c r="H98" i="2"/>
  <c r="H97" i="2" s="1"/>
  <c r="H96" i="2" s="1"/>
  <c r="H95" i="2"/>
  <c r="H94" i="2"/>
  <c r="H93" i="2" s="1"/>
  <c r="H92" i="2" s="1"/>
  <c r="H91" i="2" s="1"/>
  <c r="H90" i="2" s="1"/>
  <c r="H89" i="2"/>
  <c r="H88" i="2" s="1"/>
  <c r="H87" i="2"/>
  <c r="H86" i="2" s="1"/>
  <c r="H85" i="2" s="1"/>
  <c r="H84" i="2"/>
  <c r="H83" i="2"/>
  <c r="H82" i="2" s="1"/>
  <c r="H81" i="2"/>
  <c r="H80" i="2" s="1"/>
  <c r="H78" i="2"/>
  <c r="H77" i="2"/>
  <c r="H73" i="2"/>
  <c r="H72" i="2" s="1"/>
  <c r="H71" i="2" s="1"/>
  <c r="H70" i="2"/>
  <c r="H69" i="2"/>
  <c r="H68" i="2"/>
  <c r="H67" i="2"/>
  <c r="H66" i="2"/>
  <c r="H65" i="2"/>
  <c r="H64" i="2" s="1"/>
  <c r="H63" i="2" s="1"/>
  <c r="H62" i="2" s="1"/>
  <c r="H61" i="2"/>
  <c r="H60" i="2" s="1"/>
  <c r="H59" i="2"/>
  <c r="H58" i="2"/>
  <c r="H57" i="2" s="1"/>
  <c r="H56" i="2"/>
  <c r="H55" i="2"/>
  <c r="H54" i="2"/>
  <c r="H53" i="2" s="1"/>
  <c r="H52" i="2" s="1"/>
  <c r="H51" i="2"/>
  <c r="H50" i="2" s="1"/>
  <c r="H49" i="2"/>
  <c r="H48" i="2" s="1"/>
  <c r="H44" i="2"/>
  <c r="H43" i="2"/>
  <c r="H42" i="2"/>
  <c r="H41" i="2"/>
  <c r="H40" i="2" s="1"/>
  <c r="H39" i="2" s="1"/>
  <c r="H38" i="2" s="1"/>
  <c r="H36" i="2"/>
  <c r="H35" i="2"/>
  <c r="H34" i="2" s="1"/>
  <c r="H33" i="2" s="1"/>
  <c r="H32" i="2" s="1"/>
  <c r="H31" i="2"/>
  <c r="H30" i="2"/>
  <c r="H29" i="2" s="1"/>
  <c r="H28" i="2" s="1"/>
  <c r="H27" i="2"/>
  <c r="H26" i="2" s="1"/>
  <c r="H25" i="2" s="1"/>
  <c r="H24" i="2" s="1"/>
  <c r="H23" i="2" s="1"/>
  <c r="H22" i="2" s="1"/>
  <c r="H21" i="2"/>
  <c r="H20" i="2" s="1"/>
  <c r="H19" i="2" s="1"/>
  <c r="H18" i="2" s="1"/>
  <c r="H17" i="2" s="1"/>
  <c r="C129" i="41"/>
  <c r="C128" i="41"/>
  <c r="C126" i="41"/>
  <c r="C125" i="41" s="1"/>
  <c r="C124" i="41" s="1"/>
  <c r="C121" i="41"/>
  <c r="C120" i="41"/>
  <c r="C118" i="41"/>
  <c r="C116" i="41"/>
  <c r="C115" i="41"/>
  <c r="C113" i="41"/>
  <c r="C111" i="41"/>
  <c r="C109" i="41"/>
  <c r="C107" i="41"/>
  <c r="C105" i="41"/>
  <c r="C100" i="41" s="1"/>
  <c r="C103" i="41"/>
  <c r="C101" i="41"/>
  <c r="C98" i="41"/>
  <c r="C96" i="41"/>
  <c r="C94" i="41"/>
  <c r="C92" i="41"/>
  <c r="C90" i="41"/>
  <c r="C89" i="41" s="1"/>
  <c r="C87" i="41"/>
  <c r="C85" i="41"/>
  <c r="C84" i="41"/>
  <c r="C80" i="41"/>
  <c r="C77" i="41"/>
  <c r="C73" i="41" s="1"/>
  <c r="C75" i="41"/>
  <c r="C70" i="41"/>
  <c r="C69" i="41"/>
  <c r="C68" i="41" s="1"/>
  <c r="C66" i="41"/>
  <c r="C64" i="41"/>
  <c r="C63" i="41"/>
  <c r="C59" i="41" s="1"/>
  <c r="C61" i="41"/>
  <c r="C60" i="41"/>
  <c r="C54" i="41"/>
  <c r="C53" i="41" s="1"/>
  <c r="C51" i="41"/>
  <c r="C49" i="41"/>
  <c r="C46" i="41"/>
  <c r="C45" i="41" s="1"/>
  <c r="C40" i="41" s="1"/>
  <c r="C41" i="41"/>
  <c r="C38" i="41"/>
  <c r="C37" i="41" s="1"/>
  <c r="C35" i="41"/>
  <c r="C33" i="41"/>
  <c r="C30" i="41"/>
  <c r="C27" i="41" s="1"/>
  <c r="C26" i="41" s="1"/>
  <c r="C28" i="41"/>
  <c r="C21" i="41"/>
  <c r="C20" i="41" s="1"/>
  <c r="C14" i="41" s="1"/>
  <c r="C16" i="41"/>
  <c r="C15" i="41"/>
  <c r="D42" i="42"/>
  <c r="D41" i="42"/>
  <c r="D39" i="42"/>
  <c r="D38" i="42"/>
  <c r="D37" i="42" s="1"/>
  <c r="D36" i="42" s="1"/>
  <c r="D34" i="42"/>
  <c r="D33" i="42"/>
  <c r="D32" i="42" s="1"/>
  <c r="D30" i="42"/>
  <c r="D29" i="42"/>
  <c r="D28" i="42"/>
  <c r="D27" i="42" s="1"/>
  <c r="D25" i="42"/>
  <c r="D24" i="42"/>
  <c r="D22" i="42"/>
  <c r="D21" i="42" s="1"/>
  <c r="D20" i="42" s="1"/>
  <c r="D19" i="42" s="1"/>
  <c r="D17" i="42"/>
  <c r="D16" i="42" s="1"/>
  <c r="D15" i="42" s="1"/>
  <c r="D44" i="42" s="1"/>
  <c r="F31" i="40" l="1"/>
  <c r="F30" i="40" s="1"/>
  <c r="F16" i="40" s="1"/>
  <c r="F209" i="40"/>
  <c r="F208" i="40" s="1"/>
  <c r="F207" i="40" s="1"/>
  <c r="F285" i="40"/>
  <c r="F321" i="40"/>
  <c r="F77" i="40"/>
  <c r="F76" i="40" s="1"/>
  <c r="F97" i="40"/>
  <c r="F96" i="40"/>
  <c r="F65" i="40" s="1"/>
  <c r="F108" i="40"/>
  <c r="F165" i="40"/>
  <c r="F164" i="40" s="1"/>
  <c r="F224" i="40"/>
  <c r="F223" i="40" s="1"/>
  <c r="F222" i="40" s="1"/>
  <c r="F276" i="40"/>
  <c r="F45" i="40"/>
  <c r="F44" i="40"/>
  <c r="F253" i="40"/>
  <c r="F340" i="40"/>
  <c r="F61" i="40"/>
  <c r="F58" i="40" s="1"/>
  <c r="F53" i="40" s="1"/>
  <c r="F156" i="40"/>
  <c r="F130" i="40" s="1"/>
  <c r="F355" i="40"/>
  <c r="F354" i="40" s="1"/>
  <c r="F353" i="40" s="1"/>
  <c r="F403" i="40"/>
  <c r="F402" i="40" s="1"/>
  <c r="I16" i="51"/>
  <c r="I74" i="51"/>
  <c r="I68" i="51"/>
  <c r="I354" i="51"/>
  <c r="I353" i="51" s="1"/>
  <c r="I352" i="51" s="1"/>
  <c r="I589" i="51"/>
  <c r="I588" i="51" s="1"/>
  <c r="I587" i="51" s="1"/>
  <c r="I378" i="51"/>
  <c r="I486" i="51"/>
  <c r="I137" i="51"/>
  <c r="I569" i="51"/>
  <c r="I568" i="51" s="1"/>
  <c r="I559" i="51" s="1"/>
  <c r="I551" i="51" s="1"/>
  <c r="I209" i="51"/>
  <c r="I208" i="51" s="1"/>
  <c r="I207" i="51" s="1"/>
  <c r="I206" i="51" s="1"/>
  <c r="I197" i="51" s="1"/>
  <c r="I527" i="51"/>
  <c r="I658" i="51"/>
  <c r="I657" i="51" s="1"/>
  <c r="I656" i="51" s="1"/>
  <c r="I519" i="51"/>
  <c r="I518" i="51" s="1"/>
  <c r="I517" i="51" s="1"/>
  <c r="I516" i="51" s="1"/>
  <c r="I515" i="51" s="1"/>
  <c r="H79" i="2"/>
  <c r="H191" i="2"/>
  <c r="H190" i="2" s="1"/>
  <c r="H189" i="2" s="1"/>
  <c r="H188" i="2" s="1"/>
  <c r="H448" i="2"/>
  <c r="H447" i="2" s="1"/>
  <c r="H480" i="2"/>
  <c r="H473" i="2" s="1"/>
  <c r="H472" i="2" s="1"/>
  <c r="H529" i="2"/>
  <c r="H528" i="2" s="1"/>
  <c r="H527" i="2" s="1"/>
  <c r="H47" i="2"/>
  <c r="H46" i="2" s="1"/>
  <c r="H45" i="2" s="1"/>
  <c r="H137" i="2"/>
  <c r="H136" i="2" s="1"/>
  <c r="H101" i="2" s="1"/>
  <c r="H318" i="2"/>
  <c r="H317" i="2" s="1"/>
  <c r="H546" i="2"/>
  <c r="H545" i="2" s="1"/>
  <c r="H544" i="2" s="1"/>
  <c r="H235" i="2"/>
  <c r="H234" i="2" s="1"/>
  <c r="H233" i="2" s="1"/>
  <c r="H213" i="2" s="1"/>
  <c r="H357" i="2"/>
  <c r="H356" i="2" s="1"/>
  <c r="H355" i="2" s="1"/>
  <c r="H425" i="2"/>
  <c r="H424" i="2" s="1"/>
  <c r="H423" i="2" s="1"/>
  <c r="H417" i="2" s="1"/>
  <c r="H596" i="2"/>
  <c r="H595" i="2" s="1"/>
  <c r="H594" i="2" s="1"/>
  <c r="H593" i="2" s="1"/>
  <c r="H76" i="2"/>
  <c r="H75" i="2" s="1"/>
  <c r="H74" i="2" s="1"/>
  <c r="H37" i="2" s="1"/>
  <c r="H16" i="2" s="1"/>
  <c r="H258" i="2"/>
  <c r="H257" i="2" s="1"/>
  <c r="H256" i="2" s="1"/>
  <c r="H255" i="2" s="1"/>
  <c r="H246" i="2" s="1"/>
  <c r="H296" i="2"/>
  <c r="H303" i="2"/>
  <c r="H524" i="2"/>
  <c r="H523" i="2" s="1"/>
  <c r="H522" i="2" s="1"/>
  <c r="H511" i="2" s="1"/>
  <c r="H510" i="2" s="1"/>
  <c r="H503" i="2" s="1"/>
  <c r="C83" i="41"/>
  <c r="C82" i="41" s="1"/>
  <c r="C131" i="41" s="1"/>
  <c r="J618" i="64"/>
  <c r="I618" i="64"/>
  <c r="J617" i="64"/>
  <c r="J616" i="64" s="1"/>
  <c r="J615" i="64" s="1"/>
  <c r="I617" i="64"/>
  <c r="I616" i="64" s="1"/>
  <c r="I615" i="64" s="1"/>
  <c r="J613" i="64"/>
  <c r="I613" i="64"/>
  <c r="J612" i="64"/>
  <c r="J611" i="64" s="1"/>
  <c r="J606" i="64" s="1"/>
  <c r="J605" i="64" s="1"/>
  <c r="J604" i="64" s="1"/>
  <c r="I612" i="64"/>
  <c r="I611" i="64" s="1"/>
  <c r="J609" i="64"/>
  <c r="J608" i="64" s="1"/>
  <c r="J607" i="64" s="1"/>
  <c r="I609" i="64"/>
  <c r="I608" i="64" s="1"/>
  <c r="I607" i="64"/>
  <c r="J601" i="64"/>
  <c r="J600" i="64" s="1"/>
  <c r="J599" i="64" s="1"/>
  <c r="I601" i="64"/>
  <c r="I600" i="64" s="1"/>
  <c r="I599" i="64"/>
  <c r="J596" i="64"/>
  <c r="I596" i="64"/>
  <c r="J595" i="64"/>
  <c r="J594" i="64" s="1"/>
  <c r="I595" i="64"/>
  <c r="I594" i="64" s="1"/>
  <c r="J591" i="64"/>
  <c r="J590" i="64" s="1"/>
  <c r="J589" i="64" s="1"/>
  <c r="I591" i="64"/>
  <c r="I590" i="64" s="1"/>
  <c r="I589" i="64" s="1"/>
  <c r="I588" i="64" s="1"/>
  <c r="I587" i="64" s="1"/>
  <c r="I586" i="64" s="1"/>
  <c r="J584" i="64"/>
  <c r="J583" i="64" s="1"/>
  <c r="J582" i="64" s="1"/>
  <c r="J581" i="64" s="1"/>
  <c r="I584" i="64"/>
  <c r="I583" i="64" s="1"/>
  <c r="I582" i="64" s="1"/>
  <c r="I581" i="64" s="1"/>
  <c r="J577" i="64"/>
  <c r="I577" i="64"/>
  <c r="J575" i="64"/>
  <c r="I575" i="64"/>
  <c r="J574" i="64"/>
  <c r="I574" i="64"/>
  <c r="J571" i="64"/>
  <c r="I571" i="64"/>
  <c r="J570" i="64"/>
  <c r="J569" i="64" s="1"/>
  <c r="I570" i="64"/>
  <c r="I569" i="64" s="1"/>
  <c r="J567" i="64"/>
  <c r="I567" i="64"/>
  <c r="J565" i="64"/>
  <c r="I565" i="64"/>
  <c r="J564" i="64"/>
  <c r="J563" i="64" s="1"/>
  <c r="I564" i="64"/>
  <c r="I563" i="64" s="1"/>
  <c r="I562" i="64"/>
  <c r="J559" i="64"/>
  <c r="J558" i="64" s="1"/>
  <c r="J557" i="64" s="1"/>
  <c r="J556" i="64" s="1"/>
  <c r="I559" i="64"/>
  <c r="I558" i="64" s="1"/>
  <c r="I557" i="64" s="1"/>
  <c r="I556" i="64" s="1"/>
  <c r="J552" i="64"/>
  <c r="J551" i="64" s="1"/>
  <c r="J550" i="64" s="1"/>
  <c r="I552" i="64"/>
  <c r="I551" i="64" s="1"/>
  <c r="I550" i="64"/>
  <c r="J548" i="64"/>
  <c r="I548" i="64"/>
  <c r="J546" i="64"/>
  <c r="I546" i="64"/>
  <c r="J542" i="64"/>
  <c r="I542" i="64"/>
  <c r="J541" i="64"/>
  <c r="J540" i="64" s="1"/>
  <c r="I541" i="64"/>
  <c r="I540" i="64" s="1"/>
  <c r="I539" i="64" s="1"/>
  <c r="I538" i="64" s="1"/>
  <c r="J535" i="64"/>
  <c r="I535" i="64"/>
  <c r="J534" i="64"/>
  <c r="J533" i="64" s="1"/>
  <c r="J532" i="64" s="1"/>
  <c r="I534" i="64"/>
  <c r="I533" i="64" s="1"/>
  <c r="I532" i="64" s="1"/>
  <c r="J530" i="64"/>
  <c r="I530" i="64"/>
  <c r="J528" i="64"/>
  <c r="I528" i="64"/>
  <c r="J526" i="64"/>
  <c r="I526" i="64"/>
  <c r="J525" i="64"/>
  <c r="J524" i="64" s="1"/>
  <c r="I525" i="64"/>
  <c r="I524" i="64" s="1"/>
  <c r="J522" i="64"/>
  <c r="J521" i="64" s="1"/>
  <c r="J520" i="64" s="1"/>
  <c r="J519" i="64" s="1"/>
  <c r="J518" i="64" s="1"/>
  <c r="I522" i="64"/>
  <c r="I521" i="64" s="1"/>
  <c r="I520" i="64" s="1"/>
  <c r="I519" i="64" s="1"/>
  <c r="I518" i="64" s="1"/>
  <c r="I509" i="64" s="1"/>
  <c r="J514" i="64"/>
  <c r="I514" i="64"/>
  <c r="J513" i="64"/>
  <c r="J512" i="64" s="1"/>
  <c r="J511" i="64" s="1"/>
  <c r="J510" i="64" s="1"/>
  <c r="J509" i="64" s="1"/>
  <c r="I513" i="64"/>
  <c r="I512" i="64" s="1"/>
  <c r="I511" i="64"/>
  <c r="I510" i="64" s="1"/>
  <c r="J507" i="64"/>
  <c r="I507" i="64"/>
  <c r="J506" i="64"/>
  <c r="J505" i="64" s="1"/>
  <c r="J504" i="64" s="1"/>
  <c r="J503" i="64" s="1"/>
  <c r="J502" i="64" s="1"/>
  <c r="I506" i="64"/>
  <c r="I505" i="64" s="1"/>
  <c r="I504" i="64"/>
  <c r="I503" i="64" s="1"/>
  <c r="I502" i="64" s="1"/>
  <c r="J498" i="64"/>
  <c r="J497" i="64" s="1"/>
  <c r="J496" i="64" s="1"/>
  <c r="J495" i="64" s="1"/>
  <c r="J494" i="64" s="1"/>
  <c r="I498" i="64"/>
  <c r="I497" i="64" s="1"/>
  <c r="I496" i="64"/>
  <c r="I495" i="64" s="1"/>
  <c r="I494" i="64" s="1"/>
  <c r="J492" i="64"/>
  <c r="I492" i="64"/>
  <c r="J489" i="64"/>
  <c r="I489" i="64"/>
  <c r="J487" i="64"/>
  <c r="I487" i="64"/>
  <c r="J486" i="64"/>
  <c r="J485" i="64" s="1"/>
  <c r="I486" i="64"/>
  <c r="I485" i="64" s="1"/>
  <c r="J483" i="64"/>
  <c r="I483" i="64"/>
  <c r="J480" i="64"/>
  <c r="I480" i="64"/>
  <c r="J478" i="64"/>
  <c r="J477" i="64" s="1"/>
  <c r="I478" i="64"/>
  <c r="I477" i="64" s="1"/>
  <c r="J475" i="64"/>
  <c r="I475" i="64"/>
  <c r="J472" i="64"/>
  <c r="I472" i="64"/>
  <c r="J470" i="64"/>
  <c r="J469" i="64" s="1"/>
  <c r="I470" i="64"/>
  <c r="I469" i="64" s="1"/>
  <c r="I468" i="64"/>
  <c r="I467" i="64" s="1"/>
  <c r="I466" i="64" s="1"/>
  <c r="I465" i="64" s="1"/>
  <c r="J463" i="64"/>
  <c r="J462" i="64" s="1"/>
  <c r="J461" i="64" s="1"/>
  <c r="J460" i="64" s="1"/>
  <c r="I463" i="64"/>
  <c r="I462" i="64" s="1"/>
  <c r="I461" i="64"/>
  <c r="I460" i="64" s="1"/>
  <c r="J458" i="64"/>
  <c r="J457" i="64" s="1"/>
  <c r="J456" i="64" s="1"/>
  <c r="J455" i="64" s="1"/>
  <c r="I458" i="64"/>
  <c r="I457" i="64" s="1"/>
  <c r="I456" i="64" s="1"/>
  <c r="I455" i="64" s="1"/>
  <c r="J452" i="64"/>
  <c r="J451" i="64" s="1"/>
  <c r="I452" i="64"/>
  <c r="I451" i="64" s="1"/>
  <c r="J447" i="64"/>
  <c r="I447" i="64"/>
  <c r="J445" i="64"/>
  <c r="I445" i="64"/>
  <c r="J444" i="64"/>
  <c r="I444" i="64"/>
  <c r="J440" i="64"/>
  <c r="I440" i="64"/>
  <c r="J439" i="64"/>
  <c r="J438" i="64" s="1"/>
  <c r="J437" i="64" s="1"/>
  <c r="I439" i="64"/>
  <c r="I438" i="64" s="1"/>
  <c r="I437" i="64"/>
  <c r="J434" i="64"/>
  <c r="I434" i="64"/>
  <c r="J432" i="64"/>
  <c r="I432" i="64"/>
  <c r="J431" i="64"/>
  <c r="J430" i="64" s="1"/>
  <c r="J429" i="64" s="1"/>
  <c r="J428" i="64" s="1"/>
  <c r="I431" i="64"/>
  <c r="I430" i="64" s="1"/>
  <c r="I429" i="64"/>
  <c r="I428" i="64" s="1"/>
  <c r="J424" i="64"/>
  <c r="J423" i="64" s="1"/>
  <c r="J422" i="64" s="1"/>
  <c r="J421" i="64" s="1"/>
  <c r="J420" i="64" s="1"/>
  <c r="I424" i="64"/>
  <c r="I423" i="64" s="1"/>
  <c r="I422" i="64" s="1"/>
  <c r="I421" i="64" s="1"/>
  <c r="I420" i="64"/>
  <c r="J418" i="64"/>
  <c r="I418" i="64"/>
  <c r="J417" i="64"/>
  <c r="J416" i="64" s="1"/>
  <c r="J415" i="64" s="1"/>
  <c r="I417" i="64"/>
  <c r="I416" i="64" s="1"/>
  <c r="I415" i="64"/>
  <c r="J413" i="64"/>
  <c r="I413" i="64"/>
  <c r="J411" i="64"/>
  <c r="J410" i="64" s="1"/>
  <c r="J409" i="64" s="1"/>
  <c r="J408" i="64" s="1"/>
  <c r="I411" i="64"/>
  <c r="I410" i="64" s="1"/>
  <c r="I409" i="64"/>
  <c r="I408" i="64" s="1"/>
  <c r="J406" i="64"/>
  <c r="J405" i="64" s="1"/>
  <c r="J404" i="64" s="1"/>
  <c r="J403" i="64" s="1"/>
  <c r="I406" i="64"/>
  <c r="I405" i="64" s="1"/>
  <c r="I404" i="64"/>
  <c r="I403" i="64" s="1"/>
  <c r="J401" i="64"/>
  <c r="J400" i="64" s="1"/>
  <c r="J399" i="64" s="1"/>
  <c r="I401" i="64"/>
  <c r="I400" i="64" s="1"/>
  <c r="I399" i="64"/>
  <c r="J397" i="64"/>
  <c r="I397" i="64"/>
  <c r="J395" i="64"/>
  <c r="I395" i="64"/>
  <c r="J391" i="64"/>
  <c r="I391" i="64"/>
  <c r="J389" i="64"/>
  <c r="I389" i="64"/>
  <c r="J387" i="64"/>
  <c r="I387" i="64"/>
  <c r="J384" i="64"/>
  <c r="I384" i="64"/>
  <c r="J382" i="64"/>
  <c r="I382" i="64"/>
  <c r="J380" i="64"/>
  <c r="I380" i="64"/>
  <c r="J378" i="64"/>
  <c r="I378" i="64"/>
  <c r="J376" i="64"/>
  <c r="I376" i="64"/>
  <c r="J373" i="64"/>
  <c r="I373" i="64"/>
  <c r="J372" i="64"/>
  <c r="J371" i="64" s="1"/>
  <c r="I372" i="64"/>
  <c r="I371" i="64" s="1"/>
  <c r="I370" i="64"/>
  <c r="I369" i="64" s="1"/>
  <c r="J367" i="64"/>
  <c r="J366" i="64" s="1"/>
  <c r="J365" i="64" s="1"/>
  <c r="J364" i="64" s="1"/>
  <c r="I367" i="64"/>
  <c r="I366" i="64" s="1"/>
  <c r="I365" i="64"/>
  <c r="I364" i="64" s="1"/>
  <c r="J360" i="64"/>
  <c r="I360" i="64"/>
  <c r="J358" i="64"/>
  <c r="I358" i="64"/>
  <c r="J356" i="64"/>
  <c r="I356" i="64"/>
  <c r="J353" i="64"/>
  <c r="I353" i="64"/>
  <c r="J352" i="64"/>
  <c r="J351" i="64" s="1"/>
  <c r="J350" i="64" s="1"/>
  <c r="I352" i="64"/>
  <c r="I351" i="64" s="1"/>
  <c r="I350" i="64" s="1"/>
  <c r="I349" i="64" s="1"/>
  <c r="J346" i="64"/>
  <c r="I346" i="64"/>
  <c r="J345" i="64"/>
  <c r="J344" i="64" s="1"/>
  <c r="J343" i="64" s="1"/>
  <c r="J342" i="64" s="1"/>
  <c r="J341" i="64" s="1"/>
  <c r="I345" i="64"/>
  <c r="I344" i="64" s="1"/>
  <c r="I343" i="64"/>
  <c r="I342" i="64" s="1"/>
  <c r="I341" i="64"/>
  <c r="J337" i="64"/>
  <c r="J336" i="64" s="1"/>
  <c r="J335" i="64" s="1"/>
  <c r="I337" i="64"/>
  <c r="I336" i="64" s="1"/>
  <c r="I335" i="64"/>
  <c r="J333" i="64"/>
  <c r="I333" i="64"/>
  <c r="J332" i="64"/>
  <c r="J331" i="64" s="1"/>
  <c r="I332" i="64"/>
  <c r="I331" i="64" s="1"/>
  <c r="J329" i="64"/>
  <c r="J328" i="64" s="1"/>
  <c r="J327" i="64" s="1"/>
  <c r="J326" i="64" s="1"/>
  <c r="J325" i="64" s="1"/>
  <c r="J324" i="64" s="1"/>
  <c r="J323" i="64" s="1"/>
  <c r="I329" i="64"/>
  <c r="I328" i="64" s="1"/>
  <c r="I327" i="64"/>
  <c r="I326" i="64" s="1"/>
  <c r="I325" i="64"/>
  <c r="I324" i="64" s="1"/>
  <c r="I323" i="64"/>
  <c r="J321" i="64"/>
  <c r="I321" i="64"/>
  <c r="J320" i="64"/>
  <c r="J319" i="64" s="1"/>
  <c r="J318" i="64" s="1"/>
  <c r="J317" i="64" s="1"/>
  <c r="I320" i="64"/>
  <c r="I319" i="64" s="1"/>
  <c r="I318" i="64" s="1"/>
  <c r="I317" i="64" s="1"/>
  <c r="J315" i="64"/>
  <c r="J314" i="64" s="1"/>
  <c r="J313" i="64" s="1"/>
  <c r="J312" i="64" s="1"/>
  <c r="J311" i="64" s="1"/>
  <c r="J310" i="64" s="1"/>
  <c r="I315" i="64"/>
  <c r="I314" i="64" s="1"/>
  <c r="I313" i="64"/>
  <c r="I312" i="64" s="1"/>
  <c r="I311" i="64" s="1"/>
  <c r="J308" i="64"/>
  <c r="J307" i="64" s="1"/>
  <c r="J306" i="64" s="1"/>
  <c r="J305" i="64" s="1"/>
  <c r="I308" i="64"/>
  <c r="I307" i="64" s="1"/>
  <c r="I306" i="64" s="1"/>
  <c r="I305" i="64" s="1"/>
  <c r="J303" i="64"/>
  <c r="J302" i="64" s="1"/>
  <c r="J301" i="64" s="1"/>
  <c r="I303" i="64"/>
  <c r="I302" i="64" s="1"/>
  <c r="I301" i="64"/>
  <c r="J299" i="64"/>
  <c r="I299" i="64"/>
  <c r="J295" i="64"/>
  <c r="J294" i="64" s="1"/>
  <c r="J293" i="64" s="1"/>
  <c r="J292" i="64" s="1"/>
  <c r="J291" i="64" s="1"/>
  <c r="I295" i="64"/>
  <c r="I294" i="64" s="1"/>
  <c r="I293" i="64" s="1"/>
  <c r="I292" i="64" s="1"/>
  <c r="I291" i="64" s="1"/>
  <c r="J288" i="64"/>
  <c r="I288" i="64"/>
  <c r="J285" i="64"/>
  <c r="I285" i="64"/>
  <c r="J282" i="64"/>
  <c r="I282" i="64"/>
  <c r="J279" i="64"/>
  <c r="I279" i="64"/>
  <c r="J277" i="64"/>
  <c r="I277" i="64"/>
  <c r="J276" i="64"/>
  <c r="J275" i="64" s="1"/>
  <c r="I276" i="64"/>
  <c r="I275" i="64" s="1"/>
  <c r="J274" i="64"/>
  <c r="J273" i="64" s="1"/>
  <c r="I274" i="64"/>
  <c r="I273" i="64" s="1"/>
  <c r="J271" i="64"/>
  <c r="J270" i="64" s="1"/>
  <c r="I271" i="64"/>
  <c r="I270" i="64" s="1"/>
  <c r="J269" i="64"/>
  <c r="J268" i="64" s="1"/>
  <c r="J267" i="64" s="1"/>
  <c r="J266" i="64" s="1"/>
  <c r="I269" i="64"/>
  <c r="I268" i="64" s="1"/>
  <c r="I267" i="64" s="1"/>
  <c r="J264" i="64"/>
  <c r="J263" i="64" s="1"/>
  <c r="J262" i="64" s="1"/>
  <c r="I264" i="64"/>
  <c r="I263" i="64" s="1"/>
  <c r="I262" i="64"/>
  <c r="J260" i="64"/>
  <c r="I260" i="64"/>
  <c r="J259" i="64"/>
  <c r="J258" i="64" s="1"/>
  <c r="I259" i="64"/>
  <c r="I258" i="64" s="1"/>
  <c r="I257" i="64" s="1"/>
  <c r="I256" i="64" s="1"/>
  <c r="J257" i="64"/>
  <c r="J253" i="64"/>
  <c r="J252" i="64" s="1"/>
  <c r="J251" i="64" s="1"/>
  <c r="J250" i="64" s="1"/>
  <c r="I253" i="64"/>
  <c r="I252" i="64" s="1"/>
  <c r="I251" i="64" s="1"/>
  <c r="I250" i="64" s="1"/>
  <c r="J248" i="64"/>
  <c r="I248" i="64"/>
  <c r="I247" i="64" s="1"/>
  <c r="I246" i="64" s="1"/>
  <c r="I245" i="64" s="1"/>
  <c r="J247" i="64"/>
  <c r="J246" i="64"/>
  <c r="J245" i="64" s="1"/>
  <c r="J243" i="64"/>
  <c r="J242" i="64" s="1"/>
  <c r="J241" i="64" s="1"/>
  <c r="J240" i="64" s="1"/>
  <c r="I243" i="64"/>
  <c r="I242" i="64" s="1"/>
  <c r="I241" i="64" s="1"/>
  <c r="I240" i="64" s="1"/>
  <c r="J234" i="64"/>
  <c r="I234" i="64"/>
  <c r="J233" i="64"/>
  <c r="J232" i="64" s="1"/>
  <c r="J231" i="64" s="1"/>
  <c r="J230" i="64" s="1"/>
  <c r="I233" i="64"/>
  <c r="I232" i="64" s="1"/>
  <c r="I231" i="64"/>
  <c r="I230" i="64" s="1"/>
  <c r="J228" i="64"/>
  <c r="I228" i="64"/>
  <c r="J226" i="64"/>
  <c r="I226" i="64"/>
  <c r="J224" i="64"/>
  <c r="I224" i="64"/>
  <c r="I223" i="64" s="1"/>
  <c r="I222" i="64" s="1"/>
  <c r="I221" i="64" s="1"/>
  <c r="I220" i="64" s="1"/>
  <c r="I219" i="64" s="1"/>
  <c r="J223" i="64"/>
  <c r="J222" i="64" s="1"/>
  <c r="J221" i="64" s="1"/>
  <c r="J220" i="64" s="1"/>
  <c r="J219" i="64" s="1"/>
  <c r="J217" i="64"/>
  <c r="J216" i="64" s="1"/>
  <c r="J215" i="64" s="1"/>
  <c r="J214" i="64" s="1"/>
  <c r="J213" i="64" s="1"/>
  <c r="I217" i="64"/>
  <c r="I216" i="64" s="1"/>
  <c r="I215" i="64" s="1"/>
  <c r="I214" i="64" s="1"/>
  <c r="I213" i="64" s="1"/>
  <c r="J211" i="64"/>
  <c r="I211" i="64"/>
  <c r="J209" i="64"/>
  <c r="I209" i="64"/>
  <c r="J207" i="64"/>
  <c r="I207" i="64"/>
  <c r="J205" i="64"/>
  <c r="I205" i="64"/>
  <c r="I204" i="64" s="1"/>
  <c r="I203" i="64" s="1"/>
  <c r="I202" i="64" s="1"/>
  <c r="J204" i="64"/>
  <c r="J203" i="64"/>
  <c r="J202" i="64" s="1"/>
  <c r="J200" i="64"/>
  <c r="J199" i="64" s="1"/>
  <c r="J198" i="64" s="1"/>
  <c r="J197" i="64" s="1"/>
  <c r="I200" i="64"/>
  <c r="I199" i="64" s="1"/>
  <c r="I198" i="64" s="1"/>
  <c r="I197" i="64" s="1"/>
  <c r="J195" i="64"/>
  <c r="I195" i="64"/>
  <c r="J193" i="64"/>
  <c r="I193" i="64"/>
  <c r="J191" i="64"/>
  <c r="I191" i="64"/>
  <c r="J189" i="64"/>
  <c r="I189" i="64"/>
  <c r="J187" i="64"/>
  <c r="I187" i="64"/>
  <c r="I186" i="64" s="1"/>
  <c r="I185" i="64" s="1"/>
  <c r="I184" i="64" s="1"/>
  <c r="J186" i="64"/>
  <c r="J185" i="64"/>
  <c r="J184" i="64" s="1"/>
  <c r="J183" i="64" s="1"/>
  <c r="J181" i="64"/>
  <c r="I181" i="64"/>
  <c r="J179" i="64"/>
  <c r="J178" i="64" s="1"/>
  <c r="J177" i="64" s="1"/>
  <c r="J176" i="64" s="1"/>
  <c r="J175" i="64" s="1"/>
  <c r="I179" i="64"/>
  <c r="I178" i="64" s="1"/>
  <c r="I177" i="64" s="1"/>
  <c r="I176" i="64" s="1"/>
  <c r="I175" i="64" s="1"/>
  <c r="J170" i="64"/>
  <c r="J169" i="64" s="1"/>
  <c r="J168" i="64" s="1"/>
  <c r="I170" i="64"/>
  <c r="I169" i="64" s="1"/>
  <c r="I168" i="64"/>
  <c r="J166" i="64"/>
  <c r="I166" i="64"/>
  <c r="J164" i="64"/>
  <c r="J163" i="64" s="1"/>
  <c r="J162" i="64" s="1"/>
  <c r="J161" i="64" s="1"/>
  <c r="I164" i="64"/>
  <c r="I163" i="64" s="1"/>
  <c r="I162" i="64" s="1"/>
  <c r="I161" i="64" s="1"/>
  <c r="J159" i="64"/>
  <c r="I159" i="64"/>
  <c r="I158" i="64" s="1"/>
  <c r="I157" i="64" s="1"/>
  <c r="I156" i="64" s="1"/>
  <c r="J158" i="64"/>
  <c r="J157" i="64"/>
  <c r="J156" i="64" s="1"/>
  <c r="J154" i="64"/>
  <c r="J153" i="64" s="1"/>
  <c r="J152" i="64" s="1"/>
  <c r="J151" i="64" s="1"/>
  <c r="J150" i="64" s="1"/>
  <c r="I154" i="64"/>
  <c r="I153" i="64" s="1"/>
  <c r="I152" i="64" s="1"/>
  <c r="I151" i="64" s="1"/>
  <c r="J148" i="64"/>
  <c r="J147" i="64" s="1"/>
  <c r="J146" i="64" s="1"/>
  <c r="I148" i="64"/>
  <c r="I147" i="64"/>
  <c r="I146" i="64" s="1"/>
  <c r="J144" i="64"/>
  <c r="I144" i="64"/>
  <c r="J142" i="64"/>
  <c r="I142" i="64"/>
  <c r="J140" i="64"/>
  <c r="J139" i="64" s="1"/>
  <c r="J138" i="64" s="1"/>
  <c r="I140" i="64"/>
  <c r="I139" i="64" s="1"/>
  <c r="I138" i="64"/>
  <c r="I137" i="64" s="1"/>
  <c r="I136" i="64" s="1"/>
  <c r="J134" i="64"/>
  <c r="J133" i="64" s="1"/>
  <c r="J132" i="64" s="1"/>
  <c r="J131" i="64" s="1"/>
  <c r="J130" i="64" s="1"/>
  <c r="I134" i="64"/>
  <c r="I133" i="64"/>
  <c r="I132" i="64" s="1"/>
  <c r="I131" i="64" s="1"/>
  <c r="I130" i="64" s="1"/>
  <c r="J127" i="64"/>
  <c r="I127" i="64"/>
  <c r="J126" i="64"/>
  <c r="J125" i="64" s="1"/>
  <c r="I126" i="64"/>
  <c r="I125" i="64" s="1"/>
  <c r="J121" i="64"/>
  <c r="J120" i="64" s="1"/>
  <c r="J119" i="64" s="1"/>
  <c r="I121" i="64"/>
  <c r="I120" i="64" s="1"/>
  <c r="I119" i="64" s="1"/>
  <c r="J114" i="64"/>
  <c r="J113" i="64" s="1"/>
  <c r="J112" i="64" s="1"/>
  <c r="I114" i="64"/>
  <c r="I113" i="64" s="1"/>
  <c r="I112" i="64"/>
  <c r="J108" i="64"/>
  <c r="I108" i="64"/>
  <c r="J107" i="64"/>
  <c r="J106" i="64" s="1"/>
  <c r="I107" i="64"/>
  <c r="I106" i="64" s="1"/>
  <c r="J103" i="64"/>
  <c r="I103" i="64"/>
  <c r="J101" i="64"/>
  <c r="I101" i="64"/>
  <c r="J99" i="64"/>
  <c r="I99" i="64"/>
  <c r="J97" i="64"/>
  <c r="J96" i="64" s="1"/>
  <c r="J95" i="64" s="1"/>
  <c r="I97" i="64"/>
  <c r="I96" i="64"/>
  <c r="I95" i="64" s="1"/>
  <c r="J93" i="64"/>
  <c r="I93" i="64"/>
  <c r="I92" i="64" s="1"/>
  <c r="I91" i="64" s="1"/>
  <c r="J92" i="64"/>
  <c r="J91" i="64"/>
  <c r="J89" i="64"/>
  <c r="I89" i="64"/>
  <c r="J88" i="64"/>
  <c r="J87" i="64" s="1"/>
  <c r="J86" i="64" s="1"/>
  <c r="I88" i="64"/>
  <c r="I87" i="64" s="1"/>
  <c r="I86" i="64"/>
  <c r="J84" i="64"/>
  <c r="I84" i="64"/>
  <c r="J83" i="64"/>
  <c r="J82" i="64" s="1"/>
  <c r="J81" i="64" s="1"/>
  <c r="I83" i="64"/>
  <c r="I82" i="64" s="1"/>
  <c r="I81" i="64" s="1"/>
  <c r="J79" i="64"/>
  <c r="J78" i="64" s="1"/>
  <c r="J77" i="64" s="1"/>
  <c r="I79" i="64"/>
  <c r="I78" i="64"/>
  <c r="I77" i="64" s="1"/>
  <c r="J75" i="64"/>
  <c r="I75" i="64"/>
  <c r="I74" i="64" s="1"/>
  <c r="I73" i="64" s="1"/>
  <c r="I72" i="64" s="1"/>
  <c r="J74" i="64"/>
  <c r="J73" i="64"/>
  <c r="J72" i="64" s="1"/>
  <c r="J70" i="64"/>
  <c r="J69" i="64" s="1"/>
  <c r="J68" i="64" s="1"/>
  <c r="J67" i="64" s="1"/>
  <c r="I70" i="64"/>
  <c r="I69" i="64" s="1"/>
  <c r="I68" i="64" s="1"/>
  <c r="I67" i="64" s="1"/>
  <c r="I66" i="64" s="1"/>
  <c r="J64" i="64"/>
  <c r="J63" i="64" s="1"/>
  <c r="J62" i="64" s="1"/>
  <c r="I64" i="64"/>
  <c r="I63" i="64"/>
  <c r="I62" i="64" s="1"/>
  <c r="J59" i="64"/>
  <c r="J58" i="64" s="1"/>
  <c r="J57" i="64" s="1"/>
  <c r="I59" i="64"/>
  <c r="I58" i="64" s="1"/>
  <c r="I57" i="64"/>
  <c r="J55" i="64"/>
  <c r="I55" i="64"/>
  <c r="J54" i="64"/>
  <c r="J53" i="64" s="1"/>
  <c r="J52" i="64" s="1"/>
  <c r="I54" i="64"/>
  <c r="I53" i="64" s="1"/>
  <c r="I52" i="64" s="1"/>
  <c r="J50" i="64"/>
  <c r="I50" i="64"/>
  <c r="J48" i="64"/>
  <c r="I48" i="64"/>
  <c r="I47" i="64" s="1"/>
  <c r="I46" i="64" s="1"/>
  <c r="I45" i="64" s="1"/>
  <c r="J47" i="64"/>
  <c r="J46" i="64" s="1"/>
  <c r="J45" i="64" s="1"/>
  <c r="J43" i="64"/>
  <c r="J42" i="64" s="1"/>
  <c r="J41" i="64" s="1"/>
  <c r="J40" i="64" s="1"/>
  <c r="I43" i="64"/>
  <c r="I42" i="64" s="1"/>
  <c r="I41" i="64"/>
  <c r="I40" i="64" s="1"/>
  <c r="J38" i="64"/>
  <c r="I38" i="64"/>
  <c r="I37" i="64" s="1"/>
  <c r="I36" i="64" s="1"/>
  <c r="I35" i="64" s="1"/>
  <c r="J37" i="64"/>
  <c r="J36" i="64" s="1"/>
  <c r="J35" i="64" s="1"/>
  <c r="J33" i="64"/>
  <c r="J32" i="64" s="1"/>
  <c r="J31" i="64" s="1"/>
  <c r="J30" i="64" s="1"/>
  <c r="I33" i="64"/>
  <c r="I32" i="64" s="1"/>
  <c r="I31" i="64"/>
  <c r="I30" i="64" s="1"/>
  <c r="J28" i="64"/>
  <c r="I28" i="64"/>
  <c r="J26" i="64"/>
  <c r="J25" i="64" s="1"/>
  <c r="J24" i="64" s="1"/>
  <c r="J23" i="64" s="1"/>
  <c r="I26" i="64"/>
  <c r="I25" i="64"/>
  <c r="I24" i="64" s="1"/>
  <c r="I23" i="64" s="1"/>
  <c r="J20" i="64"/>
  <c r="J19" i="64" s="1"/>
  <c r="J18" i="64" s="1"/>
  <c r="J17" i="64" s="1"/>
  <c r="I20" i="64"/>
  <c r="I19" i="64" s="1"/>
  <c r="I18" i="64"/>
  <c r="I17" i="64" s="1"/>
  <c r="I591" i="63"/>
  <c r="H591" i="63"/>
  <c r="I590" i="63"/>
  <c r="H590" i="63"/>
  <c r="H589" i="63" s="1"/>
  <c r="H588" i="63" s="1"/>
  <c r="H587" i="63" s="1"/>
  <c r="H586" i="63" s="1"/>
  <c r="H585" i="63" s="1"/>
  <c r="I589" i="63"/>
  <c r="I588" i="63" s="1"/>
  <c r="I587" i="63"/>
  <c r="I586" i="63" s="1"/>
  <c r="I585" i="63" s="1"/>
  <c r="I584" i="63"/>
  <c r="H584" i="63"/>
  <c r="I583" i="63"/>
  <c r="I582" i="63" s="1"/>
  <c r="I581" i="63" s="1"/>
  <c r="I580" i="63" s="1"/>
  <c r="H583" i="63"/>
  <c r="H582" i="63"/>
  <c r="H581" i="63"/>
  <c r="H580" i="63" s="1"/>
  <c r="H579" i="63" s="1"/>
  <c r="I579" i="63"/>
  <c r="I578" i="63" s="1"/>
  <c r="I577" i="63"/>
  <c r="I576" i="63" s="1"/>
  <c r="H577" i="63"/>
  <c r="H576" i="63" s="1"/>
  <c r="I575" i="63"/>
  <c r="I574" i="63" s="1"/>
  <c r="I573" i="63" s="1"/>
  <c r="H575" i="63"/>
  <c r="H574" i="63"/>
  <c r="H573" i="63" s="1"/>
  <c r="I572" i="63"/>
  <c r="H572" i="63"/>
  <c r="H571" i="63" s="1"/>
  <c r="H570" i="63" s="1"/>
  <c r="H569" i="63" s="1"/>
  <c r="I571" i="63"/>
  <c r="I570" i="63" s="1"/>
  <c r="I569" i="63"/>
  <c r="I568" i="63"/>
  <c r="H568" i="63"/>
  <c r="H567" i="63" s="1"/>
  <c r="I567" i="63"/>
  <c r="I566" i="63" s="1"/>
  <c r="H566" i="63"/>
  <c r="H565" i="63" s="1"/>
  <c r="I565" i="63"/>
  <c r="I561" i="63"/>
  <c r="I560" i="63" s="1"/>
  <c r="H561" i="63"/>
  <c r="H560" i="63"/>
  <c r="H559" i="63" s="1"/>
  <c r="H558" i="63" s="1"/>
  <c r="H557" i="63" s="1"/>
  <c r="I559" i="63"/>
  <c r="I558" i="63" s="1"/>
  <c r="I557" i="63"/>
  <c r="I556" i="63"/>
  <c r="H556" i="63"/>
  <c r="I555" i="63"/>
  <c r="I554" i="63" s="1"/>
  <c r="I553" i="63" s="1"/>
  <c r="H555" i="63"/>
  <c r="H554" i="63" s="1"/>
  <c r="H553" i="63" s="1"/>
  <c r="I552" i="63"/>
  <c r="H552" i="63"/>
  <c r="I551" i="63"/>
  <c r="H551" i="63"/>
  <c r="I550" i="63"/>
  <c r="H550" i="63"/>
  <c r="I549" i="63"/>
  <c r="H549" i="63"/>
  <c r="I548" i="63"/>
  <c r="H548" i="63"/>
  <c r="I547" i="63"/>
  <c r="I546" i="63" s="1"/>
  <c r="I545" i="63" s="1"/>
  <c r="H547" i="63"/>
  <c r="H546" i="63"/>
  <c r="H545" i="63"/>
  <c r="H544" i="63" s="1"/>
  <c r="H543" i="63" s="1"/>
  <c r="I542" i="63"/>
  <c r="H542" i="63"/>
  <c r="H540" i="63" s="1"/>
  <c r="I541" i="63"/>
  <c r="I540" i="63" s="1"/>
  <c r="I539" i="63" s="1"/>
  <c r="I538" i="63" s="1"/>
  <c r="I537" i="63" s="1"/>
  <c r="I530" i="63" s="1"/>
  <c r="H541" i="63"/>
  <c r="H539" i="63"/>
  <c r="H538" i="63" s="1"/>
  <c r="H537" i="63" s="1"/>
  <c r="I536" i="63"/>
  <c r="H536" i="63"/>
  <c r="I535" i="63"/>
  <c r="I534" i="63" s="1"/>
  <c r="I533" i="63" s="1"/>
  <c r="I532" i="63" s="1"/>
  <c r="H535" i="63"/>
  <c r="H534" i="63"/>
  <c r="H533" i="63"/>
  <c r="H532" i="63" s="1"/>
  <c r="H531" i="63" s="1"/>
  <c r="I531" i="63"/>
  <c r="I529" i="63"/>
  <c r="I528" i="63" s="1"/>
  <c r="H529" i="63"/>
  <c r="H528" i="63" s="1"/>
  <c r="I527" i="63"/>
  <c r="I526" i="63" s="1"/>
  <c r="I523" i="63" s="1"/>
  <c r="I522" i="63" s="1"/>
  <c r="I521" i="63" s="1"/>
  <c r="H527" i="63"/>
  <c r="H526" i="63"/>
  <c r="I525" i="63"/>
  <c r="I524" i="63" s="1"/>
  <c r="H525" i="63"/>
  <c r="H524" i="63" s="1"/>
  <c r="H523" i="63" s="1"/>
  <c r="H522" i="63" s="1"/>
  <c r="H521" i="63" s="1"/>
  <c r="I520" i="63"/>
  <c r="H520" i="63"/>
  <c r="I519" i="63"/>
  <c r="H519" i="63"/>
  <c r="I518" i="63"/>
  <c r="H518" i="63"/>
  <c r="I517" i="63"/>
  <c r="I516" i="63" s="1"/>
  <c r="H517" i="63"/>
  <c r="H516" i="63" s="1"/>
  <c r="I515" i="63"/>
  <c r="I514" i="63" s="1"/>
  <c r="H515" i="63"/>
  <c r="H514" i="63"/>
  <c r="H513" i="63"/>
  <c r="H512" i="63" s="1"/>
  <c r="I511" i="63"/>
  <c r="I510" i="63" s="1"/>
  <c r="H511" i="63"/>
  <c r="H510" i="63"/>
  <c r="I509" i="63"/>
  <c r="H509" i="63"/>
  <c r="I508" i="63"/>
  <c r="H508" i="63"/>
  <c r="H507" i="63" s="1"/>
  <c r="I507" i="63"/>
  <c r="I506" i="63"/>
  <c r="H506" i="63"/>
  <c r="H505" i="63" s="1"/>
  <c r="H504" i="63" s="1"/>
  <c r="I505" i="63"/>
  <c r="I504" i="63" s="1"/>
  <c r="I503" i="63"/>
  <c r="I502" i="63" s="1"/>
  <c r="H503" i="63"/>
  <c r="H502" i="63"/>
  <c r="I501" i="63"/>
  <c r="H501" i="63"/>
  <c r="I500" i="63"/>
  <c r="H500" i="63"/>
  <c r="H499" i="63" s="1"/>
  <c r="I499" i="63"/>
  <c r="I498" i="63"/>
  <c r="H498" i="63"/>
  <c r="H497" i="63" s="1"/>
  <c r="I497" i="63"/>
  <c r="I493" i="63"/>
  <c r="H493" i="63"/>
  <c r="I492" i="63"/>
  <c r="H492" i="63"/>
  <c r="I491" i="63"/>
  <c r="H491" i="63"/>
  <c r="I490" i="63"/>
  <c r="H490" i="63"/>
  <c r="I489" i="63"/>
  <c r="I488" i="63" s="1"/>
  <c r="I479" i="63" s="1"/>
  <c r="I478" i="63" s="1"/>
  <c r="I477" i="63" s="1"/>
  <c r="H489" i="63"/>
  <c r="H488" i="63" s="1"/>
  <c r="I487" i="63"/>
  <c r="H487" i="63"/>
  <c r="I486" i="63"/>
  <c r="H486" i="63"/>
  <c r="I485" i="63"/>
  <c r="H485" i="63"/>
  <c r="I484" i="63"/>
  <c r="H484" i="63"/>
  <c r="I483" i="63"/>
  <c r="I482" i="63" s="1"/>
  <c r="H483" i="63"/>
  <c r="H482" i="63"/>
  <c r="I481" i="63"/>
  <c r="I480" i="63" s="1"/>
  <c r="H481" i="63"/>
  <c r="H480" i="63" s="1"/>
  <c r="I476" i="63"/>
  <c r="H476" i="63"/>
  <c r="I475" i="63"/>
  <c r="I474" i="63" s="1"/>
  <c r="I473" i="63" s="1"/>
  <c r="I472" i="63" s="1"/>
  <c r="H475" i="63"/>
  <c r="I471" i="63"/>
  <c r="H471" i="63"/>
  <c r="I470" i="63"/>
  <c r="H470" i="63"/>
  <c r="H469" i="63" s="1"/>
  <c r="H468" i="63" s="1"/>
  <c r="H467" i="63" s="1"/>
  <c r="I469" i="63"/>
  <c r="I468" i="63" s="1"/>
  <c r="I467" i="63"/>
  <c r="I466" i="63"/>
  <c r="H466" i="63"/>
  <c r="H464" i="63" s="1"/>
  <c r="I465" i="63"/>
  <c r="I464" i="63" s="1"/>
  <c r="I463" i="63" s="1"/>
  <c r="I462" i="63" s="1"/>
  <c r="I461" i="63" s="1"/>
  <c r="H465" i="63"/>
  <c r="H463" i="63"/>
  <c r="H462" i="63" s="1"/>
  <c r="I459" i="63"/>
  <c r="I458" i="63" s="1"/>
  <c r="H459" i="63"/>
  <c r="H458" i="63" s="1"/>
  <c r="H457" i="63" s="1"/>
  <c r="I457" i="63"/>
  <c r="I456" i="63" s="1"/>
  <c r="I455" i="63" s="1"/>
  <c r="I454" i="63" s="1"/>
  <c r="H456" i="63"/>
  <c r="H455" i="63" s="1"/>
  <c r="H454" i="63" s="1"/>
  <c r="I452" i="63"/>
  <c r="H452" i="63"/>
  <c r="I451" i="63"/>
  <c r="I450" i="63" s="1"/>
  <c r="I449" i="63" s="1"/>
  <c r="I448" i="63" s="1"/>
  <c r="H451" i="63"/>
  <c r="H450" i="63"/>
  <c r="H449" i="63" s="1"/>
  <c r="H448" i="63" s="1"/>
  <c r="H447" i="63" s="1"/>
  <c r="I447" i="63"/>
  <c r="I446" i="63"/>
  <c r="H446" i="63"/>
  <c r="H445" i="63" s="1"/>
  <c r="I445" i="63"/>
  <c r="I444" i="63" s="1"/>
  <c r="H444" i="63"/>
  <c r="H443" i="63" s="1"/>
  <c r="H442" i="63" s="1"/>
  <c r="I443" i="63"/>
  <c r="I442" i="63" s="1"/>
  <c r="I441" i="63"/>
  <c r="H441" i="63"/>
  <c r="I440" i="63"/>
  <c r="H440" i="63"/>
  <c r="I439" i="63"/>
  <c r="I438" i="63" s="1"/>
  <c r="I435" i="63" s="1"/>
  <c r="H439" i="63"/>
  <c r="H438" i="63"/>
  <c r="I437" i="63"/>
  <c r="I436" i="63" s="1"/>
  <c r="H437" i="63"/>
  <c r="H436" i="63" s="1"/>
  <c r="H435" i="63" s="1"/>
  <c r="I434" i="63"/>
  <c r="H434" i="63"/>
  <c r="H432" i="63" s="1"/>
  <c r="I433" i="63"/>
  <c r="I432" i="63" s="1"/>
  <c r="H433" i="63"/>
  <c r="I431" i="63"/>
  <c r="I430" i="63" s="1"/>
  <c r="I423" i="63" s="1"/>
  <c r="I422" i="63" s="1"/>
  <c r="H431" i="63"/>
  <c r="I429" i="63"/>
  <c r="I428" i="63" s="1"/>
  <c r="H429" i="63"/>
  <c r="H428" i="63"/>
  <c r="I427" i="63"/>
  <c r="I426" i="63" s="1"/>
  <c r="H427" i="63"/>
  <c r="H426" i="63" s="1"/>
  <c r="I425" i="63"/>
  <c r="I424" i="63" s="1"/>
  <c r="I421" i="63"/>
  <c r="I420" i="63" s="1"/>
  <c r="I419" i="63" s="1"/>
  <c r="I418" i="63" s="1"/>
  <c r="H421" i="63"/>
  <c r="H420" i="63"/>
  <c r="H419" i="63" s="1"/>
  <c r="H418" i="63" s="1"/>
  <c r="H417" i="63" s="1"/>
  <c r="I417" i="63"/>
  <c r="I416" i="63"/>
  <c r="H416" i="63"/>
  <c r="I415" i="63"/>
  <c r="H415" i="63"/>
  <c r="I414" i="63"/>
  <c r="H414" i="63"/>
  <c r="H413" i="63" s="1"/>
  <c r="I413" i="63"/>
  <c r="I412" i="63" s="1"/>
  <c r="I411" i="63" s="1"/>
  <c r="H412" i="63"/>
  <c r="H411" i="63" s="1"/>
  <c r="I410" i="63"/>
  <c r="H410" i="63"/>
  <c r="H409" i="63" s="1"/>
  <c r="I409" i="63"/>
  <c r="I408" i="63"/>
  <c r="H408" i="63"/>
  <c r="H407" i="63" s="1"/>
  <c r="I407" i="63"/>
  <c r="I406" i="63"/>
  <c r="H406" i="63"/>
  <c r="I405" i="63"/>
  <c r="H405" i="63"/>
  <c r="I404" i="63"/>
  <c r="H404" i="63"/>
  <c r="H403" i="63" s="1"/>
  <c r="I403" i="63"/>
  <c r="I397" i="63"/>
  <c r="I396" i="63" s="1"/>
  <c r="I395" i="63" s="1"/>
  <c r="I394" i="63" s="1"/>
  <c r="I393" i="63" s="1"/>
  <c r="H397" i="63"/>
  <c r="H396" i="63"/>
  <c r="H395" i="63"/>
  <c r="H394" i="63" s="1"/>
  <c r="H393" i="63" s="1"/>
  <c r="I392" i="63"/>
  <c r="H392" i="63"/>
  <c r="I391" i="63"/>
  <c r="I390" i="63" s="1"/>
  <c r="I389" i="63" s="1"/>
  <c r="I388" i="63" s="1"/>
  <c r="H391" i="63"/>
  <c r="H390" i="63"/>
  <c r="H389" i="63"/>
  <c r="H388" i="63" s="1"/>
  <c r="I386" i="63"/>
  <c r="I385" i="63" s="1"/>
  <c r="H386" i="63"/>
  <c r="H385" i="63"/>
  <c r="H384" i="63" s="1"/>
  <c r="I384" i="63"/>
  <c r="I383" i="63"/>
  <c r="H383" i="63"/>
  <c r="I382" i="63"/>
  <c r="H382" i="63"/>
  <c r="I381" i="63"/>
  <c r="H381" i="63"/>
  <c r="H380" i="63" s="1"/>
  <c r="I380" i="63"/>
  <c r="I379" i="63"/>
  <c r="H379" i="63"/>
  <c r="H378" i="63" s="1"/>
  <c r="I378" i="63"/>
  <c r="I374" i="63"/>
  <c r="I373" i="63" s="1"/>
  <c r="H374" i="63"/>
  <c r="H373" i="63"/>
  <c r="H372" i="63" s="1"/>
  <c r="H371" i="63" s="1"/>
  <c r="H370" i="63" s="1"/>
  <c r="I372" i="63"/>
  <c r="I371" i="63" s="1"/>
  <c r="I370" i="63"/>
  <c r="I368" i="63"/>
  <c r="I367" i="63" s="1"/>
  <c r="I366" i="63" s="1"/>
  <c r="I365" i="63" s="1"/>
  <c r="I364" i="63" s="1"/>
  <c r="H368" i="63"/>
  <c r="H367" i="63"/>
  <c r="H366" i="63"/>
  <c r="H365" i="63"/>
  <c r="H364" i="63" s="1"/>
  <c r="I363" i="63"/>
  <c r="H363" i="63"/>
  <c r="H362" i="63" s="1"/>
  <c r="I362" i="63"/>
  <c r="I361" i="63"/>
  <c r="H361" i="63"/>
  <c r="H359" i="63" s="1"/>
  <c r="I360" i="63"/>
  <c r="I359" i="63" s="1"/>
  <c r="H360" i="63"/>
  <c r="I358" i="63"/>
  <c r="I357" i="63" s="1"/>
  <c r="I356" i="63" s="1"/>
  <c r="I355" i="63" s="1"/>
  <c r="I350" i="63" s="1"/>
  <c r="I349" i="63" s="1"/>
  <c r="H358" i="63"/>
  <c r="H357" i="63" s="1"/>
  <c r="I354" i="63"/>
  <c r="I353" i="63" s="1"/>
  <c r="H354" i="63"/>
  <c r="H353" i="63" s="1"/>
  <c r="H352" i="63" s="1"/>
  <c r="I352" i="63"/>
  <c r="I351" i="63" s="1"/>
  <c r="H351" i="63"/>
  <c r="I348" i="63"/>
  <c r="H348" i="63"/>
  <c r="I347" i="63"/>
  <c r="H347" i="63"/>
  <c r="I346" i="63"/>
  <c r="I345" i="63" s="1"/>
  <c r="I344" i="63" s="1"/>
  <c r="I343" i="63" s="1"/>
  <c r="H346" i="63"/>
  <c r="H345" i="63"/>
  <c r="H344" i="63" s="1"/>
  <c r="H343" i="63"/>
  <c r="H342" i="63" s="1"/>
  <c r="I342" i="63"/>
  <c r="I341" i="63"/>
  <c r="H341" i="63"/>
  <c r="I340" i="63"/>
  <c r="H340" i="63"/>
  <c r="I339" i="63"/>
  <c r="H339" i="63"/>
  <c r="H338" i="63" s="1"/>
  <c r="I338" i="63"/>
  <c r="I337" i="63" s="1"/>
  <c r="I336" i="63" s="1"/>
  <c r="I335" i="63" s="1"/>
  <c r="I334" i="63" s="1"/>
  <c r="H337" i="63"/>
  <c r="H336" i="63" s="1"/>
  <c r="H335" i="63"/>
  <c r="I333" i="63"/>
  <c r="H333" i="63"/>
  <c r="H332" i="63" s="1"/>
  <c r="H331" i="63" s="1"/>
  <c r="H330" i="63" s="1"/>
  <c r="H329" i="63" s="1"/>
  <c r="I332" i="63"/>
  <c r="I331" i="63" s="1"/>
  <c r="I330" i="63" s="1"/>
  <c r="I329" i="63" s="1"/>
  <c r="I328" i="63"/>
  <c r="I327" i="63" s="1"/>
  <c r="H328" i="63"/>
  <c r="H327" i="63"/>
  <c r="H326" i="63" s="1"/>
  <c r="H325" i="63" s="1"/>
  <c r="I326" i="63"/>
  <c r="I325" i="63" s="1"/>
  <c r="I324" i="63" s="1"/>
  <c r="H324" i="63"/>
  <c r="I323" i="63"/>
  <c r="H323" i="63"/>
  <c r="I322" i="63"/>
  <c r="H322" i="63"/>
  <c r="I321" i="63"/>
  <c r="H321" i="63"/>
  <c r="I320" i="63"/>
  <c r="I319" i="63" s="1"/>
  <c r="H320" i="63"/>
  <c r="H319" i="63" s="1"/>
  <c r="H318" i="63" s="1"/>
  <c r="H317" i="63" s="1"/>
  <c r="I318" i="63"/>
  <c r="I317" i="63" s="1"/>
  <c r="I316" i="63"/>
  <c r="I315" i="63" s="1"/>
  <c r="H316" i="63"/>
  <c r="H315" i="63" s="1"/>
  <c r="H314" i="63" s="1"/>
  <c r="H313" i="63" s="1"/>
  <c r="I314" i="63"/>
  <c r="I313" i="63" s="1"/>
  <c r="I312" i="63"/>
  <c r="I311" i="63" s="1"/>
  <c r="H312" i="63"/>
  <c r="H311" i="63" s="1"/>
  <c r="I310" i="63"/>
  <c r="I309" i="63" s="1"/>
  <c r="H310" i="63"/>
  <c r="H309" i="63"/>
  <c r="I308" i="63"/>
  <c r="H308" i="63"/>
  <c r="I307" i="63"/>
  <c r="H307" i="63"/>
  <c r="H305" i="63" s="1"/>
  <c r="H286" i="63" s="1"/>
  <c r="H285" i="63" s="1"/>
  <c r="H284" i="63" s="1"/>
  <c r="H283" i="63" s="1"/>
  <c r="I306" i="63"/>
  <c r="I305" i="63" s="1"/>
  <c r="H306" i="63"/>
  <c r="I304" i="63"/>
  <c r="I303" i="63" s="1"/>
  <c r="H304" i="63"/>
  <c r="H303" i="63"/>
  <c r="I302" i="63"/>
  <c r="I301" i="63" s="1"/>
  <c r="H302" i="63"/>
  <c r="H301" i="63" s="1"/>
  <c r="I300" i="63"/>
  <c r="H300" i="63"/>
  <c r="I299" i="63"/>
  <c r="H299" i="63"/>
  <c r="I298" i="63"/>
  <c r="H298" i="63"/>
  <c r="I297" i="63"/>
  <c r="H297" i="63"/>
  <c r="I296" i="63"/>
  <c r="H296" i="63"/>
  <c r="I295" i="63"/>
  <c r="H295" i="63"/>
  <c r="I294" i="63"/>
  <c r="H294" i="63"/>
  <c r="I293" i="63"/>
  <c r="H293" i="63"/>
  <c r="I292" i="63"/>
  <c r="H292" i="63"/>
  <c r="I291" i="63"/>
  <c r="H291" i="63"/>
  <c r="I290" i="63"/>
  <c r="H290" i="63"/>
  <c r="I289" i="63"/>
  <c r="H289" i="63"/>
  <c r="I288" i="63"/>
  <c r="I287" i="63" s="1"/>
  <c r="H288" i="63"/>
  <c r="H287" i="63"/>
  <c r="I282" i="63"/>
  <c r="I281" i="63" s="1"/>
  <c r="I280" i="63" s="1"/>
  <c r="I279" i="63" s="1"/>
  <c r="I278" i="63" s="1"/>
  <c r="H282" i="63"/>
  <c r="H281" i="63" s="1"/>
  <c r="H280" i="63"/>
  <c r="H279" i="63"/>
  <c r="H278" i="63" s="1"/>
  <c r="I277" i="63"/>
  <c r="H277" i="63"/>
  <c r="I276" i="63"/>
  <c r="H276" i="63"/>
  <c r="I275" i="63"/>
  <c r="H275" i="63"/>
  <c r="H274" i="63" s="1"/>
  <c r="I274" i="63"/>
  <c r="I273" i="63"/>
  <c r="H273" i="63"/>
  <c r="H272" i="63" s="1"/>
  <c r="I272" i="63"/>
  <c r="I271" i="63"/>
  <c r="H271" i="63"/>
  <c r="H270" i="63" s="1"/>
  <c r="I270" i="63"/>
  <c r="I269" i="63"/>
  <c r="H269" i="63"/>
  <c r="H267" i="63" s="1"/>
  <c r="I268" i="63"/>
  <c r="I267" i="63" s="1"/>
  <c r="H268" i="63"/>
  <c r="I266" i="63"/>
  <c r="I265" i="63" s="1"/>
  <c r="I264" i="63" s="1"/>
  <c r="I261" i="63"/>
  <c r="H261" i="63"/>
  <c r="I260" i="63"/>
  <c r="H260" i="63"/>
  <c r="I259" i="63"/>
  <c r="H259" i="63"/>
  <c r="I258" i="63"/>
  <c r="H258" i="63"/>
  <c r="I257" i="63"/>
  <c r="H257" i="63"/>
  <c r="I256" i="63"/>
  <c r="H256" i="63"/>
  <c r="I255" i="63"/>
  <c r="H255" i="63"/>
  <c r="I254" i="63"/>
  <c r="I253" i="63" s="1"/>
  <c r="I252" i="63" s="1"/>
  <c r="I251" i="63" s="1"/>
  <c r="H254" i="63"/>
  <c r="H253" i="63" s="1"/>
  <c r="H252" i="63" s="1"/>
  <c r="H251" i="63" s="1"/>
  <c r="I250" i="63"/>
  <c r="I249" i="63" s="1"/>
  <c r="I248" i="63" s="1"/>
  <c r="I247" i="63" s="1"/>
  <c r="I246" i="63" s="1"/>
  <c r="I232" i="63" s="1"/>
  <c r="I223" i="63" s="1"/>
  <c r="H250" i="63"/>
  <c r="H249" i="63"/>
  <c r="H248" i="63"/>
  <c r="H247" i="63" s="1"/>
  <c r="H246" i="63" s="1"/>
  <c r="I245" i="63"/>
  <c r="H245" i="63"/>
  <c r="I244" i="63"/>
  <c r="H244" i="63"/>
  <c r="I243" i="63"/>
  <c r="H243" i="63"/>
  <c r="I242" i="63"/>
  <c r="H242" i="63"/>
  <c r="I241" i="63"/>
  <c r="H241" i="63"/>
  <c r="I240" i="63"/>
  <c r="H240" i="63"/>
  <c r="I239" i="63"/>
  <c r="H239" i="63"/>
  <c r="I238" i="63"/>
  <c r="H238" i="63"/>
  <c r="I237" i="63"/>
  <c r="H237" i="63"/>
  <c r="I236" i="63"/>
  <c r="I235" i="63" s="1"/>
  <c r="I234" i="63" s="1"/>
  <c r="I233" i="63" s="1"/>
  <c r="H236" i="63"/>
  <c r="H235" i="63"/>
  <c r="H234" i="63"/>
  <c r="H233" i="63" s="1"/>
  <c r="I231" i="63"/>
  <c r="I230" i="63" s="1"/>
  <c r="H231" i="63"/>
  <c r="H230" i="63" s="1"/>
  <c r="I229" i="63"/>
  <c r="H229" i="63"/>
  <c r="H228" i="63" s="1"/>
  <c r="H227" i="63" s="1"/>
  <c r="H226" i="63" s="1"/>
  <c r="H225" i="63" s="1"/>
  <c r="H224" i="63" s="1"/>
  <c r="I228" i="63"/>
  <c r="I227" i="63" s="1"/>
  <c r="I226" i="63"/>
  <c r="I225" i="63"/>
  <c r="I224" i="63" s="1"/>
  <c r="I222" i="63"/>
  <c r="H222" i="63"/>
  <c r="I221" i="63"/>
  <c r="H221" i="63"/>
  <c r="I220" i="63"/>
  <c r="H220" i="63"/>
  <c r="I219" i="63"/>
  <c r="I218" i="63" s="1"/>
  <c r="I217" i="63" s="1"/>
  <c r="H219" i="63"/>
  <c r="H218" i="63" s="1"/>
  <c r="H217" i="63"/>
  <c r="I216" i="63"/>
  <c r="I215" i="63" s="1"/>
  <c r="H216" i="63"/>
  <c r="H215" i="63"/>
  <c r="I214" i="63"/>
  <c r="I213" i="63" s="1"/>
  <c r="I212" i="63" s="1"/>
  <c r="I211" i="63" s="1"/>
  <c r="I210" i="63" s="1"/>
  <c r="H214" i="63"/>
  <c r="H213" i="63"/>
  <c r="H212" i="63" s="1"/>
  <c r="H211" i="63" s="1"/>
  <c r="H210" i="63" s="1"/>
  <c r="I209" i="63"/>
  <c r="I208" i="63" s="1"/>
  <c r="I207" i="63" s="1"/>
  <c r="I206" i="63" s="1"/>
  <c r="I205" i="63" s="1"/>
  <c r="H209" i="63"/>
  <c r="H208" i="63" s="1"/>
  <c r="H207" i="63"/>
  <c r="H206" i="63" s="1"/>
  <c r="H205" i="63"/>
  <c r="I204" i="63"/>
  <c r="I203" i="63" s="1"/>
  <c r="I202" i="63" s="1"/>
  <c r="I201" i="63" s="1"/>
  <c r="I200" i="63" s="1"/>
  <c r="H204" i="63"/>
  <c r="H203" i="63"/>
  <c r="H202" i="63" s="1"/>
  <c r="H201" i="63" s="1"/>
  <c r="H200" i="63" s="1"/>
  <c r="I199" i="63"/>
  <c r="I198" i="63" s="1"/>
  <c r="H199" i="63"/>
  <c r="H198" i="63" s="1"/>
  <c r="I197" i="63"/>
  <c r="I196" i="63" s="1"/>
  <c r="I195" i="63" s="1"/>
  <c r="I194" i="63" s="1"/>
  <c r="H197" i="63"/>
  <c r="H196" i="63" s="1"/>
  <c r="H195" i="63" s="1"/>
  <c r="H194" i="63" s="1"/>
  <c r="I193" i="63"/>
  <c r="H193" i="63"/>
  <c r="H192" i="63" s="1"/>
  <c r="H191" i="63" s="1"/>
  <c r="H190" i="63" s="1"/>
  <c r="I192" i="63"/>
  <c r="I191" i="63"/>
  <c r="I190" i="63" s="1"/>
  <c r="I189" i="63"/>
  <c r="I188" i="63" s="1"/>
  <c r="H189" i="63"/>
  <c r="H188" i="63" s="1"/>
  <c r="I187" i="63"/>
  <c r="H187" i="63"/>
  <c r="H186" i="63" s="1"/>
  <c r="I186" i="63"/>
  <c r="I185" i="63"/>
  <c r="H185" i="63"/>
  <c r="H184" i="63" s="1"/>
  <c r="I184" i="63"/>
  <c r="I183" i="63"/>
  <c r="I182" i="63" s="1"/>
  <c r="I181" i="63"/>
  <c r="I180" i="63" s="1"/>
  <c r="I179" i="63"/>
  <c r="H179" i="63"/>
  <c r="H178" i="63" s="1"/>
  <c r="H177" i="63" s="1"/>
  <c r="H176" i="63" s="1"/>
  <c r="H175" i="63" s="1"/>
  <c r="H174" i="63" s="1"/>
  <c r="I178" i="63"/>
  <c r="I177" i="63" s="1"/>
  <c r="I176" i="63" s="1"/>
  <c r="I175" i="63" s="1"/>
  <c r="I174" i="63" s="1"/>
  <c r="I173" i="63" s="1"/>
  <c r="I172" i="63"/>
  <c r="H172" i="63"/>
  <c r="I171" i="63"/>
  <c r="I170" i="63" s="1"/>
  <c r="I169" i="63" s="1"/>
  <c r="H171" i="63"/>
  <c r="H170" i="63" s="1"/>
  <c r="H169" i="63" s="1"/>
  <c r="I168" i="63"/>
  <c r="H168" i="63"/>
  <c r="I167" i="63"/>
  <c r="H167" i="63"/>
  <c r="I166" i="63"/>
  <c r="I165" i="63" s="1"/>
  <c r="I164" i="63" s="1"/>
  <c r="I163" i="63" s="1"/>
  <c r="I162" i="63" s="1"/>
  <c r="I161" i="63" s="1"/>
  <c r="I160" i="63" s="1"/>
  <c r="H166" i="63"/>
  <c r="H165" i="63"/>
  <c r="H164" i="63" s="1"/>
  <c r="H163" i="63" s="1"/>
  <c r="I159" i="63"/>
  <c r="H159" i="63"/>
  <c r="H158" i="63" s="1"/>
  <c r="H157" i="63" s="1"/>
  <c r="H156" i="63" s="1"/>
  <c r="I158" i="63"/>
  <c r="I157" i="63" s="1"/>
  <c r="I156" i="63" s="1"/>
  <c r="I155" i="63"/>
  <c r="H155" i="63"/>
  <c r="I154" i="63"/>
  <c r="H154" i="63"/>
  <c r="I153" i="63"/>
  <c r="H153" i="63"/>
  <c r="H152" i="63" s="1"/>
  <c r="H151" i="63" s="1"/>
  <c r="H150" i="63" s="1"/>
  <c r="I152" i="63"/>
  <c r="I151" i="63" s="1"/>
  <c r="I150" i="63"/>
  <c r="I149" i="63"/>
  <c r="H149" i="63"/>
  <c r="I148" i="63"/>
  <c r="I147" i="63" s="1"/>
  <c r="H148" i="63"/>
  <c r="H147" i="63"/>
  <c r="I146" i="63"/>
  <c r="I145" i="63" s="1"/>
  <c r="H146" i="63"/>
  <c r="H145" i="63"/>
  <c r="I144" i="63"/>
  <c r="I143" i="63" s="1"/>
  <c r="H144" i="63"/>
  <c r="H143" i="63"/>
  <c r="I142" i="63"/>
  <c r="I141" i="63" s="1"/>
  <c r="I140" i="63" s="1"/>
  <c r="I139" i="63" s="1"/>
  <c r="H142" i="63"/>
  <c r="H141" i="63"/>
  <c r="I138" i="63"/>
  <c r="H138" i="63"/>
  <c r="I137" i="63"/>
  <c r="H137" i="63"/>
  <c r="H136" i="63" s="1"/>
  <c r="H135" i="63" s="1"/>
  <c r="H134" i="63" s="1"/>
  <c r="I136" i="63"/>
  <c r="I135" i="63" s="1"/>
  <c r="I134" i="63" s="1"/>
  <c r="I133" i="63"/>
  <c r="H133" i="63"/>
  <c r="H132" i="63" s="1"/>
  <c r="H131" i="63" s="1"/>
  <c r="H130" i="63" s="1"/>
  <c r="H129" i="63" s="1"/>
  <c r="I132" i="63"/>
  <c r="I131" i="63" s="1"/>
  <c r="I130" i="63"/>
  <c r="I129" i="63" s="1"/>
  <c r="I128" i="63"/>
  <c r="I127" i="63" s="1"/>
  <c r="H128" i="63"/>
  <c r="H127" i="63"/>
  <c r="H126" i="63" s="1"/>
  <c r="H125" i="63" s="1"/>
  <c r="H124" i="63" s="1"/>
  <c r="I126" i="63"/>
  <c r="I125" i="63" s="1"/>
  <c r="I124" i="63" s="1"/>
  <c r="I123" i="63"/>
  <c r="I122" i="63" s="1"/>
  <c r="I121" i="63" s="1"/>
  <c r="I120" i="63" s="1"/>
  <c r="H123" i="63"/>
  <c r="H122" i="63" s="1"/>
  <c r="H121" i="63"/>
  <c r="H120" i="63" s="1"/>
  <c r="I119" i="63"/>
  <c r="H119" i="63"/>
  <c r="H118" i="63" s="1"/>
  <c r="H117" i="63" s="1"/>
  <c r="H116" i="63" s="1"/>
  <c r="H115" i="63" s="1"/>
  <c r="I118" i="63"/>
  <c r="I117" i="63" s="1"/>
  <c r="I116" i="63" s="1"/>
  <c r="I115" i="63" s="1"/>
  <c r="I114" i="63"/>
  <c r="H114" i="63"/>
  <c r="I113" i="63"/>
  <c r="I112" i="63" s="1"/>
  <c r="I111" i="63" s="1"/>
  <c r="I110" i="63" s="1"/>
  <c r="H113" i="63"/>
  <c r="H112" i="63" s="1"/>
  <c r="H111" i="63"/>
  <c r="H110" i="63" s="1"/>
  <c r="I109" i="63"/>
  <c r="H109" i="63"/>
  <c r="H108" i="63" s="1"/>
  <c r="H107" i="63" s="1"/>
  <c r="H106" i="63" s="1"/>
  <c r="H105" i="63" s="1"/>
  <c r="I108" i="63"/>
  <c r="I107" i="63" s="1"/>
  <c r="I106" i="63" s="1"/>
  <c r="I105" i="63" s="1"/>
  <c r="I99" i="63" s="1"/>
  <c r="I104" i="63"/>
  <c r="H104" i="63"/>
  <c r="I103" i="63"/>
  <c r="I102" i="63" s="1"/>
  <c r="I101" i="63" s="1"/>
  <c r="I100" i="63" s="1"/>
  <c r="H103" i="63"/>
  <c r="H102" i="63" s="1"/>
  <c r="H101" i="63"/>
  <c r="H100" i="63" s="1"/>
  <c r="I98" i="63"/>
  <c r="I97" i="63" s="1"/>
  <c r="I96" i="63" s="1"/>
  <c r="I95" i="63" s="1"/>
  <c r="I94" i="63" s="1"/>
  <c r="H98" i="63"/>
  <c r="H97" i="63"/>
  <c r="H96" i="63" s="1"/>
  <c r="H95" i="63" s="1"/>
  <c r="H94" i="63" s="1"/>
  <c r="I93" i="63"/>
  <c r="H93" i="63"/>
  <c r="I92" i="63"/>
  <c r="H92" i="63"/>
  <c r="I91" i="63"/>
  <c r="I90" i="63" s="1"/>
  <c r="I89" i="63" s="1"/>
  <c r="I88" i="63" s="1"/>
  <c r="H91" i="63"/>
  <c r="H90" i="63" s="1"/>
  <c r="H89" i="63"/>
  <c r="H88" i="63" s="1"/>
  <c r="I87" i="63"/>
  <c r="H87" i="63"/>
  <c r="H86" i="63" s="1"/>
  <c r="H85" i="63" s="1"/>
  <c r="H84" i="63" s="1"/>
  <c r="H83" i="63" s="1"/>
  <c r="I86" i="63"/>
  <c r="I85" i="63" s="1"/>
  <c r="I84" i="63" s="1"/>
  <c r="I83" i="63" s="1"/>
  <c r="I82" i="63"/>
  <c r="H82" i="63"/>
  <c r="I81" i="63"/>
  <c r="I80" i="63" s="1"/>
  <c r="I79" i="63" s="1"/>
  <c r="I78" i="63" s="1"/>
  <c r="I77" i="63" s="1"/>
  <c r="H81" i="63"/>
  <c r="H80" i="63" s="1"/>
  <c r="H79" i="63"/>
  <c r="H78" i="63" s="1"/>
  <c r="I76" i="63"/>
  <c r="H76" i="63"/>
  <c r="I75" i="63"/>
  <c r="H75" i="63"/>
  <c r="H74" i="63" s="1"/>
  <c r="H73" i="63" s="1"/>
  <c r="H72" i="63" s="1"/>
  <c r="I74" i="63"/>
  <c r="I73" i="63" s="1"/>
  <c r="I72" i="63" s="1"/>
  <c r="I71" i="63"/>
  <c r="I70" i="63" s="1"/>
  <c r="I69" i="63" s="1"/>
  <c r="I68" i="63" s="1"/>
  <c r="I67" i="63" s="1"/>
  <c r="H71" i="63"/>
  <c r="H70" i="63" s="1"/>
  <c r="H69" i="63"/>
  <c r="H68" i="63" s="1"/>
  <c r="H67" i="63" s="1"/>
  <c r="I66" i="63"/>
  <c r="I65" i="63" s="1"/>
  <c r="H66" i="63"/>
  <c r="H65" i="63"/>
  <c r="I64" i="63"/>
  <c r="I63" i="63" s="1"/>
  <c r="H64" i="63"/>
  <c r="H63" i="63"/>
  <c r="H62" i="63" s="1"/>
  <c r="H61" i="63" s="1"/>
  <c r="H60" i="63" s="1"/>
  <c r="I59" i="63"/>
  <c r="I58" i="63" s="1"/>
  <c r="I57" i="63" s="1"/>
  <c r="I56" i="63" s="1"/>
  <c r="I55" i="63" s="1"/>
  <c r="H59" i="63"/>
  <c r="H58" i="63" s="1"/>
  <c r="H57" i="63"/>
  <c r="H56" i="63" s="1"/>
  <c r="H55" i="63" s="1"/>
  <c r="I54" i="63"/>
  <c r="I53" i="63" s="1"/>
  <c r="I52" i="63" s="1"/>
  <c r="I51" i="63" s="1"/>
  <c r="I50" i="63" s="1"/>
  <c r="H54" i="63"/>
  <c r="H53" i="63"/>
  <c r="H52" i="63" s="1"/>
  <c r="H51" i="63" s="1"/>
  <c r="H50" i="63" s="1"/>
  <c r="I49" i="63"/>
  <c r="I48" i="63" s="1"/>
  <c r="I47" i="63" s="1"/>
  <c r="I46" i="63" s="1"/>
  <c r="I45" i="63" s="1"/>
  <c r="H49" i="63"/>
  <c r="H48" i="63" s="1"/>
  <c r="H47" i="63"/>
  <c r="H46" i="63" s="1"/>
  <c r="H45" i="63" s="1"/>
  <c r="I44" i="63"/>
  <c r="I43" i="63" s="1"/>
  <c r="H44" i="63"/>
  <c r="H43" i="63"/>
  <c r="I42" i="63"/>
  <c r="I41" i="63" s="1"/>
  <c r="H42" i="63"/>
  <c r="H41" i="63"/>
  <c r="H40" i="63" s="1"/>
  <c r="H39" i="63" s="1"/>
  <c r="H38" i="63" s="1"/>
  <c r="I36" i="63"/>
  <c r="H36" i="63"/>
  <c r="I35" i="63"/>
  <c r="I34" i="63" s="1"/>
  <c r="I33" i="63" s="1"/>
  <c r="I32" i="63" s="1"/>
  <c r="H35" i="63"/>
  <c r="H34" i="63" s="1"/>
  <c r="H33" i="63"/>
  <c r="H32" i="63" s="1"/>
  <c r="I31" i="63"/>
  <c r="H31" i="63"/>
  <c r="H30" i="63" s="1"/>
  <c r="H29" i="63" s="1"/>
  <c r="H28" i="63" s="1"/>
  <c r="I30" i="63"/>
  <c r="I29" i="63" s="1"/>
  <c r="I28" i="63" s="1"/>
  <c r="I27" i="63"/>
  <c r="I26" i="63" s="1"/>
  <c r="I25" i="63" s="1"/>
  <c r="I24" i="63" s="1"/>
  <c r="I23" i="63" s="1"/>
  <c r="I22" i="63" s="1"/>
  <c r="H27" i="63"/>
  <c r="H26" i="63" s="1"/>
  <c r="H25" i="63"/>
  <c r="H24" i="63" s="1"/>
  <c r="H23" i="63" s="1"/>
  <c r="H22" i="63" s="1"/>
  <c r="I21" i="63"/>
  <c r="H21" i="63"/>
  <c r="H20" i="63" s="1"/>
  <c r="H19" i="63" s="1"/>
  <c r="H18" i="63" s="1"/>
  <c r="H17" i="63" s="1"/>
  <c r="I20" i="63"/>
  <c r="I19" i="63"/>
  <c r="I18" i="63" s="1"/>
  <c r="I17" i="63" s="1"/>
  <c r="F107" i="40" l="1"/>
  <c r="F106" i="40" s="1"/>
  <c r="F15" i="40" s="1"/>
  <c r="I15" i="51"/>
  <c r="I14" i="51" s="1"/>
  <c r="I377" i="51"/>
  <c r="I369" i="51" s="1"/>
  <c r="H15" i="2"/>
  <c r="H181" i="2"/>
  <c r="H446" i="2"/>
  <c r="H295" i="2"/>
  <c r="H294" i="2" s="1"/>
  <c r="H293" i="2" s="1"/>
  <c r="H292" i="2" s="1"/>
  <c r="H291" i="2" s="1"/>
  <c r="J129" i="64"/>
  <c r="I174" i="64"/>
  <c r="I537" i="64"/>
  <c r="I22" i="64"/>
  <c r="J174" i="64"/>
  <c r="I16" i="64"/>
  <c r="I129" i="64"/>
  <c r="I183" i="64"/>
  <c r="I239" i="64"/>
  <c r="I238" i="64" s="1"/>
  <c r="J256" i="64"/>
  <c r="I266" i="64"/>
  <c r="J22" i="64"/>
  <c r="J16" i="64" s="1"/>
  <c r="J15" i="64" s="1"/>
  <c r="J66" i="64"/>
  <c r="J118" i="64"/>
  <c r="J117" i="64" s="1"/>
  <c r="J116" i="64" s="1"/>
  <c r="J137" i="64"/>
  <c r="J136" i="64" s="1"/>
  <c r="I150" i="64"/>
  <c r="J239" i="64"/>
  <c r="J238" i="64" s="1"/>
  <c r="J237" i="64" s="1"/>
  <c r="I501" i="64"/>
  <c r="J349" i="64"/>
  <c r="I310" i="64"/>
  <c r="J468" i="64"/>
  <c r="J467" i="64" s="1"/>
  <c r="J466" i="64" s="1"/>
  <c r="J465" i="64" s="1"/>
  <c r="I561" i="64"/>
  <c r="J562" i="64"/>
  <c r="J561" i="64" s="1"/>
  <c r="I118" i="64"/>
  <c r="I117" i="64" s="1"/>
  <c r="I116" i="64" s="1"/>
  <c r="J443" i="64"/>
  <c r="J442" i="64" s="1"/>
  <c r="J436" i="64" s="1"/>
  <c r="J370" i="64"/>
  <c r="J369" i="64" s="1"/>
  <c r="I443" i="64"/>
  <c r="I442" i="64" s="1"/>
  <c r="I436" i="64" s="1"/>
  <c r="I348" i="64" s="1"/>
  <c r="I340" i="64" s="1"/>
  <c r="J539" i="64"/>
  <c r="J538" i="64" s="1"/>
  <c r="J537" i="64" s="1"/>
  <c r="J588" i="64"/>
  <c r="J587" i="64" s="1"/>
  <c r="J586" i="64" s="1"/>
  <c r="J501" i="64" s="1"/>
  <c r="I606" i="64"/>
  <c r="I605" i="64" s="1"/>
  <c r="I604" i="64" s="1"/>
  <c r="H162" i="63"/>
  <c r="H161" i="63" s="1"/>
  <c r="H160" i="63" s="1"/>
  <c r="I62" i="63"/>
  <c r="I61" i="63" s="1"/>
  <c r="I60" i="63" s="1"/>
  <c r="H37" i="63"/>
  <c r="H77" i="63"/>
  <c r="I40" i="63"/>
  <c r="I39" i="63" s="1"/>
  <c r="I38" i="63" s="1"/>
  <c r="I37" i="63" s="1"/>
  <c r="I16" i="63" s="1"/>
  <c r="H232" i="63"/>
  <c r="H223" i="63" s="1"/>
  <c r="I402" i="63"/>
  <c r="I401" i="63" s="1"/>
  <c r="I400" i="63" s="1"/>
  <c r="I399" i="63" s="1"/>
  <c r="I398" i="63" s="1"/>
  <c r="H496" i="63"/>
  <c r="H495" i="63" s="1"/>
  <c r="H494" i="63" s="1"/>
  <c r="I564" i="63"/>
  <c r="I563" i="63" s="1"/>
  <c r="I562" i="63" s="1"/>
  <c r="H266" i="63"/>
  <c r="H265" i="63" s="1"/>
  <c r="H264" i="63" s="1"/>
  <c r="H263" i="63" s="1"/>
  <c r="H530" i="63"/>
  <c r="H140" i="63"/>
  <c r="H139" i="63" s="1"/>
  <c r="H99" i="63" s="1"/>
  <c r="H183" i="63"/>
  <c r="H182" i="63" s="1"/>
  <c r="H181" i="63" s="1"/>
  <c r="H180" i="63" s="1"/>
  <c r="H173" i="63" s="1"/>
  <c r="I263" i="63"/>
  <c r="H334" i="63"/>
  <c r="H430" i="63"/>
  <c r="H423" i="63" s="1"/>
  <c r="H422" i="63" s="1"/>
  <c r="H564" i="63"/>
  <c r="H563" i="63" s="1"/>
  <c r="H562" i="63" s="1"/>
  <c r="H578" i="63"/>
  <c r="I377" i="63"/>
  <c r="I376" i="63" s="1"/>
  <c r="I375" i="63" s="1"/>
  <c r="I369" i="63" s="1"/>
  <c r="H402" i="63"/>
  <c r="H401" i="63" s="1"/>
  <c r="H400" i="63" s="1"/>
  <c r="H399" i="63" s="1"/>
  <c r="H398" i="63" s="1"/>
  <c r="H479" i="63"/>
  <c r="H478" i="63" s="1"/>
  <c r="H477" i="63" s="1"/>
  <c r="I286" i="63"/>
  <c r="I285" i="63" s="1"/>
  <c r="I284" i="63" s="1"/>
  <c r="I283" i="63" s="1"/>
  <c r="H356" i="63"/>
  <c r="H355" i="63" s="1"/>
  <c r="H350" i="63" s="1"/>
  <c r="H349" i="63" s="1"/>
  <c r="H377" i="63"/>
  <c r="H376" i="63" s="1"/>
  <c r="H375" i="63" s="1"/>
  <c r="H369" i="63" s="1"/>
  <c r="H425" i="63"/>
  <c r="H424" i="63" s="1"/>
  <c r="I513" i="63"/>
  <c r="I512" i="63" s="1"/>
  <c r="I544" i="63"/>
  <c r="I543" i="63" s="1"/>
  <c r="H474" i="63"/>
  <c r="H473" i="63" s="1"/>
  <c r="H472" i="63" s="1"/>
  <c r="H461" i="63" s="1"/>
  <c r="H460" i="63" s="1"/>
  <c r="H453" i="63" s="1"/>
  <c r="I496" i="63"/>
  <c r="I495" i="63" s="1"/>
  <c r="I15" i="64" l="1"/>
  <c r="I237" i="64"/>
  <c r="J348" i="64"/>
  <c r="J340" i="64" s="1"/>
  <c r="J14" i="64" s="1"/>
  <c r="H16" i="63"/>
  <c r="H262" i="63"/>
  <c r="H15" i="63" s="1"/>
  <c r="I494" i="63"/>
  <c r="I460" i="63" s="1"/>
  <c r="I453" i="63" s="1"/>
  <c r="I262" i="63"/>
  <c r="I15" i="63" s="1"/>
  <c r="I14" i="64" l="1"/>
  <c r="G29" i="57" l="1"/>
  <c r="F29" i="57"/>
  <c r="E29" i="57"/>
  <c r="D28" i="57"/>
  <c r="D27" i="57"/>
  <c r="D26" i="57"/>
  <c r="D25" i="57"/>
  <c r="D29" i="57" s="1"/>
  <c r="D24" i="57"/>
  <c r="D23" i="57"/>
  <c r="D22" i="57"/>
  <c r="I30" i="73"/>
  <c r="H30" i="73"/>
  <c r="G30" i="73"/>
  <c r="F30" i="73"/>
  <c r="E29" i="73"/>
  <c r="D29" i="73"/>
  <c r="E28" i="73"/>
  <c r="D28" i="73" s="1"/>
  <c r="E27" i="73"/>
  <c r="D27" i="73"/>
  <c r="E26" i="73"/>
  <c r="D26" i="73" s="1"/>
  <c r="E25" i="73"/>
  <c r="D25" i="73"/>
  <c r="E24" i="73"/>
  <c r="D24" i="73" s="1"/>
  <c r="E23" i="73"/>
  <c r="D23" i="73"/>
  <c r="J30" i="71"/>
  <c r="I30" i="71"/>
  <c r="H30" i="71"/>
  <c r="G30" i="71"/>
  <c r="E30" i="71"/>
  <c r="D29" i="71"/>
  <c r="D28" i="71"/>
  <c r="F27" i="71"/>
  <c r="F30" i="71" s="1"/>
  <c r="D27" i="71"/>
  <c r="D26" i="71"/>
  <c r="D25" i="71"/>
  <c r="D24" i="71"/>
  <c r="D23" i="71"/>
  <c r="D30" i="71" s="1"/>
  <c r="J30" i="52"/>
  <c r="I30" i="52"/>
  <c r="H30" i="52"/>
  <c r="G30" i="52"/>
  <c r="E30" i="52"/>
  <c r="F29" i="52"/>
  <c r="D29" i="52" s="1"/>
  <c r="F28" i="52"/>
  <c r="D28" i="52" s="1"/>
  <c r="F27" i="52"/>
  <c r="D27" i="52" s="1"/>
  <c r="F26" i="52"/>
  <c r="D26" i="52" s="1"/>
  <c r="F25" i="52"/>
  <c r="D25" i="52" s="1"/>
  <c r="F24" i="52"/>
  <c r="D24" i="52" s="1"/>
  <c r="F23" i="52"/>
  <c r="F30" i="52" s="1"/>
  <c r="D30" i="73" l="1"/>
  <c r="E30" i="73"/>
  <c r="D23" i="52"/>
  <c r="D30" i="52" s="1"/>
  <c r="D125" i="62"/>
  <c r="C125" i="62"/>
  <c r="D123" i="62"/>
  <c r="C123" i="62"/>
  <c r="C122" i="62" s="1"/>
  <c r="C121" i="62" s="1"/>
  <c r="D122" i="62"/>
  <c r="D121" i="62" s="1"/>
  <c r="D118" i="62"/>
  <c r="D117" i="62" s="1"/>
  <c r="C118" i="62"/>
  <c r="C117" i="62" s="1"/>
  <c r="D115" i="62"/>
  <c r="C115" i="62"/>
  <c r="D113" i="62"/>
  <c r="C113" i="62"/>
  <c r="C112" i="62" s="1"/>
  <c r="D112" i="62"/>
  <c r="D110" i="62"/>
  <c r="C110" i="62"/>
  <c r="D108" i="62"/>
  <c r="C108" i="62"/>
  <c r="D106" i="62"/>
  <c r="C106" i="62"/>
  <c r="D104" i="62"/>
  <c r="C104" i="62"/>
  <c r="D102" i="62"/>
  <c r="C102" i="62"/>
  <c r="D100" i="62"/>
  <c r="C100" i="62"/>
  <c r="D98" i="62"/>
  <c r="C98" i="62"/>
  <c r="C97" i="62" s="1"/>
  <c r="D97" i="62"/>
  <c r="D95" i="62"/>
  <c r="C95" i="62"/>
  <c r="D93" i="62"/>
  <c r="C93" i="62"/>
  <c r="D91" i="62"/>
  <c r="C91" i="62"/>
  <c r="D89" i="62"/>
  <c r="C89" i="62"/>
  <c r="D87" i="62"/>
  <c r="C87" i="62"/>
  <c r="C86" i="62" s="1"/>
  <c r="D86" i="62"/>
  <c r="D84" i="62"/>
  <c r="C84" i="62"/>
  <c r="C83" i="62" s="1"/>
  <c r="D83" i="62"/>
  <c r="D82" i="62" s="1"/>
  <c r="D79" i="62"/>
  <c r="C79" i="62"/>
  <c r="D76" i="62"/>
  <c r="C76" i="62"/>
  <c r="D74" i="62"/>
  <c r="C74" i="62"/>
  <c r="C72" i="62" s="1"/>
  <c r="D72" i="62"/>
  <c r="D69" i="62"/>
  <c r="C69" i="62"/>
  <c r="C68" i="62" s="1"/>
  <c r="C67" i="62" s="1"/>
  <c r="D68" i="62"/>
  <c r="D67" i="62" s="1"/>
  <c r="D65" i="62"/>
  <c r="C65" i="62"/>
  <c r="D63" i="62"/>
  <c r="D62" i="62" s="1"/>
  <c r="C63" i="62"/>
  <c r="C62" i="62"/>
  <c r="D60" i="62"/>
  <c r="D59" i="62" s="1"/>
  <c r="D58" i="62" s="1"/>
  <c r="C60" i="62"/>
  <c r="C59" i="62"/>
  <c r="C58" i="62" s="1"/>
  <c r="D53" i="62"/>
  <c r="D52" i="62" s="1"/>
  <c r="C53" i="62"/>
  <c r="C52" i="62" s="1"/>
  <c r="D50" i="62"/>
  <c r="C50" i="62"/>
  <c r="D48" i="62"/>
  <c r="C48" i="62"/>
  <c r="D45" i="62"/>
  <c r="C45" i="62"/>
  <c r="C44" i="62" s="1"/>
  <c r="D42" i="62"/>
  <c r="C42" i="62"/>
  <c r="D39" i="62"/>
  <c r="D38" i="62" s="1"/>
  <c r="C39" i="62"/>
  <c r="C38" i="62" s="1"/>
  <c r="D36" i="62"/>
  <c r="C36" i="62"/>
  <c r="D34" i="62"/>
  <c r="C34" i="62"/>
  <c r="D27" i="62"/>
  <c r="D22" i="62"/>
  <c r="D21" i="62" s="1"/>
  <c r="C22" i="62"/>
  <c r="C21" i="62" s="1"/>
  <c r="D17" i="62"/>
  <c r="D16" i="62" s="1"/>
  <c r="C17" i="62"/>
  <c r="C16" i="62" s="1"/>
  <c r="C82" i="62" l="1"/>
  <c r="D44" i="62"/>
  <c r="C27" i="62"/>
  <c r="C41" i="62"/>
  <c r="C15" i="62" s="1"/>
  <c r="C81" i="62"/>
  <c r="D41" i="62"/>
  <c r="D15" i="62" s="1"/>
  <c r="D81" i="62"/>
  <c r="C127" i="62" l="1"/>
  <c r="D127" i="62"/>
  <c r="G188" i="65" l="1"/>
  <c r="F188" i="65"/>
  <c r="G405" i="65"/>
  <c r="G404" i="65" s="1"/>
  <c r="G395" i="65"/>
  <c r="G320" i="65"/>
  <c r="G318" i="65"/>
  <c r="G280" i="65"/>
  <c r="G210" i="65"/>
  <c r="F405" i="65"/>
  <c r="F404" i="65" s="1"/>
  <c r="F395" i="65"/>
  <c r="F320" i="65"/>
  <c r="F318" i="65"/>
  <c r="F280" i="65"/>
  <c r="F210" i="65"/>
  <c r="G421" i="65"/>
  <c r="F421" i="65"/>
  <c r="G333" i="65"/>
  <c r="G332" i="65" s="1"/>
  <c r="G331" i="65" s="1"/>
  <c r="F330" i="65"/>
  <c r="F329" i="65" s="1"/>
  <c r="F328" i="65" s="1"/>
  <c r="G251" i="65"/>
  <c r="G250" i="65" s="1"/>
  <c r="G249" i="65" s="1"/>
  <c r="G248" i="65" s="1"/>
  <c r="F251" i="65"/>
  <c r="F250" i="65" s="1"/>
  <c r="F249" i="65" s="1"/>
  <c r="F248" i="65" s="1"/>
  <c r="G95" i="65"/>
  <c r="G94" i="65" s="1"/>
  <c r="G75" i="65"/>
  <c r="G74" i="65" s="1"/>
  <c r="F75" i="65"/>
  <c r="F74" i="65" s="1"/>
  <c r="G105" i="65"/>
  <c r="F105" i="65"/>
  <c r="F72" i="65"/>
  <c r="G71" i="65"/>
  <c r="F71" i="65"/>
  <c r="G111" i="65"/>
  <c r="F111" i="65"/>
  <c r="G110" i="65"/>
  <c r="G109" i="65" s="1"/>
  <c r="G102" i="65"/>
  <c r="F102" i="65"/>
  <c r="G101" i="65"/>
  <c r="G234" i="65"/>
  <c r="G233" i="65" s="1"/>
  <c r="F234" i="65"/>
  <c r="F233" i="65" s="1"/>
  <c r="G232" i="65"/>
  <c r="G231" i="65" s="1"/>
  <c r="F232" i="65"/>
  <c r="F231" i="65" s="1"/>
  <c r="F230" i="65"/>
  <c r="F229" i="65" s="1"/>
  <c r="G172" i="65"/>
  <c r="G171" i="65" s="1"/>
  <c r="G166" i="65"/>
  <c r="F166" i="65"/>
  <c r="G165" i="65"/>
  <c r="G164" i="65" s="1"/>
  <c r="F165" i="65"/>
  <c r="F163" i="65"/>
  <c r="F162" i="65" s="1"/>
  <c r="F140" i="65"/>
  <c r="G139" i="65"/>
  <c r="G125" i="65"/>
  <c r="G124" i="65" s="1"/>
  <c r="F125" i="65"/>
  <c r="F124" i="65" s="1"/>
  <c r="F121" i="65"/>
  <c r="G120" i="65"/>
  <c r="F118" i="65"/>
  <c r="F117" i="65" s="1"/>
  <c r="G91" i="65"/>
  <c r="G90" i="65"/>
  <c r="F90" i="65"/>
  <c r="G88" i="65"/>
  <c r="F88" i="65"/>
  <c r="F87" i="65"/>
  <c r="G85" i="65"/>
  <c r="F85" i="65"/>
  <c r="F84" i="65"/>
  <c r="G82" i="65"/>
  <c r="F81" i="65"/>
  <c r="G79" i="65"/>
  <c r="G78" i="65" s="1"/>
  <c r="F48" i="65"/>
  <c r="G47" i="65"/>
  <c r="F47" i="65"/>
  <c r="F46" i="65" s="1"/>
  <c r="F34" i="65"/>
  <c r="G33" i="65"/>
  <c r="F33" i="65"/>
  <c r="F32" i="65" s="1"/>
  <c r="G21" i="65"/>
  <c r="F21" i="65"/>
  <c r="G20" i="65"/>
  <c r="F93" i="65"/>
  <c r="F92" i="65" s="1"/>
  <c r="G64" i="65"/>
  <c r="F64" i="65"/>
  <c r="G63" i="65"/>
  <c r="F63" i="65"/>
  <c r="F62" i="65"/>
  <c r="G60" i="65"/>
  <c r="G59" i="65" s="1"/>
  <c r="F57" i="65"/>
  <c r="G56" i="65"/>
  <c r="F43" i="65"/>
  <c r="F42" i="65" s="1"/>
  <c r="G41" i="65"/>
  <c r="G40" i="65" s="1"/>
  <c r="F41" i="65"/>
  <c r="F40" i="65" s="1"/>
  <c r="G343" i="65"/>
  <c r="G342" i="65" s="1"/>
  <c r="G341" i="65" s="1"/>
  <c r="G340" i="65" s="1"/>
  <c r="F343" i="65"/>
  <c r="F342" i="65" s="1"/>
  <c r="F341" i="65" s="1"/>
  <c r="F340" i="65" s="1"/>
  <c r="G38" i="65"/>
  <c r="F38" i="65"/>
  <c r="F37" i="65"/>
  <c r="G36" i="65"/>
  <c r="G29" i="65"/>
  <c r="G28" i="65" s="1"/>
  <c r="F29" i="65"/>
  <c r="F28" i="65" s="1"/>
  <c r="G27" i="65"/>
  <c r="G26" i="65" s="1"/>
  <c r="F27" i="65"/>
  <c r="F26" i="65" s="1"/>
  <c r="G25" i="65"/>
  <c r="F25" i="65"/>
  <c r="G24" i="65"/>
  <c r="F23" i="65"/>
  <c r="G187" i="65"/>
  <c r="F187" i="65"/>
  <c r="G184" i="65"/>
  <c r="F184" i="65"/>
  <c r="G183" i="65"/>
  <c r="F182" i="65"/>
  <c r="G180" i="65"/>
  <c r="G179" i="65" s="1"/>
  <c r="F260" i="65"/>
  <c r="F259" i="65" s="1"/>
  <c r="G258" i="65"/>
  <c r="G257" i="65"/>
  <c r="F257" i="65"/>
  <c r="G255" i="65"/>
  <c r="G254" i="65" s="1"/>
  <c r="F247" i="65"/>
  <c r="F246" i="65" s="1"/>
  <c r="F245" i="65" s="1"/>
  <c r="F244" i="65" s="1"/>
  <c r="G238" i="65"/>
  <c r="G237" i="65" s="1"/>
  <c r="F236" i="65"/>
  <c r="F235" i="65" s="1"/>
  <c r="G176" i="65"/>
  <c r="G175" i="65" s="1"/>
  <c r="G174" i="65" s="1"/>
  <c r="G173" i="65" s="1"/>
  <c r="F176" i="65"/>
  <c r="F175" i="65" s="1"/>
  <c r="F174" i="65" s="1"/>
  <c r="F173" i="65" s="1"/>
  <c r="G170" i="65"/>
  <c r="F170" i="65"/>
  <c r="G169" i="65"/>
  <c r="G168" i="65"/>
  <c r="F168" i="65"/>
  <c r="G159" i="65"/>
  <c r="G158" i="65" s="1"/>
  <c r="F157" i="65"/>
  <c r="F156" i="65" s="1"/>
  <c r="G155" i="65"/>
  <c r="F155" i="65"/>
  <c r="F154" i="65"/>
  <c r="G153" i="65"/>
  <c r="F153" i="65"/>
  <c r="G144" i="65"/>
  <c r="G143" i="65" s="1"/>
  <c r="F144" i="65"/>
  <c r="F143" i="65" s="1"/>
  <c r="G151" i="65"/>
  <c r="G150" i="65" s="1"/>
  <c r="G148" i="65"/>
  <c r="F148" i="65"/>
  <c r="G146" i="65"/>
  <c r="G145" i="65" s="1"/>
  <c r="G142" i="65"/>
  <c r="G141" i="65" s="1"/>
  <c r="F137" i="65"/>
  <c r="F136" i="65" s="1"/>
  <c r="G135" i="65"/>
  <c r="G134" i="65" s="1"/>
  <c r="F135" i="65"/>
  <c r="F134" i="65" s="1"/>
  <c r="F133" i="65"/>
  <c r="G132" i="65"/>
  <c r="F132" i="65"/>
  <c r="G52" i="65"/>
  <c r="F52" i="65"/>
  <c r="G51" i="65"/>
  <c r="G50" i="65"/>
  <c r="F50" i="65"/>
  <c r="G129" i="65"/>
  <c r="F129" i="65"/>
  <c r="G128" i="65"/>
  <c r="F128" i="65"/>
  <c r="F127" i="65"/>
  <c r="G123" i="65"/>
  <c r="G122" i="65" s="1"/>
  <c r="F123" i="65"/>
  <c r="F122" i="65" s="1"/>
  <c r="G116" i="65"/>
  <c r="G115" i="65" s="1"/>
  <c r="F116" i="65"/>
  <c r="F115" i="65" s="1"/>
  <c r="G114" i="65"/>
  <c r="F113" i="65"/>
  <c r="G360" i="65"/>
  <c r="G359" i="65" s="1"/>
  <c r="F360" i="65"/>
  <c r="F359" i="65" s="1"/>
  <c r="F358" i="65"/>
  <c r="F357" i="65" s="1"/>
  <c r="G356" i="65"/>
  <c r="G355" i="65" s="1"/>
  <c r="F354" i="65"/>
  <c r="F353" i="65" s="1"/>
  <c r="G224" i="65"/>
  <c r="G223" i="65" s="1"/>
  <c r="F224" i="65"/>
  <c r="F223" i="65" s="1"/>
  <c r="F215" i="65"/>
  <c r="F214" i="65" s="1"/>
  <c r="G213" i="65"/>
  <c r="G212" i="65" s="1"/>
  <c r="G207" i="65"/>
  <c r="G206" i="65" s="1"/>
  <c r="F205" i="65"/>
  <c r="F204" i="65" s="1"/>
  <c r="G222" i="65"/>
  <c r="G221" i="65" s="1"/>
  <c r="F222" i="65"/>
  <c r="F221" i="65" s="1"/>
  <c r="F220" i="65"/>
  <c r="F219" i="65" s="1"/>
  <c r="F349" i="65"/>
  <c r="F348" i="65" s="1"/>
  <c r="G347" i="65"/>
  <c r="G346" i="65" s="1"/>
  <c r="F347" i="65"/>
  <c r="F346" i="65" s="1"/>
  <c r="G200" i="65"/>
  <c r="G199" i="65" s="1"/>
  <c r="G198" i="65" s="1"/>
  <c r="G197" i="65" s="1"/>
  <c r="G196" i="65" s="1"/>
  <c r="G293" i="65"/>
  <c r="G292" i="65" s="1"/>
  <c r="G291" i="65" s="1"/>
  <c r="G290" i="65" s="1"/>
  <c r="F293" i="65"/>
  <c r="F292" i="65" s="1"/>
  <c r="F291" i="65" s="1"/>
  <c r="F290" i="65" s="1"/>
  <c r="G283" i="65"/>
  <c r="G282" i="65" s="1"/>
  <c r="F283" i="65"/>
  <c r="F282" i="65" s="1"/>
  <c r="G279" i="65"/>
  <c r="G278" i="65" s="1"/>
  <c r="F279" i="65"/>
  <c r="F278" i="65" s="1"/>
  <c r="G289" i="65"/>
  <c r="G288" i="65" s="1"/>
  <c r="G287" i="65" s="1"/>
  <c r="G286" i="65" s="1"/>
  <c r="F325" i="65"/>
  <c r="F324" i="65" s="1"/>
  <c r="F323" i="65" s="1"/>
  <c r="F322" i="65" s="1"/>
  <c r="G313" i="65"/>
  <c r="F313" i="65"/>
  <c r="F312" i="65"/>
  <c r="G311" i="65"/>
  <c r="F311" i="65"/>
  <c r="F420" i="65"/>
  <c r="F419" i="65" s="1"/>
  <c r="F418" i="65" s="1"/>
  <c r="F417" i="65" s="1"/>
  <c r="G416" i="65"/>
  <c r="F416" i="65"/>
  <c r="G414" i="65"/>
  <c r="F403" i="65"/>
  <c r="G402" i="65"/>
  <c r="F402" i="65"/>
  <c r="F401" i="65" s="1"/>
  <c r="F400" i="65"/>
  <c r="F399" i="65" s="1"/>
  <c r="G398" i="65"/>
  <c r="G397" i="65" s="1"/>
  <c r="F398" i="65"/>
  <c r="F397" i="65" s="1"/>
  <c r="F394" i="65"/>
  <c r="F393" i="65" s="1"/>
  <c r="G392" i="65"/>
  <c r="G391" i="65" s="1"/>
  <c r="F388" i="65"/>
  <c r="G387" i="65"/>
  <c r="F387" i="65"/>
  <c r="F300" i="65"/>
  <c r="F299" i="65" s="1"/>
  <c r="G274" i="65"/>
  <c r="G273" i="65" s="1"/>
  <c r="G272" i="65" s="1"/>
  <c r="G271" i="65" s="1"/>
  <c r="G193" i="65"/>
  <c r="G192" i="65" s="1"/>
  <c r="F193" i="65"/>
  <c r="F192" i="65" s="1"/>
  <c r="G69" i="65"/>
  <c r="G68" i="65" s="1"/>
  <c r="F69" i="65"/>
  <c r="F68" i="65" s="1"/>
  <c r="G410" i="65"/>
  <c r="G409" i="65" s="1"/>
  <c r="G408" i="65" s="1"/>
  <c r="G407" i="65" s="1"/>
  <c r="F338" i="65"/>
  <c r="G337" i="65"/>
  <c r="F337" i="65"/>
  <c r="F374" i="65"/>
  <c r="G373" i="65"/>
  <c r="F365" i="65"/>
  <c r="F364" i="65" s="1"/>
  <c r="F363" i="65" s="1"/>
  <c r="F362" i="65" s="1"/>
  <c r="F361" i="65" s="1"/>
  <c r="G306" i="65"/>
  <c r="G305" i="65" s="1"/>
  <c r="F306" i="65"/>
  <c r="F305" i="65" s="1"/>
  <c r="F304" i="65"/>
  <c r="F303" i="65" s="1"/>
  <c r="G270" i="65"/>
  <c r="G269" i="65" s="1"/>
  <c r="G268" i="65" s="1"/>
  <c r="G267" i="65" s="1"/>
  <c r="G195" i="65"/>
  <c r="G194" i="65" s="1"/>
  <c r="F195" i="65"/>
  <c r="F194" i="65" s="1"/>
  <c r="G99" i="65"/>
  <c r="G98" i="65" s="1"/>
  <c r="F383" i="65"/>
  <c r="G382" i="65"/>
  <c r="F382" i="65"/>
  <c r="F378" i="65"/>
  <c r="F377" i="65" s="1"/>
  <c r="F376" i="65" s="1"/>
  <c r="F375" i="65" s="1"/>
  <c r="G265" i="65"/>
  <c r="G264" i="65" s="1"/>
  <c r="G263" i="65" s="1"/>
  <c r="G262" i="65" s="1"/>
  <c r="G261" i="65" s="1"/>
  <c r="G369" i="65"/>
  <c r="G368" i="65" s="1"/>
  <c r="G367" i="65" s="1"/>
  <c r="G366" i="65" s="1"/>
  <c r="F369" i="65"/>
  <c r="F368" i="65" s="1"/>
  <c r="F367" i="65" s="1"/>
  <c r="F366" i="65" s="1"/>
  <c r="F146" i="65"/>
  <c r="F145" i="65" s="1"/>
  <c r="F310" i="65" l="1"/>
  <c r="F309" i="65" s="1"/>
  <c r="F308" i="65" s="1"/>
  <c r="F152" i="65"/>
  <c r="F164" i="65"/>
  <c r="F131" i="65"/>
  <c r="F410" i="65"/>
  <c r="F409" i="65" s="1"/>
  <c r="F408" i="65" s="1"/>
  <c r="F407" i="65" s="1"/>
  <c r="F226" i="65"/>
  <c r="F225" i="65" s="1"/>
  <c r="F218" i="65" s="1"/>
  <c r="F217" i="65" s="1"/>
  <c r="F207" i="65"/>
  <c r="F206" i="65" s="1"/>
  <c r="F213" i="65"/>
  <c r="F212" i="65" s="1"/>
  <c r="F356" i="65"/>
  <c r="F355" i="65" s="1"/>
  <c r="F114" i="65"/>
  <c r="F142" i="65"/>
  <c r="F141" i="65" s="1"/>
  <c r="F159" i="65"/>
  <c r="F158" i="65" s="1"/>
  <c r="F238" i="65"/>
  <c r="F237" i="65" s="1"/>
  <c r="F258" i="65"/>
  <c r="F180" i="65"/>
  <c r="F179" i="65" s="1"/>
  <c r="F183" i="65"/>
  <c r="F181" i="65" s="1"/>
  <c r="F178" i="65" s="1"/>
  <c r="F177" i="65" s="1"/>
  <c r="F24" i="65"/>
  <c r="F36" i="65"/>
  <c r="F35" i="65" s="1"/>
  <c r="F56" i="65"/>
  <c r="F55" i="65" s="1"/>
  <c r="F54" i="65" s="1"/>
  <c r="F53" i="65" s="1"/>
  <c r="F60" i="65"/>
  <c r="F59" i="65" s="1"/>
  <c r="F58" i="65" s="1"/>
  <c r="F20" i="65"/>
  <c r="F79" i="65"/>
  <c r="F78" i="65" s="1"/>
  <c r="F82" i="65"/>
  <c r="F91" i="65"/>
  <c r="F89" i="65" s="1"/>
  <c r="F120" i="65"/>
  <c r="F139" i="65"/>
  <c r="F138" i="65" s="1"/>
  <c r="F172" i="65"/>
  <c r="F171" i="65" s="1"/>
  <c r="F101" i="65"/>
  <c r="F100" i="65" s="1"/>
  <c r="F97" i="65" s="1"/>
  <c r="F110" i="65"/>
  <c r="F95" i="65"/>
  <c r="F94" i="65" s="1"/>
  <c r="F333" i="65"/>
  <c r="F332" i="65" s="1"/>
  <c r="F331" i="65" s="1"/>
  <c r="F265" i="65"/>
  <c r="F264" i="65" s="1"/>
  <c r="F263" i="65" s="1"/>
  <c r="F262" i="65" s="1"/>
  <c r="F261" i="65" s="1"/>
  <c r="F99" i="65"/>
  <c r="F98" i="65" s="1"/>
  <c r="F270" i="65"/>
  <c r="F269" i="65" s="1"/>
  <c r="F268" i="65" s="1"/>
  <c r="F267" i="65" s="1"/>
  <c r="F373" i="65"/>
  <c r="F372" i="65" s="1"/>
  <c r="F371" i="65" s="1"/>
  <c r="F370" i="65" s="1"/>
  <c r="F274" i="65"/>
  <c r="F273" i="65" s="1"/>
  <c r="F272" i="65" s="1"/>
  <c r="F271" i="65" s="1"/>
  <c r="F392" i="65"/>
  <c r="F391" i="65" s="1"/>
  <c r="F414" i="65"/>
  <c r="F289" i="65"/>
  <c r="F288" i="65" s="1"/>
  <c r="F287" i="65" s="1"/>
  <c r="F286" i="65" s="1"/>
  <c r="F200" i="65"/>
  <c r="F199" i="65" s="1"/>
  <c r="F198" i="65" s="1"/>
  <c r="F197" i="65" s="1"/>
  <c r="F196" i="65" s="1"/>
  <c r="F51" i="65"/>
  <c r="F151" i="65"/>
  <c r="F150" i="65" s="1"/>
  <c r="F169" i="65"/>
  <c r="F104" i="65"/>
  <c r="F103" i="65" s="1"/>
  <c r="F302" i="65"/>
  <c r="F301" i="65" s="1"/>
  <c r="F317" i="65"/>
  <c r="F316" i="65" s="1"/>
  <c r="F315" i="65" s="1"/>
  <c r="F314" i="65" s="1"/>
  <c r="F307" i="65" s="1"/>
  <c r="F149" i="65"/>
  <c r="F147" i="65" s="1"/>
  <c r="F167" i="65"/>
  <c r="F298" i="65"/>
  <c r="F297" i="65" s="1"/>
  <c r="F296" i="65" s="1"/>
  <c r="F295" i="65" s="1"/>
  <c r="F294" i="65" s="1"/>
  <c r="F22" i="65"/>
  <c r="F61" i="65"/>
  <c r="F80" i="65"/>
  <c r="F83" i="65"/>
  <c r="F86" i="65"/>
  <c r="G167" i="65"/>
  <c r="G298" i="65"/>
  <c r="G297" i="65" s="1"/>
  <c r="G89" i="65"/>
  <c r="F381" i="65"/>
  <c r="F380" i="65" s="1"/>
  <c r="F379" i="65" s="1"/>
  <c r="F336" i="65"/>
  <c r="F335" i="65" s="1"/>
  <c r="F334" i="65" s="1"/>
  <c r="F386" i="65"/>
  <c r="F385" i="65" s="1"/>
  <c r="F384" i="65" s="1"/>
  <c r="F415" i="65"/>
  <c r="F112" i="65"/>
  <c r="F126" i="65"/>
  <c r="F49" i="65"/>
  <c r="F45" i="65" s="1"/>
  <c r="F256" i="65"/>
  <c r="F19" i="65"/>
  <c r="F18" i="65" s="1"/>
  <c r="F17" i="65" s="1"/>
  <c r="G378" i="65"/>
  <c r="G377" i="65" s="1"/>
  <c r="G376" i="65" s="1"/>
  <c r="G375" i="65" s="1"/>
  <c r="G104" i="65"/>
  <c r="G103" i="65" s="1"/>
  <c r="G304" i="65"/>
  <c r="G303" i="65" s="1"/>
  <c r="G302" i="65" s="1"/>
  <c r="G301" i="65" s="1"/>
  <c r="G365" i="65"/>
  <c r="G364" i="65" s="1"/>
  <c r="G363" i="65" s="1"/>
  <c r="G362" i="65" s="1"/>
  <c r="G361" i="65" s="1"/>
  <c r="G374" i="65"/>
  <c r="G372" i="65" s="1"/>
  <c r="G371" i="65" s="1"/>
  <c r="G370" i="65" s="1"/>
  <c r="G317" i="65"/>
  <c r="G316" i="65" s="1"/>
  <c r="G315" i="65" s="1"/>
  <c r="G314" i="65" s="1"/>
  <c r="G338" i="65"/>
  <c r="G336" i="65" s="1"/>
  <c r="G335" i="65" s="1"/>
  <c r="G334" i="65" s="1"/>
  <c r="G394" i="65"/>
  <c r="G393" i="65" s="1"/>
  <c r="G400" i="65"/>
  <c r="G399" i="65" s="1"/>
  <c r="G403" i="65"/>
  <c r="G401" i="65" s="1"/>
  <c r="G312" i="65"/>
  <c r="G310" i="65" s="1"/>
  <c r="G309" i="65" s="1"/>
  <c r="G308" i="65" s="1"/>
  <c r="G325" i="65"/>
  <c r="G324" i="65" s="1"/>
  <c r="G323" i="65" s="1"/>
  <c r="G322" i="65" s="1"/>
  <c r="G415" i="65"/>
  <c r="G413" i="65" s="1"/>
  <c r="G412" i="65" s="1"/>
  <c r="G411" i="65" s="1"/>
  <c r="G215" i="65"/>
  <c r="G214" i="65" s="1"/>
  <c r="G113" i="65"/>
  <c r="G112" i="65" s="1"/>
  <c r="G127" i="65"/>
  <c r="G126" i="65" s="1"/>
  <c r="G49" i="65"/>
  <c r="G133" i="65"/>
  <c r="G131" i="65" s="1"/>
  <c r="G149" i="65"/>
  <c r="G147" i="65" s="1"/>
  <c r="G154" i="65"/>
  <c r="G152" i="65" s="1"/>
  <c r="G247" i="65"/>
  <c r="G246" i="65" s="1"/>
  <c r="G245" i="65" s="1"/>
  <c r="G244" i="65" s="1"/>
  <c r="G256" i="65"/>
  <c r="G260" i="65"/>
  <c r="G259" i="65" s="1"/>
  <c r="G182" i="65"/>
  <c r="G181" i="65" s="1"/>
  <c r="G178" i="65" s="1"/>
  <c r="G23" i="65"/>
  <c r="G22" i="65" s="1"/>
  <c r="G19" i="65"/>
  <c r="G93" i="65"/>
  <c r="G92" i="65" s="1"/>
  <c r="G118" i="65"/>
  <c r="G117" i="65" s="1"/>
  <c r="G121" i="65"/>
  <c r="G119" i="65" s="1"/>
  <c r="G140" i="65"/>
  <c r="G138" i="65" s="1"/>
  <c r="G330" i="65"/>
  <c r="G329" i="65" s="1"/>
  <c r="G328" i="65" s="1"/>
  <c r="G327" i="65" s="1"/>
  <c r="G57" i="65"/>
  <c r="G55" i="65" s="1"/>
  <c r="G54" i="65" s="1"/>
  <c r="G62" i="65"/>
  <c r="G61" i="65" s="1"/>
  <c r="G58" i="65" s="1"/>
  <c r="G72" i="65"/>
  <c r="G73" i="65"/>
  <c r="G81" i="65"/>
  <c r="G80" i="65" s="1"/>
  <c r="G84" i="65"/>
  <c r="G83" i="65" s="1"/>
  <c r="G87" i="65"/>
  <c r="G86" i="65" s="1"/>
  <c r="F119" i="65"/>
  <c r="G34" i="65"/>
  <c r="G32" i="65" s="1"/>
  <c r="G37" i="65"/>
  <c r="G35" i="65" s="1"/>
  <c r="G48" i="65"/>
  <c r="G46" i="65" s="1"/>
  <c r="G45" i="65" s="1"/>
  <c r="F73" i="65"/>
  <c r="F70" i="65" s="1"/>
  <c r="F67" i="65" s="1"/>
  <c r="F66" i="65" s="1"/>
  <c r="G186" i="65"/>
  <c r="G185" i="65" s="1"/>
  <c r="F186" i="65"/>
  <c r="F185" i="65" s="1"/>
  <c r="G43" i="65"/>
  <c r="G42" i="65" s="1"/>
  <c r="F255" i="65"/>
  <c r="F254" i="65" s="1"/>
  <c r="G163" i="65"/>
  <c r="G162" i="65" s="1"/>
  <c r="G161" i="65" s="1"/>
  <c r="G160" i="65" s="1"/>
  <c r="G236" i="65"/>
  <c r="G235" i="65" s="1"/>
  <c r="G157" i="65"/>
  <c r="G156" i="65" s="1"/>
  <c r="G137" i="65"/>
  <c r="G136" i="65" s="1"/>
  <c r="G383" i="65"/>
  <c r="G381" i="65" s="1"/>
  <c r="G380" i="65" s="1"/>
  <c r="G379" i="65" s="1"/>
  <c r="G388" i="65"/>
  <c r="G386" i="65" s="1"/>
  <c r="G385" i="65" s="1"/>
  <c r="G384" i="65" s="1"/>
  <c r="G230" i="65"/>
  <c r="G229" i="65" s="1"/>
  <c r="G354" i="65"/>
  <c r="G353" i="65" s="1"/>
  <c r="G358" i="65"/>
  <c r="G357" i="65" s="1"/>
  <c r="G205" i="65"/>
  <c r="G204" i="65" s="1"/>
  <c r="G209" i="65"/>
  <c r="G208" i="65" s="1"/>
  <c r="F209" i="65"/>
  <c r="F208" i="65" s="1"/>
  <c r="G220" i="65"/>
  <c r="G219" i="65" s="1"/>
  <c r="G240" i="65"/>
  <c r="G239" i="65" s="1"/>
  <c r="G349" i="65"/>
  <c r="G348" i="65" s="1"/>
  <c r="G345" i="65" s="1"/>
  <c r="G344" i="65" s="1"/>
  <c r="G339" i="65" s="1"/>
  <c r="F240" i="65"/>
  <c r="F239" i="65" s="1"/>
  <c r="G285" i="65"/>
  <c r="G284" i="65" s="1"/>
  <c r="G277" i="65" s="1"/>
  <c r="G276" i="65" s="1"/>
  <c r="G275" i="65" s="1"/>
  <c r="F285" i="65"/>
  <c r="F284" i="65" s="1"/>
  <c r="G420" i="65"/>
  <c r="G419" i="65" s="1"/>
  <c r="G418" i="65" s="1"/>
  <c r="G417" i="65" s="1"/>
  <c r="G300" i="65"/>
  <c r="G299" i="65" s="1"/>
  <c r="G226" i="65"/>
  <c r="G225" i="65" s="1"/>
  <c r="G242" i="65"/>
  <c r="G241" i="65" s="1"/>
  <c r="F242" i="65"/>
  <c r="F241" i="65" s="1"/>
  <c r="F109" i="65"/>
  <c r="G100" i="65"/>
  <c r="F39" i="65"/>
  <c r="F345" i="65"/>
  <c r="F344" i="65" s="1"/>
  <c r="F339" i="65" s="1"/>
  <c r="F31" i="65"/>
  <c r="G39" i="65"/>
  <c r="F161" i="65"/>
  <c r="F160" i="65" s="1"/>
  <c r="F352" i="65"/>
  <c r="F351" i="65" s="1"/>
  <c r="F350" i="65" s="1"/>
  <c r="F390" i="65"/>
  <c r="F389" i="65" s="1"/>
  <c r="G266" i="65"/>
  <c r="G191" i="65"/>
  <c r="G190" i="65" s="1"/>
  <c r="G189" i="65" s="1"/>
  <c r="F44" i="65"/>
  <c r="F191" i="65"/>
  <c r="F190" i="65" s="1"/>
  <c r="F189" i="65" s="1"/>
  <c r="F277" i="65"/>
  <c r="F276" i="65" s="1"/>
  <c r="F275" i="65" s="1"/>
  <c r="F327" i="65"/>
  <c r="F326" i="65" s="1"/>
  <c r="G77" i="65" l="1"/>
  <c r="G76" i="65" s="1"/>
  <c r="G44" i="65"/>
  <c r="F30" i="65"/>
  <c r="G203" i="65"/>
  <c r="G202" i="65" s="1"/>
  <c r="G201" i="65" s="1"/>
  <c r="G177" i="65"/>
  <c r="F130" i="65"/>
  <c r="F266" i="65"/>
  <c r="G96" i="65"/>
  <c r="F96" i="65"/>
  <c r="G296" i="65"/>
  <c r="G295" i="65" s="1"/>
  <c r="F77" i="65"/>
  <c r="F76" i="65" s="1"/>
  <c r="F228" i="65"/>
  <c r="F227" i="65" s="1"/>
  <c r="F203" i="65"/>
  <c r="F202" i="65" s="1"/>
  <c r="F201" i="65" s="1"/>
  <c r="G352" i="65"/>
  <c r="G351" i="65" s="1"/>
  <c r="G350" i="65" s="1"/>
  <c r="F253" i="65"/>
  <c r="F252" i="65" s="1"/>
  <c r="F243" i="65" s="1"/>
  <c r="F413" i="65"/>
  <c r="F412" i="65" s="1"/>
  <c r="F411" i="65" s="1"/>
  <c r="G390" i="65"/>
  <c r="G389" i="65" s="1"/>
  <c r="G228" i="65"/>
  <c r="G227" i="65" s="1"/>
  <c r="G18" i="65"/>
  <c r="G17" i="65" s="1"/>
  <c r="G218" i="65"/>
  <c r="G217" i="65" s="1"/>
  <c r="G97" i="65"/>
  <c r="F108" i="65"/>
  <c r="F107" i="65" s="1"/>
  <c r="F106" i="65" s="1"/>
  <c r="G253" i="65"/>
  <c r="G252" i="65" s="1"/>
  <c r="G243" i="65" s="1"/>
  <c r="G294" i="65"/>
  <c r="G108" i="65"/>
  <c r="G70" i="65"/>
  <c r="G67" i="65" s="1"/>
  <c r="G66" i="65" s="1"/>
  <c r="G65" i="65" s="1"/>
  <c r="G53" i="65"/>
  <c r="G307" i="65"/>
  <c r="F65" i="65"/>
  <c r="G31" i="65"/>
  <c r="G30" i="65" s="1"/>
  <c r="G130" i="65"/>
  <c r="G326" i="65"/>
  <c r="F216" i="65"/>
  <c r="F16" i="65"/>
  <c r="G216" i="65"/>
  <c r="F15" i="65" l="1"/>
  <c r="G107" i="65"/>
  <c r="G106" i="65" s="1"/>
  <c r="G16" i="65"/>
  <c r="G15" i="65" s="1"/>
  <c r="D25" i="59" l="1"/>
  <c r="D24" i="59"/>
  <c r="D22" i="59"/>
  <c r="D21" i="59" s="1"/>
  <c r="D20" i="59" s="1"/>
  <c r="D17" i="59"/>
  <c r="D16" i="59"/>
  <c r="G29" i="72"/>
  <c r="F29" i="72"/>
  <c r="E29" i="72"/>
  <c r="D28" i="72"/>
  <c r="D27" i="72"/>
  <c r="D26" i="72"/>
  <c r="D25" i="72"/>
  <c r="D24" i="72"/>
  <c r="D23" i="72"/>
  <c r="D22" i="72"/>
  <c r="D29" i="72" l="1"/>
  <c r="D19" i="59"/>
  <c r="E26" i="70" l="1"/>
  <c r="D26" i="70"/>
  <c r="D25" i="69"/>
  <c r="D42" i="59" l="1"/>
  <c r="D41" i="59" s="1"/>
  <c r="D39" i="59"/>
  <c r="D38" i="59" s="1"/>
  <c r="D34" i="59"/>
  <c r="D33" i="59" s="1"/>
  <c r="D32" i="59" s="1"/>
  <c r="D30" i="59"/>
  <c r="D29" i="59" s="1"/>
  <c r="D28" i="59" s="1"/>
  <c r="D27" i="59" s="1"/>
  <c r="D37" i="59" l="1"/>
  <c r="D36" i="59" s="1"/>
  <c r="D15" i="59" s="1"/>
  <c r="D44" i="59" s="1"/>
  <c r="E42" i="59" l="1"/>
  <c r="E41" i="59" s="1"/>
  <c r="E39" i="59"/>
  <c r="E38" i="59" s="1"/>
  <c r="E34" i="59"/>
  <c r="E33" i="59" s="1"/>
  <c r="E32" i="59" s="1"/>
  <c r="E30" i="59"/>
  <c r="E29" i="59" s="1"/>
  <c r="E28" i="59" s="1"/>
  <c r="E25" i="59"/>
  <c r="E24" i="59" s="1"/>
  <c r="E22" i="59"/>
  <c r="E21" i="59" s="1"/>
  <c r="E20" i="59" s="1"/>
  <c r="E17" i="59"/>
  <c r="E16" i="59" s="1"/>
  <c r="E37" i="59" l="1"/>
  <c r="E36" i="59" s="1"/>
  <c r="E19" i="59"/>
  <c r="E27" i="59"/>
  <c r="E15" i="59" l="1"/>
  <c r="E44" i="59" s="1"/>
</calcChain>
</file>

<file path=xl/sharedStrings.xml><?xml version="1.0" encoding="utf-8"?>
<sst xmlns="http://schemas.openxmlformats.org/spreadsheetml/2006/main" count="20080" uniqueCount="1134">
  <si>
    <t>Наименование</t>
  </si>
  <si>
    <t>Рз</t>
  </si>
  <si>
    <t>ПР</t>
  </si>
  <si>
    <t>ЦСР</t>
  </si>
  <si>
    <t>ВР</t>
  </si>
  <si>
    <t>Сумма</t>
  </si>
  <si>
    <t xml:space="preserve"> Собрания Поныровского района</t>
  </si>
  <si>
    <t xml:space="preserve">  к решению Представительного 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</si>
  <si>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</si>
  <si>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</si>
  <si>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</si>
  <si>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</si>
  <si>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</si>
  <si>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</si>
  <si>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</si>
  <si>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</si>
  <si>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</si>
  <si>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</si>
  <si>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</si>
  <si>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</si>
  <si>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</si>
  <si>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</si>
  <si>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</si>
  <si>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</si>
  <si>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</si>
  <si>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</si>
  <si>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</si>
  <si>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</si>
  <si>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</si>
  <si>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07</t>
  </si>
  <si>
    <t>Общее образование</t>
  </si>
  <si>
    <t>Другие вопросы в области образования</t>
  </si>
  <si>
    <t>09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</si>
  <si>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</si>
  <si>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</si>
  <si>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</si>
  <si>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</si>
  <si>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</si>
  <si>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</si>
  <si>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</si>
  <si>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</si>
  <si>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</si>
  <si>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</si>
  <si>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</si>
  <si>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</si>
  <si>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11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</si>
  <si>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</si>
  <si>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</si>
  <si>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ГРБС</t>
  </si>
  <si>
    <t>Администрация Поныровского района Курской области</t>
  </si>
  <si>
    <t>001</t>
  </si>
  <si>
    <t>Отдел образования администрации Поныровского района Курской области</t>
  </si>
  <si>
    <t>004</t>
  </si>
  <si>
    <t>Представительное Собрание Поныровского района Курской области</t>
  </si>
  <si>
    <t>003</t>
  </si>
  <si>
    <t>Управление финансов администрации Поныровского района Курской области</t>
  </si>
  <si>
    <t>002</t>
  </si>
  <si>
    <t>10</t>
  </si>
  <si>
    <t>Отдел культуры, по делам молодежи, ФК и спорту администрации Поныровского района Курской области</t>
  </si>
  <si>
    <t>005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</si>
  <si>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</si>
  <si>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</si>
  <si>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</si>
  <si>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</si>
  <si>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</si>
  <si>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</si>
  <si>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</si>
  <si>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</si>
  <si>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государственную регистрацию актов гражданского состояния</t>
  </si>
  <si>
    <t>Прочие субвенции бюджетам муниципальных районов</t>
  </si>
  <si>
    <t>1 13 01995 05 0000 130</t>
  </si>
  <si>
    <t>500</t>
  </si>
  <si>
    <t>2 02 03007 05 0000 151</t>
  </si>
  <si>
    <t>расходов бюджета Поныровского района Курской области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</si>
  <si>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</si>
  <si>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</si>
  <si>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социальной политики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</si>
  <si>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</si>
  <si>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</si>
  <si>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1 11 03050 05 0000 120</t>
  </si>
  <si>
    <t>1 13 02065 05 0000 130</t>
  </si>
  <si>
    <t>12</t>
  </si>
  <si>
    <t>600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</si>
  <si>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</si>
  <si>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</si>
  <si>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</si>
  <si>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</si>
  <si>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</si>
  <si>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</si>
  <si>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</si>
  <si>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 xml:space="preserve">Осуществление отдельных государственных полномочий в сфере трудовых отношений
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</si>
  <si>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</si>
  <si>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в сфере архивного дела</t>
  </si>
  <si>
    <t>Резервные фонды органов местного самоуправления</t>
  </si>
  <si>
    <t xml:space="preserve">Резервные фонды 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</si>
  <si>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</si>
  <si>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Предоставление субсидий бюджетным, автономным учреждениям и иным некоммерческим организациям</t>
  </si>
  <si>
    <t>Выполнение других обязательств Поныровского района Курской области</t>
  </si>
  <si>
    <t>Расходы на обеспечение деятельности (оказание услуг) муниципальных учреждений</t>
  </si>
  <si>
    <t>Реализация мероприятий в сфере молодежной политики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</si>
  <si>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</si>
  <si>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Меры социальной поддержки реабилитированных лиц и лиц, признанных пострадавшими от политических репрессий</t>
  </si>
  <si>
    <t>Социальная поддержка отдельным категориям граждан по обеспечению продовольственными товарами</t>
  </si>
  <si>
    <t>Меры социальной поддержки ветеранов труда</t>
  </si>
  <si>
    <t>Меры социальной поддержки тружеников тыла</t>
  </si>
  <si>
    <t>Содержание работников, осуществляющих переданные государственные полномочия в сфере социальной защиты населения</t>
  </si>
  <si>
    <t xml:space="preserve"> «О бюджете Поныровского района </t>
  </si>
  <si>
    <t xml:space="preserve">к решению Представительного </t>
  </si>
  <si>
    <t>Собрания Поныровского района</t>
  </si>
  <si>
    <t xml:space="preserve">«О бюджете Поныровского района 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</si>
  <si>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
</t>
  </si>
  <si>
    <t xml:space="preserve">Мероприятия в области энергосбережения </t>
  </si>
  <si>
    <t>05</t>
  </si>
  <si>
    <t>Осуществление мероприятий в целях обеспечения пожарной безопасности</t>
  </si>
  <si>
    <t xml:space="preserve">Резервный фонд местной администрации </t>
  </si>
  <si>
    <t>Выполнение других (прочих) обязательств органа местного самоуправления</t>
  </si>
  <si>
    <t>Мероприятия в области улучшения демографической ситуации, совершенствования социальной поддержки семьи и детей</t>
  </si>
  <si>
    <t>Обеспечение функционирования главы муниципального образования</t>
  </si>
  <si>
    <t>Глава муниципального образования</t>
  </si>
  <si>
    <t>Муниципальная программа Поныровского района Курской области «Развитие муниципальной службы в Поныровском районе Курской области»</t>
  </si>
  <si>
    <t>Подпрограмма «Реализация мероприятий, направленных на развитие муниципальной службы»Поныровского района Курской области «Развитие муниципальной службы в Поныровском районе Курской области»</t>
  </si>
  <si>
    <t>Мероприятия, направленные на развитие муниципальной службы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</si>
  <si>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</si>
  <si>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</si>
  <si>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>Обеспечение деятельности представительного органа  муниципального образования</t>
  </si>
  <si>
    <t>Аппарат представительного органа муниципального образования</t>
  </si>
  <si>
    <t>Муниципальная программа Поныровского района Курской области «Социальная поддержка граждан в Поныровском районе Курской области»</t>
  </si>
  <si>
    <t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</t>
  </si>
  <si>
    <t>Муниципальная программа Поныровского района Курской области «Профилактика правонарушений в Поныровском районе Курской области»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</si>
  <si>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«Профилактика правонарушений в Поныровском районе Курской области »</t>
  </si>
  <si>
    <t>Муниципальная программа Поныровского района Курской области «Содействие занятости населения в Поныровском районе Курской области»</t>
  </si>
  <si>
    <t>Подпрограмма «Развитие институтов рынка труда» муниципальной программы Поныровского района Курской области «Содействие занятости населения в Поныровском районе Курской области»</t>
  </si>
  <si>
    <t>Подпрограмма «Реализация мероприятий, направленных на развитие муниципальной службы» муниципальной программы Поныровского района Курской области «Развитие муниципальной службы в Поныровском районе Курской области»</t>
  </si>
  <si>
    <t xml:space="preserve">Муниципальная программа Поныровского района Курской области «Развитие архивного дела в Поныровском районе Курской области» 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</si>
  <si>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</si>
  <si>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</si>
  <si>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 xml:space="preserve">Муниципальная программа Поныровского района Курской области «Повышение эффективности управления финансами Поныровского района Курской области» </t>
  </si>
  <si>
    <t xml:space="preserve">Подпрограмма «Управление муниципальной программой и обеспечение условий реализации»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</si>
  <si>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«Социальная поддержка граждан в Поныровском районе Курской области»</t>
  </si>
  <si>
    <t xml:space="preserve">Муниципальная программа Поныровского района Курской области «Социальная поддержка граждан в Поныровском районе Курской области» </t>
  </si>
  <si>
    <t>Муниципальная программа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</si>
  <si>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</si>
  <si>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</si>
  <si>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</si>
  <si>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Муниципальная программа 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</si>
  <si>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</si>
  <si>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Подпрограмма «Снижение рисков и смягчение последствий чрезвычайных ситуаций природного и техногенного характера вПоныровском районе Курской области»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</si>
  <si>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Дорожное хозяйство (дорожные фонды)</t>
  </si>
  <si>
    <t>Муниципальная программа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</si>
  <si>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Подпрограмма «Развитие сети автомобильных дорог Поныровского района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</si>
  <si>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 xml:space="preserve">Строительство (реконструкция) автомобильных дорог общего пользования местного значения </t>
  </si>
  <si>
    <t>Муниципальная программа Поныровского района Курской области «Развитие экономики Поныровского района Курской области»</t>
  </si>
  <si>
    <t>Подпрограмма «Содействие развитию малого и среднего предпринимательства» муниципальной программы Поныровского района Курской области «Развитие экономики Поныровского района Курской области»</t>
  </si>
  <si>
    <t>Муниципальная программа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</si>
  <si>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Подпрограмма «Энергосбережение в Поныровском районе Курской области» муниципальной программы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</si>
  <si>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ЖИЛИЩНО-КОММУНАЛЬНОЕ ХОЗЯЙСТВО</t>
  </si>
  <si>
    <t>Коммунальное хозяйство</t>
  </si>
  <si>
    <t>Муниципальная программа Поныровского района Курской области «Развитие образования в Поныровском районе Курской области»</t>
  </si>
  <si>
    <t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</si>
  <si>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</si>
  <si>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Подпрограмма «Снижение рисков и смягчение последствий чрезвычайных ситуаций природного и техногенного характера в Поныровском районе Курской области»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</si>
  <si>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</si>
  <si>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Подпрограмма «Развитие дополнительного образования и системы воспитания детей»  муниципальной программы  Поныровского района Курской области «Развитие образования в Поныровском районе Курской области»</t>
  </si>
  <si>
    <t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</t>
  </si>
  <si>
    <t>Подпрограмма «Обеспечение  правопорядка  на  территории  Поныровского района Курской области» муниципальной программы Поныровского района Курской области «Профилактика правонарушений в Поныровском районе Курской области»</t>
  </si>
  <si>
    <t>Реализация мероприятий направленных на обеспечение правопорядка на территории муниципального образования</t>
  </si>
  <si>
    <t>Муниципальная программа Поныровского района Курской области «Развитие культуры в Поныровском районе Курской области»</t>
  </si>
  <si>
    <t>Подпрограмма «Развитие дополнительного образования в сфере культуры» муниципальной программы Поныровского района Курской области «Развитие культуры в Поныровском районе Курской области»</t>
  </si>
  <si>
    <t xml:space="preserve">Муниципальная программа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</si>
  <si>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«Повышение эффективности реализации молодежной политики»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</t>
  </si>
  <si>
    <t xml:space="preserve">Подпрограмма «Оздоровление и отдых детей» муниципальной 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</si>
  <si>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образования в Поныровском районе Курской области»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</si>
  <si>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</si>
  <si>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Подпрограмма «Искусство» муниципальной программы Поныровского района Курской области «Развитие культуры в Поныровском районе Курской области»</t>
  </si>
  <si>
    <t>Подпрограмма «Наследие» муниципальной программы Поныровского района Курской области «Развитие культуры в Поныровском районе Курской области»</t>
  </si>
  <si>
    <t>Подпрограмма «Создание благоприятных условий для привлечения инвестиций в экономику Поныровского района Курской области» муниципальной программы Поныровского района Курской области «Развитие экономики Поныровского района Курской области»</t>
  </si>
  <si>
    <t>Подпрограмма «Управление муниципальной программой и обеспечение условий реализации» муниципальной программы  Поныровского района Курской области «Развитие культуры в Поныровском районе Курской области»</t>
  </si>
  <si>
    <t>Подпрограмма «Развитие мер социальной поддержки отдельных категорий граждан» муниципальной программы Поныровского района Курской области «Социальная поддержка граждан в Поныровском районе Курской области»</t>
  </si>
  <si>
    <t xml:space="preserve">Выплата пенсий за выслугу лет и доплат к пенсиям муниципальных служащих 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</si>
  <si>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</si>
  <si>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Муниципальная программа Поныровского района Курской области «Развитие образования Поныровского района Курской области»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</si>
  <si>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 </t>
  </si>
  <si>
    <t>Выплата компенсации части родительской платы</t>
  </si>
  <si>
    <t xml:space="preserve"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 </t>
  </si>
  <si>
    <t xml:space="preserve">Подпрограмма «Реализация муниципальной политики в сфере физической культуры и спорта»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области"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</si>
  <si>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</si>
  <si>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 xml:space="preserve">Подпрограмма «Эффективная система межбюджетных отношений»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</si>
  <si>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400</t>
  </si>
  <si>
    <t>Муниципальная программа Поныровского района Курской области «Охрана окружающей среды в Поныровском районе Курской области»</t>
  </si>
  <si>
    <t>Подпрограмма «Экология и чистая вода» муниципальной программы Поныровского района Курской области «Охрана окружающей среды в Поныровском районе Курской области»</t>
  </si>
  <si>
    <t>Муниципальная  программа  Поныровского района Курской области «Социальное развитие села в Поныровском районе Курской области»</t>
  </si>
  <si>
    <t>Подпрограмма «Устойчивое развитие сельских территорий Поныровского района Курской области» муниципальной  программы  Поныровского района Курской области «Социальное развитие села в Поныровском районе Курской области»</t>
  </si>
  <si>
    <t>Капитальные вложения в объекты государственной (муниципальной) собственности</t>
  </si>
  <si>
    <t>Подпрограмма «Развитие пассажирских перевозок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</si>
  <si>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Отдельные мероприятия  по другим видам транспорта</t>
  </si>
  <si>
    <t>Прочие межбюджетные трансферты общего характера</t>
  </si>
  <si>
    <t>Непрограммные расходы органов местного самоуправления</t>
  </si>
  <si>
    <t>Непрограммная деятельность органов местного самоуправления</t>
  </si>
  <si>
    <t>Реализация мероприятий по распространению официальной информации</t>
  </si>
  <si>
    <t>Муниципальная программа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</si>
  <si>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Подпрограмма «Создание условий для обеспечения доступным и комфортным жильем граждан в Поныровском районе Курской области» муниципальной программы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</si>
  <si>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02 0</t>
  </si>
  <si>
    <t>71 1</t>
  </si>
  <si>
    <t>02 2</t>
  </si>
  <si>
    <t>09 1</t>
  </si>
  <si>
    <t>10 1</t>
  </si>
  <si>
    <t>12 2</t>
  </si>
  <si>
    <t>17 0</t>
  </si>
  <si>
    <t>17 2</t>
  </si>
  <si>
    <t>73 0</t>
  </si>
  <si>
    <t>73 1</t>
  </si>
  <si>
    <t>78 0</t>
  </si>
  <si>
    <t>78 1</t>
  </si>
  <si>
    <t>04 1</t>
  </si>
  <si>
    <t>76 0</t>
  </si>
  <si>
    <t>76 1</t>
  </si>
  <si>
    <t>77 0</t>
  </si>
  <si>
    <t>77 2</t>
  </si>
  <si>
    <t>79 0</t>
  </si>
  <si>
    <t>79 1</t>
  </si>
  <si>
    <t>13 0</t>
  </si>
  <si>
    <t>13 1</t>
  </si>
  <si>
    <t>13 2</t>
  </si>
  <si>
    <t>11 1</t>
  </si>
  <si>
    <t>05 1</t>
  </si>
  <si>
    <t>15 0</t>
  </si>
  <si>
    <t>15 2</t>
  </si>
  <si>
    <t>06 1</t>
  </si>
  <si>
    <t>16 0</t>
  </si>
  <si>
    <t>16 1</t>
  </si>
  <si>
    <t>07 2</t>
  </si>
  <si>
    <t>11 2</t>
  </si>
  <si>
    <t>14 0</t>
  </si>
  <si>
    <t>14 3</t>
  </si>
  <si>
    <t>02 3</t>
  </si>
  <si>
    <t>02 1</t>
  </si>
  <si>
    <t>14 2</t>
  </si>
  <si>
    <t>74 0</t>
  </si>
  <si>
    <t>74 1</t>
  </si>
  <si>
    <t>75 0</t>
  </si>
  <si>
    <t>75 3</t>
  </si>
  <si>
    <t>03 1</t>
  </si>
  <si>
    <t>03 2</t>
  </si>
  <si>
    <t>03 3</t>
  </si>
  <si>
    <t>12 1</t>
  </si>
  <si>
    <t>08 3</t>
  </si>
  <si>
    <t>03 4</t>
  </si>
  <si>
    <t>01 0</t>
  </si>
  <si>
    <t>01 3</t>
  </si>
  <si>
    <t>08 1</t>
  </si>
  <si>
    <t>01 1</t>
  </si>
  <si>
    <t>01 2</t>
  </si>
  <si>
    <t>15 1</t>
  </si>
  <si>
    <t>01 4</t>
  </si>
  <si>
    <t>08 2</t>
  </si>
  <si>
    <t>Жилищное хозяйство</t>
  </si>
  <si>
    <t>07 1</t>
  </si>
  <si>
    <t>Подпрограмма «Обеспечение качественными услугами ЖКХ населения Поныровского района Курской области» муниципальной  программы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</si>
  <si>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2 02 02077 05 0000 151</t>
  </si>
  <si>
    <t>2 02 02999 05 0000 151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</si>
  <si>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</si>
  <si>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</si>
  <si>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</si>
  <si>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</si>
  <si>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11 3</t>
  </si>
  <si>
    <t>Обеспечение безопасности дорожного движения на автомобильных дорогах местного значения</t>
  </si>
  <si>
    <t>Подпрограмма «Повышение безопасности дорожного движения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</si>
  <si>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Мероприятия по капитальному ремонту муниципального жилищного фонда</t>
  </si>
  <si>
    <t>Транспорт</t>
  </si>
  <si>
    <t xml:space="preserve">Муниципальная программа Поныровского района Курской области  «Развитие культуры в Поныровском районе Курской области» 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</si>
  <si>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</t>
  </si>
  <si>
    <t xml:space="preserve">Подпрограмма «Развитие дополнительного образования и системы воспитания детей» муниципальной программы Поныровского района Курской области «Развитие образования в Поныровском районе Курской области» </t>
  </si>
  <si>
    <t xml:space="preserve"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 </t>
  </si>
  <si>
    <t>1322</t>
  </si>
  <si>
    <t>Распределение бюджетных ассигнований по целевым статьям (муниципальным программам</t>
  </si>
  <si>
    <t xml:space="preserve">Поныровского района Курской области и непрограммным направлениям деятельности), </t>
  </si>
  <si>
    <t>группам видов расходов классификации расходов бюджета Поныровского района Курской области</t>
  </si>
  <si>
    <t xml:space="preserve">Сумма </t>
  </si>
  <si>
    <t xml:space="preserve">             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</si>
  <si>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</si>
  <si>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              «О бюджете Поныровского района </t>
  </si>
  <si>
    <t xml:space="preserve">Код бюджетной классификации
Российской    Федерации
</t>
  </si>
  <si>
    <t>Наименование доходов</t>
  </si>
  <si>
    <t xml:space="preserve">1 00 00000 00 0000 000  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</si>
  <si>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</si>
  <si>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</si>
  <si>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</si>
  <si>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</si>
  <si>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</si>
  <si>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</si>
  <si>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</si>
  <si>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</si>
  <si>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</si>
  <si>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</si>
  <si>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 xml:space="preserve">Налог  на  доходы  физических  лиц  с   доходов, полученных физическими лицами в соответствии  со статьей 228 Налогового кодекса Российской Федерации
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</si>
  <si>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</si>
  <si>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</si>
  <si>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</si>
  <si>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</si>
  <si>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</si>
  <si>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</si>
  <si>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</si>
  <si>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</si>
  <si>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</si>
  <si>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</si>
  <si>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</si>
  <si>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</si>
  <si>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</si>
  <si>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</si>
  <si>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</si>
  <si>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</si>
  <si>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</si>
  <si>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1 05 03000 01 0000 110                             </t>
  </si>
  <si>
    <t>Единый сельскохозяйственный налог</t>
  </si>
  <si>
    <t xml:space="preserve">1 05 03010 01 0000 110                             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</si>
  <si>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</si>
  <si>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</si>
  <si>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</si>
  <si>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</si>
  <si>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</si>
  <si>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</si>
  <si>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</si>
  <si>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 НАХОДЯЩЕГОСЯ  В ГОСУДАРСТВЕННОЙ И МУНИЦИПАЛЬНОЙ СОБСТВЕННОСТИ</t>
  </si>
  <si>
    <t>1 11 03000 00 0000 120</t>
  </si>
  <si>
    <t>Проценты, полученные от предоставление бюджетных кредитов внутри страны</t>
  </si>
  <si>
    <t>Проценты, полученные от предоставление бюджетных кредитов внутри страны за счет средств бюджетов муниципальных районов</t>
  </si>
  <si>
    <t>Проценты, полученные от предоставления муниципальным образованиям бюджетных кредитов для частичного покрытия дефицитов бюджетов</t>
  </si>
  <si>
    <t>1 11 03050 05 2604 120</t>
  </si>
  <si>
    <t>Проценты, полученные от предоставления муниципальным образованиям бюджетных кредитов  для покрытия временных кассовых разрывов, возникающих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</si>
  <si>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</si>
  <si>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</si>
  <si>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</si>
  <si>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</si>
  <si>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</si>
  <si>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</si>
  <si>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</si>
  <si>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</si>
  <si>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</si>
  <si>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</si>
  <si>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</si>
  <si>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</si>
  <si>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1 12 00000 00 0000 000</t>
  </si>
  <si>
    <t>ПЛАТЕЖИ ПРИ ПОЛЬЗОВАНИИ ПРИРОДНЫМИ РЕСУРСАМИ</t>
  </si>
  <si>
    <t xml:space="preserve">1 12 01000 01 0000 120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</si>
  <si>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Плата за негативное воздействие на окружающую среду                                      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</si>
  <si>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</si>
  <si>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</si>
  <si>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</si>
  <si>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</si>
  <si>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</si>
  <si>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</si>
  <si>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</si>
  <si>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</si>
  <si>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</si>
  <si>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</si>
  <si>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</si>
  <si>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</si>
  <si>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</si>
  <si>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</si>
  <si>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 xml:space="preserve">Прочие доходы от оказания платных услуг (работ) получателями средств бюджетов муниципальных районов 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</si>
  <si>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</si>
  <si>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</si>
  <si>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</si>
  <si>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</si>
  <si>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</si>
  <si>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</si>
  <si>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</si>
  <si>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</si>
  <si>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</si>
  <si>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</si>
  <si>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</si>
  <si>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</si>
  <si>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</si>
  <si>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</si>
  <si>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</si>
  <si>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</si>
  <si>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</si>
  <si>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</si>
  <si>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</si>
  <si>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</si>
  <si>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БЕЗВОЗМЕЗДНЫЕ  ПОСТУПЛЕНИЯ</t>
  </si>
  <si>
    <t>2 02 00000 00 0000 000</t>
  </si>
  <si>
    <r>
      <t>Дотации бюджетам субъектов Российской Федерации</t>
    </r>
    <r>
      <rPr>
        <sz val="12"/>
        <color indexed="8"/>
        <rFont val="Times New Roman"/>
        <family val="1"/>
        <charset val="204"/>
      </rPr>
      <t xml:space="preserve">  </t>
    </r>
    <r>
      <rPr>
        <b/>
        <sz val="12"/>
        <color indexed="8"/>
        <rFont val="Times New Roman"/>
        <family val="1"/>
        <charset val="204"/>
      </rPr>
      <t>и муниципальных образований</t>
    </r>
  </si>
  <si>
    <t>Дотации  на выравнивание  бюджетной обеспеченности</t>
  </si>
  <si>
    <r>
      <t>Субвенции бюджетам субъектов Российской Федерации</t>
    </r>
    <r>
      <rPr>
        <sz val="12"/>
        <color indexed="8"/>
        <rFont val="Times New Roman"/>
        <family val="1"/>
        <charset val="204"/>
      </rPr>
      <t xml:space="preserve">  </t>
    </r>
    <r>
      <rPr>
        <b/>
        <sz val="12"/>
        <color indexed="8"/>
        <rFont val="Times New Roman"/>
        <family val="1"/>
        <charset val="204"/>
      </rPr>
      <t>и муниципальных образований</t>
    </r>
  </si>
  <si>
    <t>Субвенции бюджетам на государственную регистрацию актов гражданского состояния</t>
  </si>
  <si>
    <t>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</si>
  <si>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</si>
  <si>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</si>
  <si>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</si>
  <si>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</si>
  <si>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</si>
  <si>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</si>
  <si>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 xml:space="preserve">2 02 03021 05 0000 151 </t>
  </si>
  <si>
    <t>Субвенции бюджетам муниципальных районов на  ежемесячное денежное вознаграждение за классное руководство</t>
  </si>
  <si>
    <t xml:space="preserve">Субвенции 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</si>
  <si>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</t>
  </si>
  <si>
    <t>Прочие субвенции</t>
  </si>
  <si>
    <t>Иные межбюджетные трансферты</t>
  </si>
  <si>
    <t>2 07 00000 00 0000 180</t>
  </si>
  <si>
    <t>2 19 00000 00 0000 000</t>
  </si>
  <si>
    <t>ВСЕГО ДОХОДОВ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</si>
  <si>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</si>
  <si>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</si>
  <si>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                                   Приложение № 1</t>
  </si>
  <si>
    <t xml:space="preserve">                                                                       к решению Представительного </t>
  </si>
  <si>
    <t xml:space="preserve">                                                                      Собрания Поныровского района</t>
  </si>
  <si>
    <t xml:space="preserve">                                                                      «О бюджете Поныровского района </t>
  </si>
  <si>
    <t>Источники  финансирования дефицита</t>
  </si>
  <si>
    <t>Код бюджетной классификации Российской Федерации</t>
  </si>
  <si>
    <t xml:space="preserve">
Наименование источников финансирования дефицита бюджета
</t>
  </si>
  <si>
    <t>01 00 00 00 00 0000 000</t>
  </si>
  <si>
    <t>Источники внутреннего финансирования дефицитов бюджетов</t>
  </si>
  <si>
    <t>01 02 0000 00 0000 000</t>
  </si>
  <si>
    <t>Кредиты кредитных организаций в валюте Российской Федерации</t>
  </si>
  <si>
    <t>01 02 0000 00 0000 700</t>
  </si>
  <si>
    <t>Получение кредитов от кредитных организаций в валюте Российской Федерации</t>
  </si>
  <si>
    <t>01 02 0000 05 0000 710</t>
  </si>
  <si>
    <t>Получение кредитов от кредитных организаций  бюджетами муниципальных районов в валюте Российской Федерации</t>
  </si>
  <si>
    <t>01 03 0000 00 0000 000</t>
  </si>
  <si>
    <t>Бюджетные кредиты от других бюджетов бюджетной системы Российской Федерации</t>
  </si>
  <si>
    <t>01 03 0100 00 0000 000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</si>
  <si>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</si>
  <si>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</si>
  <si>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</si>
  <si>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</si>
  <si>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</si>
  <si>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</si>
  <si>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</si>
  <si>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</si>
  <si>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</si>
  <si>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</si>
  <si>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</si>
  <si>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</si>
  <si>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</si>
  <si>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</si>
  <si>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</si>
  <si>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</si>
  <si>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</si>
  <si>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</si>
  <si>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</si>
  <si>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</si>
  <si>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</si>
  <si>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</si>
  <si>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</si>
  <si>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</si>
  <si>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</si>
  <si>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>01 06 0500 00 0000 000</t>
  </si>
  <si>
    <t>Бюджетные кредиты, предоставленные внутри  страны в валюте Российской Федерации</t>
  </si>
  <si>
    <t>01 06 0500 00 0000 600</t>
  </si>
  <si>
    <t>Возврат бюджетных кредитов, предоставленных  внутри страны в валюте Российской Федерации</t>
  </si>
  <si>
    <t>01 06 0502 00 0000 640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</si>
  <si>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</si>
  <si>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01 06 0502 05 0000 640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</si>
  <si>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</si>
  <si>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01 06 0500 00 0000 500</t>
  </si>
  <si>
    <t>Предоставление бюджетных кредитов внутри  страны в валюте Российской Федерации</t>
  </si>
  <si>
    <t>01 06 0502 00 0000 540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</si>
  <si>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</si>
  <si>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01 06 0502 05 0000 540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</si>
  <si>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</si>
  <si>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Всего  источников финансирования дефицитов бюджетов</t>
  </si>
  <si>
    <t xml:space="preserve">  ВСЕГО</t>
  </si>
  <si>
    <t xml:space="preserve">Муниципальная программа Поныровского района Курской области «Развитие образования в Поныровском районе Курской области» </t>
  </si>
  <si>
    <t>2 02 02000 00 0000 151</t>
  </si>
  <si>
    <t>2 02 02999 00 0000 151</t>
  </si>
  <si>
    <t>Прочие субсидии</t>
  </si>
  <si>
    <t>Субсидии бюджетам бюджетной системы Российской Федерации (межбюджетные субсидии)</t>
  </si>
  <si>
    <t xml:space="preserve">Прочие субсидии бюджетам муниципальных районов </t>
  </si>
  <si>
    <t xml:space="preserve">Ежемесячное денежное вознаграждение за классное руководство </t>
  </si>
  <si>
    <t xml:space="preserve">Содержание ребенка в семье опекуна  и приемной семье, а также вознаграждение, причитающееся приемному родителю
</t>
  </si>
  <si>
    <t xml:space="preserve">                                                                        к решению Представительного </t>
  </si>
  <si>
    <t xml:space="preserve">                                                                        Собрания Поныровского района</t>
  </si>
  <si>
    <t xml:space="preserve">                                                                        «О бюджете Поныровского района </t>
  </si>
  <si>
    <t>№ п/п</t>
  </si>
  <si>
    <t>Наименование муниципального поселения</t>
  </si>
  <si>
    <t>Верхне-Смородинский сельсовет</t>
  </si>
  <si>
    <t>Возовский сельсовет</t>
  </si>
  <si>
    <t>Горяйновский сельсовет</t>
  </si>
  <si>
    <t>Ольховатский сельсовет</t>
  </si>
  <si>
    <t>Первомайский сельсовет</t>
  </si>
  <si>
    <t>1-й Поныровский сельсовет</t>
  </si>
  <si>
    <t>2-й Поныровский сельсовет</t>
  </si>
  <si>
    <t>ВСЕГО:</t>
  </si>
  <si>
    <t>2 02 02077 00 0000 151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</si>
  <si>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</si>
  <si>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</si>
  <si>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2 02 02215 00 0000 151</t>
  </si>
  <si>
    <t>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</si>
  <si>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</si>
  <si>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</si>
  <si>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2 02 02204 00 0000 151</t>
  </si>
  <si>
    <t>2 02 02204 05 0000 151</t>
  </si>
  <si>
    <t>Субсидии бюджетам на модернизацию региональных систем дошкольного образования</t>
  </si>
  <si>
    <t>Субсидии бюджетам муниципальных районов на модернизацию региональных систем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</si>
  <si>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</si>
  <si>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2 18 05010 05 0000 151</t>
  </si>
  <si>
    <t>1 13 02995 05 0000 130</t>
  </si>
  <si>
    <t>2 02 02051 00 0000 151</t>
  </si>
  <si>
    <t>2 02 02051 05 0000 151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</si>
  <si>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</si>
  <si>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</si>
  <si>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1 13 02990 00 0000 130</t>
  </si>
  <si>
    <t>Прочие доходы от компенсации затрат государства</t>
  </si>
  <si>
    <t>Прочие доходы от компенсации затрат муниципальных районов</t>
  </si>
  <si>
    <t>00</t>
  </si>
  <si>
    <t>00000</t>
  </si>
  <si>
    <t xml:space="preserve">71 0 </t>
  </si>
  <si>
    <t xml:space="preserve">09 0 </t>
  </si>
  <si>
    <t xml:space="preserve">09 1 </t>
  </si>
  <si>
    <t>С1402</t>
  </si>
  <si>
    <t>С1437</t>
  </si>
  <si>
    <t>Основное мероприятие "Создание максимальных условий для прохождения муниципальной службы и укомплектования органов местного самоуправления высокопрофессиональными кадрами"</t>
  </si>
  <si>
    <t>Основное мероприятие "Обеспечение реализации комплекса мер, направленных на улучшение демографической ситуации в Поныровском районе Курской области"</t>
  </si>
  <si>
    <t>13170</t>
  </si>
  <si>
    <t>С1474</t>
  </si>
  <si>
    <t>Основное мероприятие "Обеспечение деятельности и выполнение функций архивного отдела администрации Поныровского района Курской области"</t>
  </si>
  <si>
    <t xml:space="preserve">10 0 </t>
  </si>
  <si>
    <t>13360</t>
  </si>
  <si>
    <t>Основное мероприятие "Обеспечение деятельности и выполнение функций Комиссии по делам несовершеннолетних и Административной комиссии администрации Поныровского района Курской области"</t>
  </si>
  <si>
    <t xml:space="preserve">12 0 </t>
  </si>
  <si>
    <t>13180</t>
  </si>
  <si>
    <t>13480</t>
  </si>
  <si>
    <t>Основное мероприятие "Финансовое обеспечение отдельных полномочий Курской области в сфере трудовых отношений, переданных для осуществления органам местного самоуправления"</t>
  </si>
  <si>
    <t>13310</t>
  </si>
  <si>
    <t>Основное мероприятие "Организация работы по предупреждению и пресечению нарушений требований пожарной безопасности и правил поведения на водных объектах"</t>
  </si>
  <si>
    <t>С1478</t>
  </si>
  <si>
    <t>Основное мероприятие "Обеспечение деятельности и выполнение функций Управления финансов администрации Поныровского района Курской области по осуществлению муниципальной политики в области регулирования бюджетных правоотношений на территории Поныровского района Курской области"</t>
  </si>
  <si>
    <t>С1403</t>
  </si>
  <si>
    <t>Основное мероприятие "Обеспечение деятельности и исполнения функций Отдела социального обеспечения администрации Поныровского района Курской области"</t>
  </si>
  <si>
    <t>13200</t>
  </si>
  <si>
    <t xml:space="preserve">04 0 </t>
  </si>
  <si>
    <t>Основное мероприятие "Проведение государственной (муниципальной) политики в области имущественных и земельных отношений на территории Поныровского района Курской области"</t>
  </si>
  <si>
    <t>С1468</t>
  </si>
  <si>
    <t>Мероприятия в области земельных отношений</t>
  </si>
  <si>
    <t>С1404</t>
  </si>
  <si>
    <t>С1439</t>
  </si>
  <si>
    <t>59300</t>
  </si>
  <si>
    <t>Осуществление переданных органам государственной власти субъектов Российской Федерации в соответствии с  пунктом 1 статьи 4 Федерального закона от 15 ноября 1997г. № 143-ФЗ "Об актах гражданского состояния" полномочий Российской Федерации на государственную регистрацию актов гражданского состояния</t>
  </si>
  <si>
    <t>С1401</t>
  </si>
  <si>
    <t>Основное мероприятие "Обеспечение деятельности и организация мероприятий по предупреждению и ликвидации чрезвычайных ситуаций"</t>
  </si>
  <si>
    <t>П1460</t>
  </si>
  <si>
    <t>Иные межбюджетные трансферты на осуществление переданных полномочий  в области гражданской обороны, защиты населения и территорий от чрезвычайных ситуаций, безопасности людей на водных объектах</t>
  </si>
  <si>
    <t xml:space="preserve">11 0 </t>
  </si>
  <si>
    <t>Основное мероприятие "Обеспечение функционирования автотранспортной отрасли в Поныровском районе Курской области"</t>
  </si>
  <si>
    <t>С1426</t>
  </si>
  <si>
    <t>Основное мероприятие "Создание благоприятных условий для развития сети автомобильных дорог общего пользования местного значения Поныровского района Курской области"</t>
  </si>
  <si>
    <t>С1423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</si>
  <si>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</si>
  <si>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П1423</t>
  </si>
  <si>
    <t>Иные межбюджетные трансферты на осуществление полномочий  по капитальному ремонту, ремонту и содержанию автомобильных дорог общего пользования местного значения</t>
  </si>
  <si>
    <t>П1424</t>
  </si>
  <si>
    <t>Основное мероприятие "Создание условий для улучшения качества и повышения безопасности дорожного движения в Поныровском районе Курской области"</t>
  </si>
  <si>
    <t>С1459</t>
  </si>
  <si>
    <t xml:space="preserve">05 0 </t>
  </si>
  <si>
    <t>Основное мероприятие "Проведение эффективной энергосберегающей политики в Поныровском районе Курской области"</t>
  </si>
  <si>
    <t>С1434</t>
  </si>
  <si>
    <t>Основное мероприятие "Содействие субъектам малого и среднего предпринимательства в привлечении финансовых ресурсов для осуществления предпринимательской деятельности, в разработке и внедрении инноваций, модернизации производства"</t>
  </si>
  <si>
    <t>С1405</t>
  </si>
  <si>
    <t>Обеспечение условий для развития малого и среднего предпринимательства на территории муниципального образования</t>
  </si>
  <si>
    <t xml:space="preserve">07 0 </t>
  </si>
  <si>
    <t xml:space="preserve"> Основное мероприятие "Создание благоприятных условий для обеспечения надежной работы  жилищно-коммунальгого хозяйства в Поныровском районе Курской области"</t>
  </si>
  <si>
    <t>С1430</t>
  </si>
  <si>
    <t>Иные межбюджетные трансферты на осуществление полномочий  по капитальному ремонту муниципального жилищного фонда</t>
  </si>
  <si>
    <t>П1430</t>
  </si>
  <si>
    <t xml:space="preserve">06 0 </t>
  </si>
  <si>
    <t>Основное мероприятие "Создание благоприятной и стабильной экологической обстановки в Поныровском районе Курской области"</t>
  </si>
  <si>
    <t>Основное мероприятие "Комплексное обустройство сельских поселений Поныровского района Курской области объектами социальной и инженерной инфраструктуры"</t>
  </si>
  <si>
    <t>Иные межбюджетные трансферты на реализацию мероприятий, направленных на устойчивое развитие сельских территорий</t>
  </si>
  <si>
    <t>L0181</t>
  </si>
  <si>
    <t>Иные межбюджетные трансферты на осуществеление переданных полномочий на  осуществление мероприятий по созданию  объектов водоснабжения муниципальной собственности, не относящихся к объектам капитального строительства</t>
  </si>
  <si>
    <t>S3421</t>
  </si>
  <si>
    <t>П1490</t>
  </si>
  <si>
    <t>Иные межбюджетные трансферты на содержание работника, осуществляющего выполнение переданных полномочий</t>
  </si>
  <si>
    <t>Основное мероприятие "Создание условий для повышения доступности жилья  для населения Поныровского района Курской области"</t>
  </si>
  <si>
    <t xml:space="preserve">03 0 </t>
  </si>
  <si>
    <t>Основное мероприятие "Развитие дошкольного образования"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</si>
  <si>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</si>
  <si>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13030</t>
  </si>
  <si>
    <t>13040</t>
  </si>
  <si>
    <t>13110</t>
  </si>
  <si>
    <t>Обесепечение предоставления мер социальной поддержки работникам муниципальных образовательных организаций</t>
  </si>
  <si>
    <t>S3060</t>
  </si>
  <si>
    <t xml:space="preserve">Мероприятия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 </t>
  </si>
  <si>
    <t>S3090</t>
  </si>
  <si>
    <t>Основное мероприятие "Формирование и развитие муниципальной системы оценки качества образования"</t>
  </si>
  <si>
    <t>Мероприятия в области образования</t>
  </si>
  <si>
    <t>С1447</t>
  </si>
  <si>
    <t>Основное мероприятие "Развитие общего образования"</t>
  </si>
  <si>
    <t>Основное мероприятие "Обеспечение общественной  и личной безопасности граждан на территории Поныровского района"</t>
  </si>
  <si>
    <t>С1435</t>
  </si>
  <si>
    <t>Основное мероприятие "Обеспечение сохранения и развития системы дополнительного образования детей в сфере культуры на территории Поныровского района Курской области"</t>
  </si>
  <si>
    <t>Основное мероприятие "Обеспечение сохранения и развития системы дополнительного образования"</t>
  </si>
  <si>
    <t xml:space="preserve">08 0 </t>
  </si>
  <si>
    <t>Основное мероприятие "Формирование условий для вовлечения молодежи в социальную практику"</t>
  </si>
  <si>
    <t>С1414</t>
  </si>
  <si>
    <t>Основное мероприятие "Создание условий для организации оздоровления и отдыха детей Поныровского района Курской области"</t>
  </si>
  <si>
    <t>Мероприятия, связанные с организацией отдыха детей в каникулярное время</t>
  </si>
  <si>
    <t>S3540</t>
  </si>
  <si>
    <t>Основное мероприятие "Обеспечение деятельности и выполнение функций прочих учреждений образования Поныровского района Курской области"</t>
  </si>
  <si>
    <t>13120</t>
  </si>
  <si>
    <t>Основное мероприятие "Обеспечение деятельности и выполнение функций Отдела образования администрации Поныровского района Курской области по осуществлению государственной политики в сфере культуры на территории Поныровского района Курской области"</t>
  </si>
  <si>
    <t>Основное мероприятие "Организация культурно-досуговой деятельности"</t>
  </si>
  <si>
    <t xml:space="preserve">01 2 </t>
  </si>
  <si>
    <t>Основное мероприятие "Развитие библиотечного дела"</t>
  </si>
  <si>
    <t>Основное мероприятие "Осуществление организационно-хозяйственных расходов, связанных сформированием позитивного инвестиционного имиджа"</t>
  </si>
  <si>
    <t>С1480</t>
  </si>
  <si>
    <t>Создание благоприятных условий для привлечения инвестиций в экономику муниципального образования</t>
  </si>
  <si>
    <t>Основное мероприятие "Обеспечение деятельности и выполнение функций МКУ «Централизованная бухгалтерия учреждений культуры» Поныровского района Курской области"</t>
  </si>
  <si>
    <t xml:space="preserve">02 </t>
  </si>
  <si>
    <t>13340</t>
  </si>
  <si>
    <t>Основное мероприятие "Обеспечение деятельности и выполнение функций Отдела культуры, по делам молодежи, ФК и спорту администрации Поныровского района Курской области по осуществлению государственной политики в сфере культуры на территории Поныровского района Курской области"</t>
  </si>
  <si>
    <t xml:space="preserve">01 </t>
  </si>
  <si>
    <t>Основное мероприятие "Совершенствование организации предоставления социальных выплат  и мер социальной поддержки отдельным категориям граждан"</t>
  </si>
  <si>
    <t>С1455</t>
  </si>
  <si>
    <t>13350</t>
  </si>
  <si>
    <t>13070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</si>
  <si>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</si>
  <si>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>11130</t>
  </si>
  <si>
    <t>11170</t>
  </si>
  <si>
    <t>11180</t>
  </si>
  <si>
    <t>13150</t>
  </si>
  <si>
    <t>13160</t>
  </si>
  <si>
    <t>13190</t>
  </si>
  <si>
    <t>13000</t>
  </si>
  <si>
    <t>13220</t>
  </si>
  <si>
    <t>С1473</t>
  </si>
  <si>
    <t>Осуществление мер по улучшению положения и качества жизни граждан</t>
  </si>
  <si>
    <t>Основное мероприятие "Совершенствование системы физического воспитания для различных групп и категорий населения"</t>
  </si>
  <si>
    <t>С1406</t>
  </si>
  <si>
    <t xml:space="preserve">Основное мероприятие "Выравнивание бюджетной обеспеченности  муниципальных поселений Поныровского района  Курской области"          
</t>
  </si>
  <si>
    <t>13450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</si>
  <si>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</si>
  <si>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Налог, взимаемый в связи с применением упрощенной системы налогообложения</t>
  </si>
  <si>
    <t>1 05 01000 00 0000 110</t>
  </si>
  <si>
    <t>1 05 01010 01 0000 110</t>
  </si>
  <si>
    <t>1 05 01020 01 0000 110</t>
  </si>
  <si>
    <t>1 05 01050 01 0000 110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</si>
  <si>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</si>
  <si>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</si>
  <si>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</si>
  <si>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 xml:space="preserve">Ведомственная структура </t>
  </si>
  <si>
    <t>Молодежная политика и оздоровление детей</t>
  </si>
  <si>
    <t xml:space="preserve">04 1 </t>
  </si>
  <si>
    <t>С1488</t>
  </si>
  <si>
    <t>Содержание муниципального имущества</t>
  </si>
  <si>
    <t>Иные межбюджетные трансферты на осуществление полномочий  в области коммунального хозяйства</t>
  </si>
  <si>
    <t>П1431</t>
  </si>
  <si>
    <t>10 2</t>
  </si>
  <si>
    <t>Подпрограмма «Повышение эффективности системы управления архивным делом в Поныровском районе Курской области» муниципальной программы Поныровского района Курской области «Развитие архивного дела в Поныровском районе Курской области»</t>
  </si>
  <si>
    <t>Основное мероприятие "Организация хранения и использования архивных документов Поныровского района Курской области"</t>
  </si>
  <si>
    <t>С1438</t>
  </si>
  <si>
    <t>Реализация мероприятий по формированию и содержанию муниципального архива</t>
  </si>
  <si>
    <t>Создание комплексной системы мер по профилактике потребления наркотиков</t>
  </si>
  <si>
    <t>С1486</t>
  </si>
  <si>
    <t>13 3</t>
  </si>
  <si>
    <t>С1460</t>
  </si>
  <si>
    <t>Основное мероприятие "Создание на территории Поныровского района Курской области комплексной системы обеспечения безопасности жизнедеятельности населения АПК "Безопасный город"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</si>
  <si>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</si>
  <si>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Подпрограмма «Обеспечение выполнения мероприятий по созданию, внедрению и развитию аппаратно-программного комплекса "Безопасный город" на территории Поныровского района Курской области"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</si>
  <si>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рублей</t>
  </si>
  <si>
    <t xml:space="preserve">         Распределение иных межбюджетных трансфертов</t>
  </si>
  <si>
    <t xml:space="preserve">  бюджетам муниципальных поселений Поныровского района Курской области  </t>
  </si>
  <si>
    <t>Таблица № 1</t>
  </si>
  <si>
    <t>в том числе</t>
  </si>
  <si>
    <t xml:space="preserve"> на оплату труда с начислениями </t>
  </si>
  <si>
    <t xml:space="preserve"> софинансирование федеральных и областных государственных программ </t>
  </si>
  <si>
    <t>материальные затраты на исполнение полномочий</t>
  </si>
  <si>
    <t>L0201</t>
  </si>
  <si>
    <t>Иные межбюджетные трансферты на мероприятия по обеспечению жильем молодых семей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</si>
  <si>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</si>
  <si>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</si>
  <si>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</si>
  <si>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</si>
  <si>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</si>
  <si>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</si>
  <si>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</si>
  <si>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</si>
  <si>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</si>
  <si>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r>
      <t>БЕЗВОЗМЕЗДНЫЕ ПОСТУПЛЕНИЯ ОТ ДРУГИХ БЮДЖЕТОВ БЮДЖЕТНОЙ СИСТЕМЫ РОССИЙСКОЙ ФЕДЕРАЦИИ</t>
    </r>
    <r>
      <rPr>
        <sz val="12"/>
        <color indexed="8"/>
        <rFont val="Times New Roman"/>
        <family val="1"/>
        <charset val="204"/>
      </rPr>
      <t xml:space="preserve"> </t>
    </r>
  </si>
  <si>
    <t>S1500</t>
  </si>
  <si>
    <t>Мероприятия, направленные на  развитие социальной и инженерной инфраструктуры муниципальных образований Курской области</t>
  </si>
  <si>
    <t>С1457</t>
  </si>
  <si>
    <t>Мероприятия по сбору и транспортированию твердых коммунальных  отходов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</si>
  <si>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</si>
  <si>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2 07 05000 05 0000 180</t>
  </si>
  <si>
    <t>из них:</t>
  </si>
  <si>
    <t>средства федерального бюджета</t>
  </si>
  <si>
    <t>средства областного бюджета</t>
  </si>
  <si>
    <t>средства местного бюджета</t>
  </si>
  <si>
    <t xml:space="preserve">Основное мероприятие "Обеспечение сбалансированности бюджетов муниципальных образований  Поныровского района Курской области"          
</t>
  </si>
  <si>
    <t>П1499</t>
  </si>
  <si>
    <t>Оказание финансовой поддержки бюджетам поселений на обеспечение мероприятий, связанных с оформлением имущества в муниципальную собственность</t>
  </si>
  <si>
    <t>R0181</t>
  </si>
  <si>
    <t xml:space="preserve">Иные межбюджетные трансферты на осуществление полномочий по устойчивому развитие сельских территорий </t>
  </si>
  <si>
    <t>S3431</t>
  </si>
  <si>
    <t>Иные межбюджетные трансферты на осуществеление переданных полномочий по реализации мероприятий, связанных с проведенеим текущего ремонта объектов водоснабжения муниципальной собственности</t>
  </si>
  <si>
    <t>С1425</t>
  </si>
  <si>
    <t>Межевание автомобильных дорог общего пользования местного значения, проведение кадастровых работ</t>
  </si>
  <si>
    <t>Содержание работника, осуществляющего выполнение переданных полномочий от поселений района</t>
  </si>
  <si>
    <t>П1427</t>
  </si>
  <si>
    <t>Иные межбюджетные трансферты на осуществление полномочий по обеспечению населения экологически чистой питьевой водой</t>
  </si>
  <si>
    <t>С1427</t>
  </si>
  <si>
    <t>С1410</t>
  </si>
  <si>
    <t>Расходы на проведение капитального ремонта муниципальных образовательных организаций</t>
  </si>
  <si>
    <t>S3050</t>
  </si>
  <si>
    <t>Обеспечение проведения капитального ремонта муниципальных образовательных организаций</t>
  </si>
  <si>
    <t>С1411</t>
  </si>
  <si>
    <t>Расходы на приобретение оборудования для школьных столовых</t>
  </si>
  <si>
    <t>Закупка товаров, работ и услуг для обеспечения государственных (муниципальных) нужд</t>
  </si>
  <si>
    <t>С1441</t>
  </si>
  <si>
    <t>Организация и проведение выборов и референдумов</t>
  </si>
  <si>
    <t>Подготовка и проведение выборов</t>
  </si>
  <si>
    <t>77 3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</si>
  <si>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архивного дела в Поныровском районе Курской области»</t>
  </si>
  <si>
    <t>Отлов и содержание безнадзорных животных</t>
  </si>
  <si>
    <t xml:space="preserve">Проведение Всероссийской сельскохозяйственной переписи в 2016 году
</t>
  </si>
  <si>
    <t>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</si>
  <si>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>12700</t>
  </si>
  <si>
    <t>12712</t>
  </si>
  <si>
    <t>53910</t>
  </si>
  <si>
    <t>84 0</t>
  </si>
  <si>
    <t>84 1</t>
  </si>
  <si>
    <t>Резервные фонды исполнительных органов государственной власти</t>
  </si>
  <si>
    <t>Резервный фонд Администрации Курской области</t>
  </si>
  <si>
    <t>Основное мероприятие "Создание благоприятных условий для обеспечения надежной работы  жилищно-коммунальгого хозяйства в Поныровском районе Курской области"</t>
  </si>
  <si>
    <t>Иные межбюджетные трансферты на осуществеление переданных полномочий на  создание  объектов водоснабжения муниципальной собственности, не относящихся к объектам капитального строительства</t>
  </si>
  <si>
    <t>Иные межбюджетные трансферты на осуществеление переданных полномочий по проведению текущего ремонта объектов водоснабжения муниципальной собственности</t>
  </si>
  <si>
    <t>13421</t>
  </si>
  <si>
    <t>13431</t>
  </si>
  <si>
    <t>П1417</t>
  </si>
  <si>
    <t xml:space="preserve">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 </t>
  </si>
  <si>
    <t>Иные межбюджетные трансферты на реализацию мероприятий федеральной целевой программы "Устойчивое развитие сельских территорий на 2014 - 2017 годы и на период до 2020 года"</t>
  </si>
  <si>
    <t>50201</t>
  </si>
  <si>
    <t>R0201</t>
  </si>
  <si>
    <t>Иные межбюджетные трансферты на реализацию мероприятий подпрограммы "Обеспечение жильем молодых семей" федеральной целевой программы "Жилище на 2011-2015 годы</t>
  </si>
  <si>
    <t xml:space="preserve">Иные межбюджетные трансферты на государственную поддержку молодых семей в улучшении жилищных условий </t>
  </si>
  <si>
    <t>50181</t>
  </si>
  <si>
    <t>13090</t>
  </si>
  <si>
    <t>13060</t>
  </si>
  <si>
    <t xml:space="preserve">Предоставление мер социальной поддержки работникам муниципальных образовательных организаций </t>
  </si>
  <si>
    <t>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</si>
  <si>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C1458</t>
  </si>
  <si>
    <t xml:space="preserve">Развитие системы оздоровления и отдыха детей </t>
  </si>
  <si>
    <t>13540</t>
  </si>
  <si>
    <t xml:space="preserve">Организация отдыха детей в каникулярное время </t>
  </si>
  <si>
    <t>С1458</t>
  </si>
  <si>
    <t>13050</t>
  </si>
  <si>
    <t xml:space="preserve">Проведение капитального ремонта муниципальных образовательных организаций </t>
  </si>
  <si>
    <t>2 02 03121 00 0000 151</t>
  </si>
  <si>
    <t>2 02 03121 05 0000 151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</si>
  <si>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</si>
  <si>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районов на проведение Всероссийской сельскохозяйственной переписи в 2016 году</t>
  </si>
  <si>
    <t>S3320</t>
  </si>
  <si>
    <t>Обеспечение проведения капитального ремонта учреждений культуры районов и поселений</t>
  </si>
  <si>
    <t>Ежемесячное пособие на ребенка</t>
  </si>
  <si>
    <t xml:space="preserve">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</si>
  <si>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</si>
  <si>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«О бюджете Поныровского района </t>
  </si>
  <si>
    <t xml:space="preserve">Программа муниципальных внутренних заимствований Поныровского района </t>
  </si>
  <si>
    <t>1. Привлечение внутренних заимствований</t>
  </si>
  <si>
    <t>Виды заимствований</t>
  </si>
  <si>
    <t>Муниципальные ценные бумаги</t>
  </si>
  <si>
    <t>-</t>
  </si>
  <si>
    <t>Кредиты кредитных организаций</t>
  </si>
  <si>
    <t>Итого</t>
  </si>
  <si>
    <t>2. Погашение внутренних заимствований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</si>
  <si>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</si>
  <si>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</si>
  <si>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L0640</t>
  </si>
  <si>
    <t>Поддержка малого и среднего предпринимательства, включая крестьянские (фермерские) хозяйства</t>
  </si>
  <si>
    <t>Проведение капитального ремонта муниципальных образовательных организаций</t>
  </si>
  <si>
    <t>Развитие социальной и инженерной инфраструктуры муниципальных образований Курской области</t>
  </si>
  <si>
    <t>11500</t>
  </si>
  <si>
    <t>13320</t>
  </si>
  <si>
    <t>Проведение капитального ремонта учреждений культуры районов и поселений</t>
  </si>
  <si>
    <t>01 03 0100 00 0000 700</t>
  </si>
  <si>
    <t>01 03 0100 05 0000 710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</si>
  <si>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</si>
  <si>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01 03 0100 05 0001 710</t>
  </si>
  <si>
    <t>01 03 0100 05 0001 810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</si>
  <si>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</si>
  <si>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Получение кредитов за счет средств федерального бюджета на пополнение остатков средств на счетах местных бюджетов </t>
  </si>
  <si>
    <t xml:space="preserve">Погашение кредитов, предоставленных за счет средств федерального бюджета  на пополнение остатков средств на счетах местных бюджетов </t>
  </si>
  <si>
    <t>бюджета Поныровского района Курской области на 2017 год</t>
  </si>
  <si>
    <t>Сумма на 2018 год</t>
  </si>
  <si>
    <t>Сумма на 2019 год</t>
  </si>
  <si>
    <t xml:space="preserve">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</si>
  <si>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</si>
  <si>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</si>
  <si>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                                     «О бюджете Поныровского района </t>
  </si>
  <si>
    <t xml:space="preserve">Перечень главных администраторов источников финансирования 
</t>
  </si>
  <si>
    <t>дефицита бюджета Поныровского района Курской области</t>
  </si>
  <si>
    <t>Код главы</t>
  </si>
  <si>
    <t>Код группы, подгруппы, статьи и вида источников</t>
  </si>
  <si>
    <t>бюджета Поныровского района Курской области</t>
  </si>
  <si>
    <t xml:space="preserve">Код главного администратора доходов
</t>
  </si>
  <si>
    <t>Код бюджетной классификации Российской Федерации доходов бюджета  района</t>
  </si>
  <si>
    <t xml:space="preserve">
Наименование главного администратора  доходов бюджета муниципального района
</t>
  </si>
  <si>
    <t>Администрация Поныровского  района Курской области</t>
  </si>
  <si>
    <t>1 08 07150 01 0000 110</t>
  </si>
  <si>
    <t>Государственная пошлина за выдачу разрешения на установку рекламной конструкции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</si>
  <si>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</si>
  <si>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</si>
  <si>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</si>
  <si>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</si>
  <si>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</si>
  <si>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</si>
  <si>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1 11 05027 05 0000 120</t>
  </si>
  <si>
    <t>Доходы, получаемые в виде арендной платы за земельные  участки, расположенные в полосе отвода автомобильных дорог общего пользования местного значения, находящихся  в  собственности муниципальных районов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</si>
  <si>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</si>
  <si>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</si>
  <si>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1 11 05093 05 0000 120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</si>
  <si>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муниципальных районов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</si>
  <si>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</si>
  <si>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</si>
  <si>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</si>
  <si>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</si>
  <si>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</si>
  <si>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</si>
  <si>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</si>
  <si>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</si>
  <si>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</si>
  <si>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</si>
  <si>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</si>
  <si>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</si>
  <si>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</si>
  <si>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</si>
  <si>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</si>
  <si>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</si>
  <si>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</si>
  <si>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</si>
  <si>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</si>
  <si>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</si>
  <si>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1 14 04050 05 0000 420</t>
  </si>
  <si>
    <t>Доходы от продажи нематериальных активов, находящихся в собственности муниципальных районов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</si>
  <si>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</si>
  <si>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</si>
  <si>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1 16 33050 05 0000 140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</si>
  <si>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</si>
  <si>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2 07 05010 05 0000 180 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</si>
  <si>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  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</si>
  <si>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</si>
  <si>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1 16 42050 05 0000 140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</si>
  <si>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</si>
  <si>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</si>
  <si>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 софинансирование капитальных вложений в объекты муниципальной собственности</t>
  </si>
  <si>
    <t>Прочие субсидии  бюджетам муниципальных районов</t>
  </si>
  <si>
    <t>Субвенция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</si>
  <si>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</si>
  <si>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</si>
  <si>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</si>
  <si>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</si>
  <si>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>2 18 05020 05 0000 180</t>
  </si>
  <si>
    <t>Доходы бюджетов муниципальных районов от возврата автономными учреждениями остатков субсидий прошлых лет</t>
  </si>
  <si>
    <t>000</t>
  </si>
  <si>
    <t>Иные доходы бюджета Поныровского района, администрирование которых может осуществляться главными администраторами доходов бюджета муниципального района в пределах их компетенции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</si>
  <si>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</si>
  <si>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</si>
  <si>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</si>
  <si>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</si>
  <si>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</si>
  <si>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правами на результаты научно-технической деятельности, находящимися в собственности муниципальных районов</t>
  </si>
  <si>
    <r>
      <t>1 13 01540 05 0000 130</t>
    </r>
    <r>
      <rPr>
        <sz val="12"/>
        <color indexed="10"/>
        <rFont val="Times New Roman"/>
        <family val="1"/>
        <charset val="204"/>
      </rPr>
      <t xml:space="preserve"> </t>
    </r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</si>
  <si>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</si>
  <si>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Прочие доходы от оказания платных услуг ( 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</si>
  <si>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</si>
  <si>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бюджетов муниципальных районов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</si>
  <si>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</si>
  <si>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</si>
  <si>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 xml:space="preserve">1 16 18050 05 0000 140 </t>
  </si>
  <si>
    <t>Денежные взыскания (штрафы) за нарушение бюджетного законодательства (в части бюджетов муниципальных районов)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</si>
  <si>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</si>
  <si>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</si>
  <si>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</si>
  <si>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</si>
  <si>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</si>
  <si>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</si>
  <si>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1 16 46000 05 0000 140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</si>
  <si>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</si>
  <si>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</si>
  <si>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</si>
  <si>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</si>
  <si>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</si>
  <si>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Безвозмездные поступления *, **</t>
  </si>
  <si>
    <t>3 01 01050 05 0000 120</t>
  </si>
  <si>
    <t>Доходы от размещения денежных средств, получаемых учреждениями, находящимися в ведении органов местного самоуправления муниципальных районов</t>
  </si>
  <si>
    <t>3 01 02050 05 0000 120</t>
  </si>
  <si>
    <t>Прочие доходы от собственности, получаемые учреждениями, находящимися в ведении органов местного самоуправления муниципальных районов</t>
  </si>
  <si>
    <t>3 02 01050 05 0000 130</t>
  </si>
  <si>
    <t>Доходы от оказания услуг учреждениями, находящимися в ведении органов местного самоуправления муниципальных районов</t>
  </si>
  <si>
    <t>3 02 02015 05 0000 410</t>
  </si>
  <si>
    <t>Доходы от реализации активов, осуществляемой учреждениями, находящимися в ведении органов местного самоуправления муниципальных районов (в части реализации основных средств по указанному имуществу)</t>
  </si>
  <si>
    <t>3 02 02025 05 0000 420</t>
  </si>
  <si>
    <t>Доходы от реализации нематериальных активов, осуществляемой учреждениями, находящимися в ведении органов местного самоуправления муниципальных районов</t>
  </si>
  <si>
    <t>3 02 02045 05 0000 440</t>
  </si>
  <si>
    <t>Доходы от реализации активов, осуществляемой учреждениями, находящимися в ведении органов местного самоуправления муниципальных районов (в части реализации материальных запасов по указанному имуществу)</t>
  </si>
  <si>
    <t>3 03 01050 05 0000 180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</si>
  <si>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муниципальных районов</t>
  </si>
  <si>
    <t>3 03 02050 05 0000 180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</si>
  <si>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находящиеся в ведении органов местного самоуправления муниципальных районов</t>
  </si>
  <si>
    <t>3 03 03050 05 0000 180</t>
  </si>
  <si>
    <t>Гранты, премии, добровольные пожертвования муниципальным учреждениям, находящимся в ведении органов местного самоуправления муниципальных районов</t>
  </si>
  <si>
    <t>3 03 98050 05 0000 180</t>
  </si>
  <si>
    <t>Невыясненные поступления муниципальным учреждениям, находящимся в ведении органов местного самоуправления муниципальных районов</t>
  </si>
  <si>
    <t>3 03 99050 05 0000 180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</si>
  <si>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</si>
  <si>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 xml:space="preserve">* Администраторами доходов по подстатьям, статьям, подгруппам группы доходов «2 00 00000 00 – Безвозмездные поступления» в части доходов  от возврата остатков субсидий, субвенций и иных межбюджетных трансфертов, имеющих целевое назначение, прошлых лет являются уполномоченные органы местного самоуправления, а также созданные ими муниципальные казенные учреждения, предоставившие соответствующие межбюджетные трансферты.  </t>
  </si>
  <si>
    <t xml:space="preserve">** Главными администраторами доходов, администраторами доходов по  группе доходов «2 00 00000 00 – Безвозмездные поступления» (в части доходов, зачисляемых в  бюджет муниципального района) являются уполномоченные органы местного самоуправления, а также созданные ими казенные учреждения. </t>
  </si>
  <si>
    <t>в плановом периоде 2018 и 2019 годов</t>
  </si>
  <si>
    <t>Сумма          на 2018 год</t>
  </si>
  <si>
    <t>Сумма          на 2019 год</t>
  </si>
  <si>
    <t>Прогнозируемое поступления доходов в бюджет Поныровского района Курской области</t>
  </si>
  <si>
    <t xml:space="preserve"> в 2017 году</t>
  </si>
  <si>
    <t xml:space="preserve">Сумма         </t>
  </si>
  <si>
    <t xml:space="preserve">Прогнозируемое поступления доходов в бюджет Поныровского района Курской области </t>
  </si>
  <si>
    <t>Распределение бюджетных ассигнований по разделам, подразделам, целевым статьям (муниципальным программам Поныровского района Курской области и непрограммным направлениям деятельности), группам видов расходов классификации расходов  бюджета Поныровского района Курской области на 2017 год</t>
  </si>
  <si>
    <t xml:space="preserve">                                                                      Курской области на 2017 год и на  </t>
  </si>
  <si>
    <t xml:space="preserve">                                                                      плановый период 2018 и 2019 годов"  </t>
  </si>
  <si>
    <t xml:space="preserve">                                                                      плановый период 2018 и 2019 годов"   </t>
  </si>
  <si>
    <t xml:space="preserve">                                                                                                                                          Курской области на 2017 год и на  </t>
  </si>
  <si>
    <t xml:space="preserve">                                                                                                                                          плановый период 2018 и 2019 годов" </t>
  </si>
  <si>
    <t>Перечень главных администраторов доходов</t>
  </si>
  <si>
    <t xml:space="preserve">                                                                                                                                           плановый период 2018 и 2019 годов" </t>
  </si>
  <si>
    <t xml:space="preserve">                                                                                                                   Курской области на 2017 год и на </t>
  </si>
  <si>
    <t xml:space="preserve">                                                                                                                   плановый период 2018 и 2019 годов" </t>
  </si>
  <si>
    <t xml:space="preserve"> Курской области на 2017 год и на </t>
  </si>
  <si>
    <t xml:space="preserve">                                                                                                                   Курской области на 2017 год и на  </t>
  </si>
  <si>
    <t xml:space="preserve">                                                                                                                   плановый период 2018 и 2019 годов"  </t>
  </si>
  <si>
    <t xml:space="preserve">плановый период 2018 и 2019 годов" </t>
  </si>
  <si>
    <t xml:space="preserve">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</si>
  <si>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</si>
  <si>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Приложение № 5</t>
  </si>
  <si>
    <t xml:space="preserve">                                                                                                                          Приложение № 6</t>
  </si>
  <si>
    <t xml:space="preserve"> Приложение № 7</t>
  </si>
  <si>
    <t xml:space="preserve"> Приложение № 8</t>
  </si>
  <si>
    <t>на 2017 год</t>
  </si>
  <si>
    <t xml:space="preserve"> Приложение № 9</t>
  </si>
  <si>
    <t xml:space="preserve"> Приложение № 10</t>
  </si>
  <si>
    <t>Приложение № 11</t>
  </si>
  <si>
    <t>на плановый период 2018 и 2019 годов</t>
  </si>
  <si>
    <t>Курской области на 2017 год</t>
  </si>
  <si>
    <t>Объем привлечения средств в 2017г.</t>
  </si>
  <si>
    <t>Объем погашения средств             в 2017 г.</t>
  </si>
  <si>
    <t xml:space="preserve">                                                                                                     Курской области на 2017 год и на </t>
  </si>
  <si>
    <t xml:space="preserve">                                                                                                     плановый период 2018 и 2019 годов" </t>
  </si>
  <si>
    <t xml:space="preserve">                                                                                                     Приложение № 13</t>
  </si>
  <si>
    <t xml:space="preserve">                                                                                                     Приложение № 14</t>
  </si>
  <si>
    <t xml:space="preserve">                                                                                                     Курской области на 2017 год и на плановый </t>
  </si>
  <si>
    <t xml:space="preserve">                                                                                                     период 2018 и 2019 годов» </t>
  </si>
  <si>
    <t>Курской области на плановый период 2018 и 2019 годов</t>
  </si>
  <si>
    <t>Объем привлечения средств в 2018г.</t>
  </si>
  <si>
    <t>Объем привлечения средств в 2019г.</t>
  </si>
  <si>
    <t>Приложение № 15</t>
  </si>
  <si>
    <t xml:space="preserve">Программа муниципальных гарантий </t>
  </si>
  <si>
    <t>Цель гарантирования</t>
  </si>
  <si>
    <t>Наименование принципала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</si>
  <si>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</si>
  <si>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</si>
  <si>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</si>
  <si>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</si>
  <si>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</si>
  <si>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Исполнение муниципальных гарантий Поныровского района</t>
  </si>
  <si>
    <t>За счет источников финансирования дефицита бюджета</t>
  </si>
  <si>
    <t xml:space="preserve">Курской области на 2017 год и на плановый </t>
  </si>
  <si>
    <t xml:space="preserve">период 2018 и 2019 годов» </t>
  </si>
  <si>
    <t>Поныровского района Курской области на 2017 год</t>
  </si>
  <si>
    <t>1.1. Перечень подлежащих предоставлению муниципальных гарантий Поныровского района в 2017 году</t>
  </si>
  <si>
    <t>Поныровского района по возможным гарантийным случаям, в 2017 году</t>
  </si>
  <si>
    <t>Сумма гарантирования , рублей</t>
  </si>
  <si>
    <t>Объем бюджетных ассигнований на исполнение гарантий по возможным гарантийным случаям в 2017 году, рублей</t>
  </si>
  <si>
    <t>Приложение № 16</t>
  </si>
  <si>
    <t>Поныровского района Курской области на плановый период 2018 и 2019 годов</t>
  </si>
  <si>
    <t>1.1. Перечень подлежащих предоставлению муниципальных гарантий Поныровского района в 2018 и 2019 годах</t>
  </si>
  <si>
    <t>Поныровского района по возможным гарантийным случаям, в 2018 и 2019 годах</t>
  </si>
  <si>
    <t>Объем бюджетных ассигнований на исполнение гарантий по возможным гарантийным случаям в 2018 году, рублей</t>
  </si>
  <si>
    <t>Объем бюджетных ассигнований на исполнение гарантий по возможным гарантийным случаям в 2019 году, рублей</t>
  </si>
  <si>
    <t xml:space="preserve">                                                                        Приложение № 17</t>
  </si>
  <si>
    <t xml:space="preserve">         Распределение дотаций на выравнивание бюджетной</t>
  </si>
  <si>
    <t xml:space="preserve">  обеспеченности муниципальных поселений Поныровского района Курской области  </t>
  </si>
  <si>
    <t>поселок Поныри</t>
  </si>
  <si>
    <t xml:space="preserve">                                                                        Курской области на 2017 год и на плановый </t>
  </si>
  <si>
    <t xml:space="preserve">                                                                        период 2018 и 2019 годов» </t>
  </si>
  <si>
    <t xml:space="preserve">                                                в 2017 году</t>
  </si>
  <si>
    <t xml:space="preserve">                                                                        Приложение № 18</t>
  </si>
  <si>
    <t>Нераспределенный резерв</t>
  </si>
  <si>
    <t xml:space="preserve"> в плановом периоде 2018 и 2019  годов</t>
  </si>
  <si>
    <t xml:space="preserve">                                                                        Приложение № 19</t>
  </si>
  <si>
    <t xml:space="preserve">                                                                        Курской области на 2017 год и на  </t>
  </si>
  <si>
    <t xml:space="preserve">                                                                        плановый период 2018 и 2019 годов" </t>
  </si>
  <si>
    <t xml:space="preserve">                                         на 2017 год</t>
  </si>
  <si>
    <t>Таблица № 2</t>
  </si>
  <si>
    <t>Таблица № 3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</si>
  <si>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сохранению, использованию и популяризации объектов культурного наследия (памятников истории и культуры), охране объектов культурного наследия (памятников истории и культуры) местного (муниципального) значения</t>
  </si>
  <si>
    <t>Таблица № 4</t>
  </si>
  <si>
    <t>Таблица № 5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</si>
  <si>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</si>
  <si>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</si>
  <si>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1 16 35000 00 0000 140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</si>
  <si>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</si>
  <si>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</si>
  <si>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1 16 35030 05 0000 140</t>
  </si>
  <si>
    <t>07 0</t>
  </si>
  <si>
    <t>П1416</t>
  </si>
  <si>
    <t>Иные межбюджетные трансферты на осуществление мероприятий  по  разработке документов территориального планирования и градостроительного зонирования</t>
  </si>
  <si>
    <t>П1463</t>
  </si>
  <si>
    <t>Иные  межбюджетные трансферты на осуществление переданных полномочий  по проведению мероприятий в области культуры</t>
  </si>
  <si>
    <t>Основное мероприятие "Сохранение объектов культурного наследия"</t>
  </si>
  <si>
    <t>Распределение бюджетных ассигнований по разделам, подразделам, целевым статьям (муниципальным программам Поныровского района Курской области и непрограммным направлениям деятельности), группам видов расходов классификации расходов  бюджета Поныровского района Курской области  на плановый период 2018 и 2019 годов</t>
  </si>
  <si>
    <t>Условно утвержденные расходы</t>
  </si>
  <si>
    <t>Приложение № 12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</si>
  <si>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</si>
  <si>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</si>
  <si>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бюджетные кредиты на пополнение остатков средств на счетах местных бюджетов  (лимит на кредитные средства в соответствии с федеральным законодательством составляет  9193918 рублей)</t>
  </si>
  <si>
    <t>Дополнительное образование детей</t>
  </si>
  <si>
    <t>ЗДРАВООХРАНЕНИЕ</t>
  </si>
  <si>
    <t>Санитарно-эпидемиологическое благополучие</t>
  </si>
  <si>
    <t>бюджетные кредиты на пополнение остатков средств на счетах местных бюджетов  (лимит на кредитные средства в соответствии с федеральным законодательством составляет  в 2018 году 8894643 рубля, в 2019 году 9383094 рубля)</t>
  </si>
  <si>
    <t xml:space="preserve">                                                                      от 15 декабря 2016 года № 112  </t>
  </si>
  <si>
    <t xml:space="preserve">                                                                                                                                           от 15 декабря 2016 года № 112 </t>
  </si>
  <si>
    <t xml:space="preserve">от 15 декабря 2016 года № 112 </t>
  </si>
  <si>
    <t xml:space="preserve">                                                                                                      от 15 декабря 2016 года № 112 </t>
  </si>
  <si>
    <t xml:space="preserve">                                                                                                     от 15 декабря 2016 года № 112  </t>
  </si>
  <si>
    <t xml:space="preserve">от 15 декабря 2016 года № 112   </t>
  </si>
  <si>
    <t xml:space="preserve">от 15 декабря 2016 года № 112  </t>
  </si>
  <si>
    <t xml:space="preserve">                                                                        от 15 декабря 2016 года № 112  </t>
  </si>
  <si>
    <t xml:space="preserve">                                                                        от 15 декабря 2016 года № 112 </t>
  </si>
  <si>
    <t xml:space="preserve">                                                                                                                                         от 15 декабря 2016 года № 112 (в редакции </t>
  </si>
  <si>
    <t>2 02 15001 05 0000 151</t>
  </si>
  <si>
    <t>2 02 15002 05 0000 151</t>
  </si>
  <si>
    <t>2 02 20051 05 0000 151</t>
  </si>
  <si>
    <t>2 02 20077 05 0000 151</t>
  </si>
  <si>
    <t>2 02 25064 05 0000 151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</si>
  <si>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</si>
  <si>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2 02 25097 05 0000 151</t>
  </si>
  <si>
    <t>2 02 29999 05 0000 151</t>
  </si>
  <si>
    <t>2 02 35930 05 0000 151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</si>
  <si>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</si>
  <si>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</si>
  <si>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2 02 30013 05 0000 151</t>
  </si>
  <si>
    <t>2 02 30021 05 0000 151</t>
  </si>
  <si>
    <t>2 02 30027 05 0000 151</t>
  </si>
  <si>
    <t>2 02 39999 05 0000 151</t>
  </si>
  <si>
    <t>2 02 45160 05 0000 151</t>
  </si>
  <si>
    <t>2 02 40014 05 0000 151</t>
  </si>
  <si>
    <t xml:space="preserve">                                                                                                                   от 15 декабря 2016 года № 112 (в редакции</t>
  </si>
  <si>
    <t xml:space="preserve">                                                                                                                   решения от 29.12.2016г. № 116)</t>
  </si>
  <si>
    <t>2 02 10000 00 0000 151</t>
  </si>
  <si>
    <t>2 02 15001 00 0000 151</t>
  </si>
  <si>
    <t>2 02 30000 00 0000 151</t>
  </si>
  <si>
    <t>2 02 35930 00 0000 151</t>
  </si>
  <si>
    <t>2 02 30013 00 0000 151</t>
  </si>
  <si>
    <t xml:space="preserve">2 02 30027 00 0000 151 </t>
  </si>
  <si>
    <t xml:space="preserve">2 02 30027 05 0000 151 </t>
  </si>
  <si>
    <t>2 02 39999 00 0000 151</t>
  </si>
  <si>
    <t>2 02 40000 00 0000 151</t>
  </si>
  <si>
    <t>2 02 40014 00 0000 151</t>
  </si>
  <si>
    <t xml:space="preserve">                                                                      от 15 декабря 2016 года № 112 (в редакции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</si>
  <si>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</si>
  <si>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</si>
  <si>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</si>
  <si>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2 02 45160 00 0000 151</t>
  </si>
  <si>
    <t>2 18 00000 05 0000 151</t>
  </si>
  <si>
    <t>2 18 60010 05 0000 151</t>
  </si>
  <si>
    <t xml:space="preserve"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 </t>
  </si>
  <si>
    <t>2 19 00000 05 0000 151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</si>
  <si>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</si>
  <si>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</si>
  <si>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 15 декабря 2016 года № 112 (в редакции</t>
  </si>
  <si>
    <t>Cтроительство (реконструкцию), капитальный ремонт, ремонт и содержание автомобильных дорог общего пользования местного значения</t>
  </si>
  <si>
    <t>Реализация проекта "Народный бюджет"</t>
  </si>
  <si>
    <t>S3604</t>
  </si>
  <si>
    <t>Реализация мероприятий, направленных на устойчивое развитие сельских территорий</t>
  </si>
  <si>
    <t>L0180</t>
  </si>
  <si>
    <t>Устойчивое развитие сельских территорий</t>
  </si>
  <si>
    <t>R0180</t>
  </si>
  <si>
    <t xml:space="preserve">Мероприятия по внесению в государственный кадастр недвижимости сведений о границах муниципальных образований и границах населенных пунктов
</t>
  </si>
  <si>
    <t>Внесение в государственный кадастр недвижимости сведений о границах муниципальных образований и границах населенных пунктов</t>
  </si>
  <si>
    <t>S3600</t>
  </si>
  <si>
    <t>Мероприятия по созданию  объектов водоснабжения муниципальной собственности, не относящихся к объектам капитального строительства</t>
  </si>
  <si>
    <t>S3420</t>
  </si>
  <si>
    <t>Проведение текущего ремонта объектов водоснабжения муниципальной собственности</t>
  </si>
  <si>
    <t>S3430</t>
  </si>
  <si>
    <t>Благоустройство</t>
  </si>
  <si>
    <t>11 0</t>
  </si>
  <si>
    <t xml:space="preserve">Выполнение мероприятий, направленных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</si>
  <si>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L0970</t>
  </si>
  <si>
    <t xml:space="preserve">Обеспечение создания в общеобразовательных организациях, расположенных в сельской местности, условий для занятий физической культурой и спортом </t>
  </si>
  <si>
    <t>R0970</t>
  </si>
  <si>
    <t xml:space="preserve">Молодежная политика </t>
  </si>
  <si>
    <t>Мероприятия по обеспечению жильем молодых семей</t>
  </si>
  <si>
    <t>L0200</t>
  </si>
  <si>
    <t xml:space="preserve">Государственная поддержка молодых семей в улучшении жилищных условий </t>
  </si>
  <si>
    <t>R0200</t>
  </si>
  <si>
    <t xml:space="preserve">от 15 декабря 2016 года № 112 (в редакции  </t>
  </si>
  <si>
    <t>13600</t>
  </si>
  <si>
    <t>13390</t>
  </si>
  <si>
    <t xml:space="preserve">                                                                        от 15 декабря 2016 года № 112 (в редакции </t>
  </si>
  <si>
    <t xml:space="preserve">                                                                                               решения от 30.03.2017г. № 131)</t>
  </si>
  <si>
    <t xml:space="preserve">Распределение иных межбюджетных трансфертов на исполнение переданных полномочий муниципального района "Поныровский район" Курской области по организации выполнения в границах поселений ремонтно-строительных работ систем водоснабжения населения, водоотведения </t>
  </si>
  <si>
    <t xml:space="preserve">                                                                                                решения от 30.03.2017г. № 131)</t>
  </si>
  <si>
    <t xml:space="preserve">Распределение иных межбюджетных трансфертов на исполнение переданных полномочий муниципального района "Поныровский район" Курской области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созданию условий для жилищного строительства </t>
  </si>
  <si>
    <t>из них</t>
  </si>
  <si>
    <t xml:space="preserve">                                                                        решения от 30 марта 2017 года №131)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</si>
  <si>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 организации выполнения работ по координатному описанию границ населенных пунктов и подготовке карт (планов)</t>
  </si>
  <si>
    <t xml:space="preserve">                                                                        решения от 30.03.2017г. № 131)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</si>
  <si>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организация ремонтно-строительных работ в отношении автомобильных дорог местного значения в границах населенных пунктов поселения в отношении автомобильных дорог с щебеночным покрытием, организации ремонта и содержания автомобильных дорог местного значения в границах населенных пунктов поселения, организации и выполнению инженерно-геодезических, инженерно-геологических, проектно-сметных работ, а также работ по планировке и межеванию земель в связи со строительством автомобильных дорог местного значения в границах населенных пунктов поселения</t>
  </si>
  <si>
    <t xml:space="preserve">                                                                                        решения от 02.03.2017г. № 125)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</si>
  <si>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</si>
  <si>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от 15 декабря 2016 года № 112(в редакции </t>
  </si>
  <si>
    <t xml:space="preserve"> решения от 02.03.2017г. № 125)</t>
  </si>
  <si>
    <t>2 02 20051 00 0000 151</t>
  </si>
  <si>
    <t>2 02 20077 00 0000 151</t>
  </si>
  <si>
    <t>2 02 25097 00 0000 151</t>
  </si>
  <si>
    <t>2 02 29999 00 0000 151</t>
  </si>
  <si>
    <t xml:space="preserve">                                                                      решения от 31.08.2017г. № 135)</t>
  </si>
  <si>
    <t xml:space="preserve">                                                                                                                   решения от 31.08.2017г. № 135)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</si>
  <si>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</si>
  <si>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</si>
  <si>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</si>
  <si>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продажи земельных участков, находящихся в государственной и муниципальной собственности</t>
  </si>
  <si>
    <t>2 02 15002 00 0000 151</t>
  </si>
  <si>
    <t>Дотации  на поддержку мер по обеспечению сбалансированности бюджетов</t>
  </si>
  <si>
    <t xml:space="preserve"> решения от 31.08.2017г. № 135)</t>
  </si>
  <si>
    <t>Мероприятия в области имущественных отношений</t>
  </si>
  <si>
    <t>С1467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</si>
  <si>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</si>
  <si>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Создание  объектов водоснабжения муниципальной собственности, не относящихся к объектам капитального строительства</t>
  </si>
  <si>
    <t>Мероприятия, связанные с проведением текущего ремонта объектов водоснабжения муниципальной собственности</t>
  </si>
  <si>
    <t>13420</t>
  </si>
  <si>
    <t>13430</t>
  </si>
  <si>
    <t xml:space="preserve">бюджета Поныровского района Курской области </t>
  </si>
  <si>
    <t xml:space="preserve"> на плановый период 2018 и 2019 годов</t>
  </si>
  <si>
    <t xml:space="preserve">Доходы от продажи земельных участков, находящихся в государственной и муниципальной собственности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</si>
</sst>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indexed="10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BE37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/>
    <xf numFmtId="0" fontId="19" fillId="0" borderId="0">
      <alignment vertical="top" wrapText="1"/>
    </xf>
    <xf numFmtId="0" fontId="22" fillId="0" borderId="0"/>
    <xf numFmtId="0" fontId="23" fillId="0" borderId="0"/>
    <xf numFmtId="0" fontId="27" fillId="0" borderId="0"/>
  </cellStyleXfs>
  <cellXfs count="665">
    <xf numFmtId="0" fontId="0" fillId="0" borderId="0" xfId="0"/>
    <xf numFmtId="0" fontId="9" fillId="0" borderId="0" xfId="0" applyFont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1" fillId="0" borderId="0" xfId="0" applyFont="1"/>
    <xf numFmtId="49" fontId="10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top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top" wrapText="1"/>
    </xf>
    <xf numFmtId="49" fontId="10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top" wrapText="1"/>
    </xf>
    <xf numFmtId="49" fontId="13" fillId="3" borderId="2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top" wrapText="1"/>
    </xf>
    <xf numFmtId="49" fontId="10" fillId="5" borderId="1" xfId="0" applyNumberFormat="1" applyFont="1" applyFill="1" applyBorder="1" applyAlignment="1">
      <alignment horizontal="center" vertical="center"/>
    </xf>
    <xf numFmtId="49" fontId="10" fillId="5" borderId="2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49" fontId="10" fillId="5" borderId="3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4" fillId="0" borderId="0" xfId="0" applyFont="1"/>
    <xf numFmtId="49" fontId="10" fillId="6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top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0" fillId="7" borderId="0" xfId="0" applyFill="1"/>
    <xf numFmtId="49" fontId="10" fillId="7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8" fillId="3" borderId="7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49" fontId="8" fillId="4" borderId="2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left" vertical="top" wrapText="1"/>
    </xf>
    <xf numFmtId="49" fontId="10" fillId="7" borderId="3" xfId="0" applyNumberFormat="1" applyFont="1" applyFill="1" applyBorder="1" applyAlignment="1">
      <alignment horizontal="center" vertical="center"/>
    </xf>
    <xf numFmtId="49" fontId="10" fillId="7" borderId="1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center"/>
    </xf>
    <xf numFmtId="0" fontId="7" fillId="0" borderId="0" xfId="0" applyFont="1"/>
    <xf numFmtId="0" fontId="10" fillId="5" borderId="2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justify" vertical="top" wrapText="1"/>
    </xf>
    <xf numFmtId="0" fontId="1" fillId="5" borderId="2" xfId="0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49" fontId="1" fillId="7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1" xfId="0" applyBorder="1"/>
    <xf numFmtId="0" fontId="10" fillId="5" borderId="1" xfId="0" applyFont="1" applyFill="1" applyBorder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10" fillId="5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10" fillId="7" borderId="0" xfId="0" applyFont="1" applyFill="1" applyBorder="1" applyAlignment="1">
      <alignment vertical="top" wrapText="1"/>
    </xf>
    <xf numFmtId="0" fontId="10" fillId="7" borderId="1" xfId="0" applyFont="1" applyFill="1" applyBorder="1" applyAlignment="1">
      <alignment horizontal="justify" vertical="top" wrapText="1"/>
    </xf>
    <xf numFmtId="0" fontId="8" fillId="6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2" fillId="0" borderId="15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0" fillId="7" borderId="1" xfId="0" applyFont="1" applyFill="1" applyBorder="1" applyAlignment="1">
      <alignment vertical="top"/>
    </xf>
    <xf numFmtId="0" fontId="12" fillId="0" borderId="14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vertical="top" wrapText="1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top" wrapText="1"/>
    </xf>
    <xf numFmtId="0" fontId="10" fillId="4" borderId="6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vertical="top" wrapText="1"/>
    </xf>
    <xf numFmtId="0" fontId="10" fillId="5" borderId="6" xfId="0" applyFont="1" applyFill="1" applyBorder="1" applyAlignment="1">
      <alignment vertical="top" wrapText="1"/>
    </xf>
    <xf numFmtId="0" fontId="10" fillId="7" borderId="6" xfId="0" applyFont="1" applyFill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0" fillId="7" borderId="6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vertical="top" wrapText="1"/>
    </xf>
    <xf numFmtId="0" fontId="10" fillId="5" borderId="6" xfId="0" applyFont="1" applyFill="1" applyBorder="1" applyAlignment="1">
      <alignment horizontal="justify" vertical="top" wrapText="1"/>
    </xf>
    <xf numFmtId="0" fontId="10" fillId="7" borderId="6" xfId="0" applyFont="1" applyFill="1" applyBorder="1" applyAlignment="1">
      <alignment horizontal="justify" vertical="top" wrapText="1"/>
    </xf>
    <xf numFmtId="0" fontId="8" fillId="3" borderId="6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vertical="top"/>
    </xf>
    <xf numFmtId="0" fontId="12" fillId="0" borderId="6" xfId="0" applyFont="1" applyBorder="1" applyAlignment="1">
      <alignment horizontal="left" vertical="top" wrapText="1"/>
    </xf>
    <xf numFmtId="0" fontId="10" fillId="2" borderId="6" xfId="0" applyFont="1" applyFill="1" applyBorder="1" applyAlignment="1">
      <alignment vertical="top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49" fontId="10" fillId="5" borderId="3" xfId="0" applyNumberFormat="1" applyFont="1" applyFill="1" applyBorder="1" applyAlignment="1">
      <alignment horizontal="left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5" borderId="6" xfId="0" applyNumberFormat="1" applyFont="1" applyFill="1" applyBorder="1" applyAlignment="1">
      <alignment horizontal="right" vertical="center"/>
    </xf>
    <xf numFmtId="49" fontId="8" fillId="4" borderId="6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49" fontId="10" fillId="7" borderId="3" xfId="0" applyNumberFormat="1" applyFont="1" applyFill="1" applyBorder="1" applyAlignment="1">
      <alignment horizontal="left" vertical="center"/>
    </xf>
    <xf numFmtId="49" fontId="10" fillId="5" borderId="6" xfId="0" applyNumberFormat="1" applyFont="1" applyFill="1" applyBorder="1" applyAlignment="1">
      <alignment horizontal="right" vertical="center" wrapText="1"/>
    </xf>
    <xf numFmtId="49" fontId="10" fillId="7" borderId="6" xfId="0" applyNumberFormat="1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49" fontId="8" fillId="3" borderId="6" xfId="0" applyNumberFormat="1" applyFont="1" applyFill="1" applyBorder="1" applyAlignment="1">
      <alignment horizontal="right" vertical="center"/>
    </xf>
    <xf numFmtId="49" fontId="10" fillId="7" borderId="6" xfId="0" applyNumberFormat="1" applyFont="1" applyFill="1" applyBorder="1" applyAlignment="1">
      <alignment horizontal="right" vertical="center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8" fillId="2" borderId="4" xfId="0" applyNumberFormat="1" applyFont="1" applyFill="1" applyBorder="1" applyAlignment="1">
      <alignment horizontal="center" vertical="center"/>
    </xf>
    <xf numFmtId="49" fontId="10" fillId="7" borderId="4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0" fillId="7" borderId="4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top" wrapText="1"/>
    </xf>
    <xf numFmtId="0" fontId="8" fillId="3" borderId="6" xfId="0" applyFont="1" applyFill="1" applyBorder="1"/>
    <xf numFmtId="0" fontId="8" fillId="2" borderId="6" xfId="0" applyFont="1" applyFill="1" applyBorder="1" applyAlignment="1">
      <alignment horizontal="left" vertical="top" wrapText="1"/>
    </xf>
    <xf numFmtId="49" fontId="8" fillId="2" borderId="11" xfId="0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right" vertical="center"/>
    </xf>
    <xf numFmtId="49" fontId="8" fillId="2" borderId="3" xfId="0" applyNumberFormat="1" applyFont="1" applyFill="1" applyBorder="1" applyAlignment="1">
      <alignment horizontal="left" vertical="center"/>
    </xf>
    <xf numFmtId="49" fontId="1" fillId="8" borderId="1" xfId="0" applyNumberFormat="1" applyFont="1" applyFill="1" applyBorder="1" applyAlignment="1">
      <alignment horizontal="center" vertical="center"/>
    </xf>
    <xf numFmtId="49" fontId="1" fillId="8" borderId="6" xfId="0" applyNumberFormat="1" applyFont="1" applyFill="1" applyBorder="1" applyAlignment="1">
      <alignment horizontal="right" vertical="center"/>
    </xf>
    <xf numFmtId="49" fontId="1" fillId="8" borderId="3" xfId="0" applyNumberFormat="1" applyFont="1" applyFill="1" applyBorder="1" applyAlignment="1">
      <alignment horizontal="left" vertical="center"/>
    </xf>
    <xf numFmtId="49" fontId="10" fillId="5" borderId="4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left" vertical="top" wrapText="1"/>
    </xf>
    <xf numFmtId="49" fontId="10" fillId="8" borderId="6" xfId="0" applyNumberFormat="1" applyFont="1" applyFill="1" applyBorder="1" applyAlignment="1">
      <alignment horizontal="right" vertical="center"/>
    </xf>
    <xf numFmtId="49" fontId="10" fillId="8" borderId="3" xfId="0" applyNumberFormat="1" applyFont="1" applyFill="1" applyBorder="1" applyAlignment="1">
      <alignment horizontal="left" vertical="center"/>
    </xf>
    <xf numFmtId="49" fontId="10" fillId="8" borderId="4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horizontal="center" vertical="center" wrapText="1"/>
    </xf>
    <xf numFmtId="49" fontId="10" fillId="7" borderId="11" xfId="0" applyNumberFormat="1" applyFont="1" applyFill="1" applyBorder="1" applyAlignment="1">
      <alignment horizontal="left" vertical="center" wrapText="1"/>
    </xf>
    <xf numFmtId="49" fontId="10" fillId="7" borderId="3" xfId="0" applyNumberFormat="1" applyFont="1" applyFill="1" applyBorder="1" applyAlignment="1">
      <alignment horizontal="left" vertical="center" wrapText="1"/>
    </xf>
    <xf numFmtId="49" fontId="10" fillId="8" borderId="3" xfId="0" applyNumberFormat="1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vertical="center" wrapText="1"/>
    </xf>
    <xf numFmtId="49" fontId="10" fillId="5" borderId="3" xfId="0" applyNumberFormat="1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vertical="top" wrapText="1"/>
    </xf>
    <xf numFmtId="49" fontId="10" fillId="8" borderId="6" xfId="0" applyNumberFormat="1" applyFont="1" applyFill="1" applyBorder="1" applyAlignment="1">
      <alignment horizontal="right" vertical="center" wrapText="1"/>
    </xf>
    <xf numFmtId="49" fontId="8" fillId="2" borderId="6" xfId="0" applyNumberFormat="1" applyFont="1" applyFill="1" applyBorder="1" applyAlignment="1">
      <alignment horizontal="right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top" wrapText="1"/>
    </xf>
    <xf numFmtId="49" fontId="10" fillId="7" borderId="9" xfId="0" applyNumberFormat="1" applyFont="1" applyFill="1" applyBorder="1" applyAlignment="1">
      <alignment horizontal="right" vertical="center" wrapText="1"/>
    </xf>
    <xf numFmtId="0" fontId="10" fillId="7" borderId="1" xfId="0" applyFont="1" applyFill="1" applyBorder="1" applyAlignment="1">
      <alignment wrapText="1"/>
    </xf>
    <xf numFmtId="49" fontId="10" fillId="8" borderId="1" xfId="0" applyNumberFormat="1" applyFont="1" applyFill="1" applyBorder="1" applyAlignment="1">
      <alignment horizontal="center" vertical="center" wrapText="1"/>
    </xf>
    <xf numFmtId="49" fontId="10" fillId="5" borderId="9" xfId="0" applyNumberFormat="1" applyFont="1" applyFill="1" applyBorder="1" applyAlignment="1">
      <alignment horizontal="right" vertical="center" wrapText="1"/>
    </xf>
    <xf numFmtId="0" fontId="12" fillId="8" borderId="1" xfId="0" applyFont="1" applyFill="1" applyBorder="1" applyAlignment="1">
      <alignment horizontal="left" wrapText="1"/>
    </xf>
    <xf numFmtId="49" fontId="10" fillId="8" borderId="9" xfId="0" applyNumberFormat="1" applyFont="1" applyFill="1" applyBorder="1" applyAlignment="1">
      <alignment horizontal="right" vertical="center" wrapText="1"/>
    </xf>
    <xf numFmtId="0" fontId="12" fillId="5" borderId="4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49" fontId="10" fillId="5" borderId="4" xfId="0" applyNumberFormat="1" applyFont="1" applyFill="1" applyBorder="1" applyAlignment="1">
      <alignment horizontal="center" vertical="center" wrapText="1"/>
    </xf>
    <xf numFmtId="49" fontId="10" fillId="8" borderId="4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justify" vertical="top" wrapText="1"/>
    </xf>
    <xf numFmtId="49" fontId="10" fillId="8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2" xfId="0" applyFont="1" applyBorder="1" applyAlignment="1">
      <alignment horizontal="center" vertical="top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distributed" wrapText="1"/>
    </xf>
    <xf numFmtId="0" fontId="8" fillId="4" borderId="1" xfId="0" applyFont="1" applyFill="1" applyBorder="1" applyAlignment="1">
      <alignment horizontal="justify" vertical="center" wrapText="1"/>
    </xf>
    <xf numFmtId="0" fontId="10" fillId="0" borderId="8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top" wrapText="1"/>
    </xf>
    <xf numFmtId="0" fontId="8" fillId="4" borderId="6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justify" vertical="top" wrapText="1"/>
    </xf>
    <xf numFmtId="0" fontId="8" fillId="4" borderId="6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0" fontId="8" fillId="4" borderId="1" xfId="0" applyFont="1" applyFill="1" applyBorder="1"/>
    <xf numFmtId="0" fontId="8" fillId="5" borderId="6" xfId="0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4" borderId="6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justify" vertical="top" wrapText="1"/>
    </xf>
    <xf numFmtId="0" fontId="10" fillId="0" borderId="3" xfId="0" applyFont="1" applyBorder="1" applyAlignment="1">
      <alignment wrapText="1"/>
    </xf>
    <xf numFmtId="0" fontId="10" fillId="0" borderId="1" xfId="0" applyFont="1" applyBorder="1"/>
    <xf numFmtId="0" fontId="13" fillId="4" borderId="1" xfId="0" applyFont="1" applyFill="1" applyBorder="1"/>
    <xf numFmtId="0" fontId="8" fillId="9" borderId="6" xfId="0" applyFont="1" applyFill="1" applyBorder="1" applyAlignment="1">
      <alignment horizontal="justify" vertical="center" wrapText="1"/>
    </xf>
    <xf numFmtId="0" fontId="8" fillId="9" borderId="1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justify" vertical="top" wrapText="1"/>
    </xf>
    <xf numFmtId="0" fontId="8" fillId="3" borderId="6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vertical="center" wrapText="1"/>
    </xf>
    <xf numFmtId="0" fontId="13" fillId="5" borderId="6" xfId="0" applyFont="1" applyFill="1" applyBorder="1" applyAlignment="1">
      <alignment horizontal="justify" vertical="center" wrapText="1"/>
    </xf>
    <xf numFmtId="0" fontId="13" fillId="5" borderId="1" xfId="0" applyFont="1" applyFill="1" applyBorder="1" applyAlignment="1">
      <alignment horizontal="justify" vertical="center" wrapText="1"/>
    </xf>
    <xf numFmtId="0" fontId="8" fillId="5" borderId="1" xfId="0" applyFont="1" applyFill="1" applyBorder="1"/>
    <xf numFmtId="0" fontId="8" fillId="5" borderId="8" xfId="0" applyFont="1" applyFill="1" applyBorder="1" applyAlignment="1">
      <alignment horizontal="justify" vertical="center" wrapText="1"/>
    </xf>
    <xf numFmtId="0" fontId="8" fillId="5" borderId="2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9" borderId="1" xfId="0" applyFont="1" applyFill="1" applyBorder="1" applyAlignment="1">
      <alignment horizontal="justify" vertical="center" wrapText="1"/>
    </xf>
    <xf numFmtId="0" fontId="8" fillId="2" borderId="10" xfId="0" applyFont="1" applyFill="1" applyBorder="1" applyAlignment="1">
      <alignment horizontal="justify" vertical="center" wrapText="1"/>
    </xf>
    <xf numFmtId="0" fontId="10" fillId="7" borderId="10" xfId="0" applyFont="1" applyFill="1" applyBorder="1" applyAlignment="1">
      <alignment horizontal="justify" vertical="center" wrapText="1"/>
    </xf>
    <xf numFmtId="0" fontId="10" fillId="7" borderId="2" xfId="0" applyFont="1" applyFill="1" applyBorder="1" applyAlignment="1">
      <alignment horizontal="justify" vertical="center" wrapText="1"/>
    </xf>
    <xf numFmtId="0" fontId="10" fillId="5" borderId="10" xfId="0" applyFont="1" applyFill="1" applyBorder="1" applyAlignment="1">
      <alignment horizontal="justify" vertical="center" wrapText="1"/>
    </xf>
    <xf numFmtId="0" fontId="10" fillId="5" borderId="2" xfId="0" applyFont="1" applyFill="1" applyBorder="1" applyAlignment="1">
      <alignment horizontal="justify" vertical="center" wrapText="1"/>
    </xf>
    <xf numFmtId="0" fontId="16" fillId="6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7" fillId="3" borderId="6" xfId="0" applyFont="1" applyFill="1" applyBorder="1" applyAlignment="1">
      <alignment horizontal="left" vertical="top" wrapText="1"/>
    </xf>
    <xf numFmtId="0" fontId="17" fillId="2" borderId="6" xfId="0" applyFont="1" applyFill="1" applyBorder="1" applyAlignment="1">
      <alignment horizontal="left" vertical="top" wrapText="1"/>
    </xf>
    <xf numFmtId="0" fontId="11" fillId="4" borderId="6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vertical="center" wrapText="1"/>
    </xf>
    <xf numFmtId="0" fontId="11" fillId="5" borderId="6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center" wrapText="1"/>
    </xf>
    <xf numFmtId="0" fontId="17" fillId="4" borderId="6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vertical="center" wrapText="1"/>
    </xf>
    <xf numFmtId="0" fontId="0" fillId="6" borderId="6" xfId="0" applyFill="1" applyBorder="1"/>
    <xf numFmtId="0" fontId="8" fillId="6" borderId="1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horizontal="justify" vertical="top" wrapText="1"/>
    </xf>
    <xf numFmtId="0" fontId="8" fillId="5" borderId="1" xfId="0" applyFont="1" applyFill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  <xf numFmtId="0" fontId="11" fillId="0" borderId="0" xfId="0" applyFont="1" applyAlignment="1">
      <alignment horizontal="right"/>
    </xf>
    <xf numFmtId="0" fontId="8" fillId="6" borderId="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top" wrapText="1"/>
    </xf>
    <xf numFmtId="49" fontId="10" fillId="5" borderId="9" xfId="0" applyNumberFormat="1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right" vertical="center" wrapText="1"/>
    </xf>
    <xf numFmtId="49" fontId="8" fillId="3" borderId="9" xfId="0" applyNumberFormat="1" applyFont="1" applyFill="1" applyBorder="1" applyAlignment="1">
      <alignment horizontal="right" vertical="center"/>
    </xf>
    <xf numFmtId="49" fontId="10" fillId="7" borderId="9" xfId="0" applyNumberFormat="1" applyFont="1" applyFill="1" applyBorder="1" applyAlignment="1">
      <alignment horizontal="right" vertical="center"/>
    </xf>
    <xf numFmtId="49" fontId="10" fillId="6" borderId="6" xfId="0" applyNumberFormat="1" applyFont="1" applyFill="1" applyBorder="1" applyAlignment="1">
      <alignment vertical="center"/>
    </xf>
    <xf numFmtId="49" fontId="10" fillId="6" borderId="9" xfId="0" applyNumberFormat="1" applyFont="1" applyFill="1" applyBorder="1" applyAlignment="1">
      <alignment vertical="center"/>
    </xf>
    <xf numFmtId="49" fontId="10" fillId="6" borderId="3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49" fontId="8" fillId="2" borderId="9" xfId="0" applyNumberFormat="1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vertical="center"/>
    </xf>
    <xf numFmtId="49" fontId="8" fillId="4" borderId="6" xfId="0" applyNumberFormat="1" applyFont="1" applyFill="1" applyBorder="1" applyAlignment="1">
      <alignment vertical="center"/>
    </xf>
    <xf numFmtId="49" fontId="8" fillId="4" borderId="9" xfId="0" applyNumberFormat="1" applyFont="1" applyFill="1" applyBorder="1" applyAlignment="1">
      <alignment vertical="center"/>
    </xf>
    <xf numFmtId="49" fontId="8" fillId="4" borderId="3" xfId="0" applyNumberFormat="1" applyFont="1" applyFill="1" applyBorder="1" applyAlignment="1">
      <alignment vertical="center"/>
    </xf>
    <xf numFmtId="49" fontId="10" fillId="5" borderId="6" xfId="0" applyNumberFormat="1" applyFont="1" applyFill="1" applyBorder="1" applyAlignment="1">
      <alignment vertical="center"/>
    </xf>
    <xf numFmtId="49" fontId="10" fillId="5" borderId="9" xfId="0" applyNumberFormat="1" applyFont="1" applyFill="1" applyBorder="1" applyAlignment="1">
      <alignment vertical="center"/>
    </xf>
    <xf numFmtId="49" fontId="10" fillId="5" borderId="3" xfId="0" applyNumberFormat="1" applyFont="1" applyFill="1" applyBorder="1" applyAlignment="1">
      <alignment vertical="center"/>
    </xf>
    <xf numFmtId="49" fontId="10" fillId="0" borderId="6" xfId="0" applyNumberFormat="1" applyFont="1" applyBorder="1" applyAlignment="1">
      <alignment vertical="center"/>
    </xf>
    <xf numFmtId="49" fontId="10" fillId="0" borderId="9" xfId="0" applyNumberFormat="1" applyFont="1" applyBorder="1" applyAlignment="1">
      <alignment vertical="center"/>
    </xf>
    <xf numFmtId="49" fontId="10" fillId="0" borderId="3" xfId="0" applyNumberFormat="1" applyFont="1" applyBorder="1" applyAlignment="1">
      <alignment vertical="center"/>
    </xf>
    <xf numFmtId="0" fontId="10" fillId="5" borderId="6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0" fontId="10" fillId="7" borderId="6" xfId="0" applyFont="1" applyFill="1" applyBorder="1" applyAlignment="1">
      <alignment vertical="center" wrapText="1"/>
    </xf>
    <xf numFmtId="0" fontId="10" fillId="7" borderId="9" xfId="0" applyFont="1" applyFill="1" applyBorder="1" applyAlignment="1">
      <alignment vertical="center" wrapText="1"/>
    </xf>
    <xf numFmtId="0" fontId="10" fillId="7" borderId="3" xfId="0" applyFont="1" applyFill="1" applyBorder="1" applyAlignment="1">
      <alignment vertical="center" wrapText="1"/>
    </xf>
    <xf numFmtId="49" fontId="10" fillId="5" borderId="6" xfId="0" applyNumberFormat="1" applyFont="1" applyFill="1" applyBorder="1" applyAlignment="1">
      <alignment vertical="center" wrapText="1"/>
    </xf>
    <xf numFmtId="49" fontId="10" fillId="5" borderId="9" xfId="0" applyNumberFormat="1" applyFont="1" applyFill="1" applyBorder="1" applyAlignment="1">
      <alignment vertical="center" wrapText="1"/>
    </xf>
    <xf numFmtId="49" fontId="10" fillId="5" borderId="3" xfId="0" applyNumberFormat="1" applyFont="1" applyFill="1" applyBorder="1" applyAlignment="1">
      <alignment vertical="center" wrapText="1"/>
    </xf>
    <xf numFmtId="49" fontId="10" fillId="7" borderId="6" xfId="0" applyNumberFormat="1" applyFont="1" applyFill="1" applyBorder="1" applyAlignment="1">
      <alignment vertical="center" wrapText="1"/>
    </xf>
    <xf numFmtId="49" fontId="10" fillId="7" borderId="9" xfId="0" applyNumberFormat="1" applyFont="1" applyFill="1" applyBorder="1" applyAlignment="1">
      <alignment vertical="center" wrapText="1"/>
    </xf>
    <xf numFmtId="49" fontId="10" fillId="7" borderId="3" xfId="0" applyNumberFormat="1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49" fontId="8" fillId="3" borderId="13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right" vertical="center"/>
    </xf>
    <xf numFmtId="49" fontId="10" fillId="8" borderId="9" xfId="0" applyNumberFormat="1" applyFont="1" applyFill="1" applyBorder="1" applyAlignment="1">
      <alignment horizontal="right" vertical="center"/>
    </xf>
    <xf numFmtId="49" fontId="8" fillId="2" borderId="9" xfId="0" applyNumberFormat="1" applyFont="1" applyFill="1" applyBorder="1" applyAlignment="1">
      <alignment horizontal="right" vertical="center" wrapText="1"/>
    </xf>
    <xf numFmtId="0" fontId="12" fillId="5" borderId="6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49" fontId="8" fillId="4" borderId="6" xfId="0" applyNumberFormat="1" applyFont="1" applyFill="1" applyBorder="1" applyAlignment="1">
      <alignment vertical="center" wrapText="1"/>
    </xf>
    <xf numFmtId="49" fontId="8" fillId="4" borderId="9" xfId="0" applyNumberFormat="1" applyFont="1" applyFill="1" applyBorder="1" applyAlignment="1">
      <alignment vertical="center" wrapText="1"/>
    </xf>
    <xf numFmtId="49" fontId="8" fillId="4" borderId="3" xfId="0" applyNumberFormat="1" applyFont="1" applyFill="1" applyBorder="1" applyAlignment="1">
      <alignment vertical="center" wrapText="1"/>
    </xf>
    <xf numFmtId="49" fontId="10" fillId="0" borderId="6" xfId="0" applyNumberFormat="1" applyFont="1" applyBorder="1" applyAlignment="1">
      <alignment vertical="center" wrapText="1"/>
    </xf>
    <xf numFmtId="49" fontId="10" fillId="0" borderId="9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vertical="center" wrapText="1"/>
    </xf>
    <xf numFmtId="49" fontId="10" fillId="7" borderId="6" xfId="0" applyNumberFormat="1" applyFont="1" applyFill="1" applyBorder="1" applyAlignment="1">
      <alignment vertical="center"/>
    </xf>
    <xf numFmtId="49" fontId="10" fillId="7" borderId="9" xfId="0" applyNumberFormat="1" applyFont="1" applyFill="1" applyBorder="1" applyAlignment="1">
      <alignment vertical="center"/>
    </xf>
    <xf numFmtId="49" fontId="10" fillId="7" borderId="3" xfId="0" applyNumberFormat="1" applyFont="1" applyFill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49" fontId="1" fillId="5" borderId="9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49" fontId="10" fillId="4" borderId="6" xfId="0" applyNumberFormat="1" applyFont="1" applyFill="1" applyBorder="1" applyAlignment="1">
      <alignment vertical="center"/>
    </xf>
    <xf numFmtId="49" fontId="10" fillId="4" borderId="9" xfId="0" applyNumberFormat="1" applyFont="1" applyFill="1" applyBorder="1" applyAlignment="1">
      <alignment vertical="center"/>
    </xf>
    <xf numFmtId="49" fontId="10" fillId="4" borderId="3" xfId="0" applyNumberFormat="1" applyFont="1" applyFill="1" applyBorder="1" applyAlignment="1">
      <alignment vertical="center"/>
    </xf>
    <xf numFmtId="49" fontId="10" fillId="0" borderId="3" xfId="0" applyNumberFormat="1" applyFont="1" applyBorder="1" applyAlignment="1">
      <alignment horizontal="center" vertical="center"/>
    </xf>
    <xf numFmtId="0" fontId="10" fillId="7" borderId="9" xfId="0" applyFont="1" applyFill="1" applyBorder="1" applyAlignment="1">
      <alignment vertical="top" wrapText="1"/>
    </xf>
    <xf numFmtId="0" fontId="10" fillId="7" borderId="3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2" fillId="0" borderId="20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4" borderId="6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vertical="top" wrapText="1"/>
    </xf>
    <xf numFmtId="1" fontId="8" fillId="2" borderId="3" xfId="0" applyNumberFormat="1" applyFont="1" applyFill="1" applyBorder="1" applyAlignment="1"/>
    <xf numFmtId="1" fontId="8" fillId="4" borderId="3" xfId="0" applyNumberFormat="1" applyFont="1" applyFill="1" applyBorder="1" applyAlignment="1"/>
    <xf numFmtId="1" fontId="10" fillId="0" borderId="3" xfId="0" applyNumberFormat="1" applyFont="1" applyBorder="1" applyAlignment="1"/>
    <xf numFmtId="1" fontId="10" fillId="2" borderId="3" xfId="0" applyNumberFormat="1" applyFont="1" applyFill="1" applyBorder="1" applyAlignment="1"/>
    <xf numFmtId="1" fontId="10" fillId="4" borderId="3" xfId="0" applyNumberFormat="1" applyFont="1" applyFill="1" applyBorder="1" applyAlignment="1"/>
    <xf numFmtId="1" fontId="8" fillId="5" borderId="3" xfId="0" applyNumberFormat="1" applyFont="1" applyFill="1" applyBorder="1" applyAlignment="1"/>
    <xf numFmtId="1" fontId="10" fillId="7" borderId="2" xfId="0" applyNumberFormat="1" applyFont="1" applyFill="1" applyBorder="1" applyAlignment="1"/>
    <xf numFmtId="1" fontId="10" fillId="7" borderId="1" xfId="0" applyNumberFormat="1" applyFont="1" applyFill="1" applyBorder="1" applyAlignment="1"/>
    <xf numFmtId="1" fontId="10" fillId="9" borderId="3" xfId="0" applyNumberFormat="1" applyFont="1" applyFill="1" applyBorder="1" applyAlignment="1"/>
    <xf numFmtId="1" fontId="10" fillId="7" borderId="3" xfId="0" applyNumberFormat="1" applyFont="1" applyFill="1" applyBorder="1" applyAlignment="1"/>
    <xf numFmtId="1" fontId="8" fillId="3" borderId="3" xfId="0" applyNumberFormat="1" applyFont="1" applyFill="1" applyBorder="1" applyAlignment="1"/>
    <xf numFmtId="1" fontId="8" fillId="5" borderId="1" xfId="0" applyNumberFormat="1" applyFont="1" applyFill="1" applyBorder="1" applyAlignment="1"/>
    <xf numFmtId="1" fontId="10" fillId="5" borderId="3" xfId="0" applyNumberFormat="1" applyFont="1" applyFill="1" applyBorder="1" applyAlignment="1">
      <alignment vertical="center"/>
    </xf>
    <xf numFmtId="1" fontId="8" fillId="6" borderId="3" xfId="0" applyNumberFormat="1" applyFont="1" applyFill="1" applyBorder="1" applyAlignment="1"/>
    <xf numFmtId="0" fontId="10" fillId="7" borderId="6" xfId="0" applyFont="1" applyFill="1" applyBorder="1" applyAlignment="1">
      <alignment horizontal="justify" vertical="center" wrapText="1"/>
    </xf>
    <xf numFmtId="1" fontId="8" fillId="6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  <xf numFmtId="1" fontId="10" fillId="1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/>
    </xf>
    <xf numFmtId="1" fontId="1" fillId="1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top"/>
    </xf>
    <xf numFmtId="1" fontId="10" fillId="0" borderId="1" xfId="0" applyNumberFormat="1" applyFont="1" applyBorder="1" applyAlignment="1">
      <alignment horizontal="center"/>
    </xf>
    <xf numFmtId="1" fontId="8" fillId="3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/>
    </xf>
    <xf numFmtId="0" fontId="10" fillId="0" borderId="9" xfId="0" applyFont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49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4" borderId="9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vertical="center"/>
    </xf>
    <xf numFmtId="49" fontId="10" fillId="2" borderId="9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vertical="center"/>
    </xf>
    <xf numFmtId="49" fontId="10" fillId="4" borderId="6" xfId="0" applyNumberFormat="1" applyFont="1" applyFill="1" applyBorder="1" applyAlignment="1">
      <alignment vertical="center" wrapText="1"/>
    </xf>
    <xf numFmtId="49" fontId="10" fillId="4" borderId="9" xfId="0" applyNumberFormat="1" applyFont="1" applyFill="1" applyBorder="1" applyAlignment="1">
      <alignment vertical="center" wrapText="1"/>
    </xf>
    <xf numFmtId="49" fontId="10" fillId="4" borderId="3" xfId="0" applyNumberFormat="1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vertical="center"/>
    </xf>
    <xf numFmtId="49" fontId="8" fillId="3" borderId="9" xfId="0" applyNumberFormat="1" applyFont="1" applyFill="1" applyBorder="1" applyAlignment="1">
      <alignment vertical="center"/>
    </xf>
    <xf numFmtId="49" fontId="8" fillId="3" borderId="3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vertical="center"/>
    </xf>
    <xf numFmtId="49" fontId="10" fillId="0" borderId="9" xfId="0" applyNumberFormat="1" applyFont="1" applyBorder="1" applyAlignment="1">
      <alignment horizontal="left" vertical="center"/>
    </xf>
    <xf numFmtId="49" fontId="10" fillId="0" borderId="9" xfId="0" applyNumberFormat="1" applyFont="1" applyBorder="1" applyAlignment="1">
      <alignment horizontal="center" vertical="center"/>
    </xf>
    <xf numFmtId="0" fontId="1" fillId="10" borderId="1" xfId="0" applyFont="1" applyFill="1" applyBorder="1" applyAlignment="1">
      <alignment horizontal="left" vertical="top" wrapText="1"/>
    </xf>
    <xf numFmtId="49" fontId="1" fillId="10" borderId="6" xfId="0" applyNumberFormat="1" applyFont="1" applyFill="1" applyBorder="1" applyAlignment="1">
      <alignment horizontal="right" vertical="center"/>
    </xf>
    <xf numFmtId="49" fontId="1" fillId="10" borderId="9" xfId="0" applyNumberFormat="1" applyFont="1" applyFill="1" applyBorder="1" applyAlignment="1">
      <alignment horizontal="right" vertical="center"/>
    </xf>
    <xf numFmtId="49" fontId="1" fillId="10" borderId="3" xfId="0" applyNumberFormat="1" applyFont="1" applyFill="1" applyBorder="1" applyAlignment="1">
      <alignment horizontal="left" vertical="center"/>
    </xf>
    <xf numFmtId="49" fontId="1" fillId="10" borderId="4" xfId="0" applyNumberFormat="1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left" vertical="top" wrapText="1"/>
    </xf>
    <xf numFmtId="49" fontId="10" fillId="10" borderId="6" xfId="0" applyNumberFormat="1" applyFont="1" applyFill="1" applyBorder="1" applyAlignment="1">
      <alignment horizontal="right" vertical="center"/>
    </xf>
    <xf numFmtId="49" fontId="10" fillId="10" borderId="9" xfId="0" applyNumberFormat="1" applyFont="1" applyFill="1" applyBorder="1" applyAlignment="1">
      <alignment horizontal="right" vertical="center"/>
    </xf>
    <xf numFmtId="49" fontId="10" fillId="10" borderId="3" xfId="0" applyNumberFormat="1" applyFont="1" applyFill="1" applyBorder="1" applyAlignment="1">
      <alignment horizontal="left" vertical="center"/>
    </xf>
    <xf numFmtId="49" fontId="10" fillId="10" borderId="4" xfId="0" applyNumberFormat="1" applyFont="1" applyFill="1" applyBorder="1" applyAlignment="1">
      <alignment horizontal="center" vertical="center"/>
    </xf>
    <xf numFmtId="49" fontId="1" fillId="8" borderId="9" xfId="0" applyNumberFormat="1" applyFont="1" applyFill="1" applyBorder="1" applyAlignment="1">
      <alignment horizontal="left" vertical="center"/>
    </xf>
    <xf numFmtId="0" fontId="10" fillId="10" borderId="1" xfId="0" applyFont="1" applyFill="1" applyBorder="1" applyAlignment="1">
      <alignment vertical="center" wrapText="1"/>
    </xf>
    <xf numFmtId="0" fontId="10" fillId="10" borderId="10" xfId="0" applyFont="1" applyFill="1" applyBorder="1" applyAlignment="1">
      <alignment horizontal="right" vertical="center" wrapText="1"/>
    </xf>
    <xf numFmtId="0" fontId="10" fillId="10" borderId="18" xfId="0" applyFont="1" applyFill="1" applyBorder="1" applyAlignment="1">
      <alignment horizontal="right" vertical="center" wrapText="1"/>
    </xf>
    <xf numFmtId="0" fontId="10" fillId="10" borderId="1" xfId="0" applyFont="1" applyFill="1" applyBorder="1" applyAlignment="1">
      <alignment horizontal="center" vertical="center" wrapText="1"/>
    </xf>
    <xf numFmtId="49" fontId="10" fillId="8" borderId="6" xfId="0" applyNumberFormat="1" applyFont="1" applyFill="1" applyBorder="1" applyAlignment="1">
      <alignment horizontal="left" vertical="center"/>
    </xf>
    <xf numFmtId="0" fontId="10" fillId="8" borderId="9" xfId="0" applyFont="1" applyFill="1" applyBorder="1" applyAlignment="1">
      <alignment horizontal="left" vertical="center" wrapText="1"/>
    </xf>
    <xf numFmtId="0" fontId="10" fillId="8" borderId="6" xfId="0" applyFont="1" applyFill="1" applyBorder="1" applyAlignment="1">
      <alignment horizontal="left" vertical="center" wrapText="1"/>
    </xf>
    <xf numFmtId="49" fontId="10" fillId="10" borderId="11" xfId="0" applyNumberFormat="1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right" vertical="center"/>
    </xf>
    <xf numFmtId="0" fontId="10" fillId="5" borderId="18" xfId="0" applyFont="1" applyFill="1" applyBorder="1" applyAlignment="1">
      <alignment horizontal="right" vertical="center"/>
    </xf>
    <xf numFmtId="49" fontId="10" fillId="5" borderId="11" xfId="0" applyNumberFormat="1" applyFont="1" applyFill="1" applyBorder="1" applyAlignment="1">
      <alignment horizontal="left" vertical="center"/>
    </xf>
    <xf numFmtId="0" fontId="10" fillId="7" borderId="10" xfId="0" applyFont="1" applyFill="1" applyBorder="1" applyAlignment="1">
      <alignment horizontal="right" vertical="center"/>
    </xf>
    <xf numFmtId="0" fontId="10" fillId="7" borderId="18" xfId="0" applyFont="1" applyFill="1" applyBorder="1" applyAlignment="1">
      <alignment horizontal="right" vertical="center"/>
    </xf>
    <xf numFmtId="49" fontId="10" fillId="5" borderId="6" xfId="0" applyNumberFormat="1" applyFont="1" applyFill="1" applyBorder="1" applyAlignment="1">
      <alignment horizontal="left" vertical="center"/>
    </xf>
    <xf numFmtId="49" fontId="10" fillId="5" borderId="9" xfId="0" applyNumberFormat="1" applyFont="1" applyFill="1" applyBorder="1" applyAlignment="1">
      <alignment horizontal="left" vertical="center"/>
    </xf>
    <xf numFmtId="49" fontId="10" fillId="7" borderId="6" xfId="0" applyNumberFormat="1" applyFont="1" applyFill="1" applyBorder="1" applyAlignment="1">
      <alignment horizontal="left" vertical="center"/>
    </xf>
    <xf numFmtId="49" fontId="10" fillId="7" borderId="9" xfId="0" applyNumberFormat="1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center" wrapText="1"/>
    </xf>
    <xf numFmtId="0" fontId="10" fillId="5" borderId="18" xfId="0" applyFont="1" applyFill="1" applyBorder="1" applyAlignment="1">
      <alignment horizontal="left" vertical="center" wrapText="1"/>
    </xf>
    <xf numFmtId="0" fontId="10" fillId="7" borderId="10" xfId="0" applyFont="1" applyFill="1" applyBorder="1" applyAlignment="1">
      <alignment horizontal="left" vertical="center" wrapText="1"/>
    </xf>
    <xf numFmtId="0" fontId="10" fillId="7" borderId="18" xfId="0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vertical="top" wrapText="1"/>
    </xf>
    <xf numFmtId="49" fontId="10" fillId="10" borderId="6" xfId="0" applyNumberFormat="1" applyFont="1" applyFill="1" applyBorder="1" applyAlignment="1">
      <alignment horizontal="right" vertical="center" wrapText="1"/>
    </xf>
    <xf numFmtId="49" fontId="10" fillId="10" borderId="9" xfId="0" applyNumberFormat="1" applyFont="1" applyFill="1" applyBorder="1" applyAlignment="1">
      <alignment horizontal="right" vertical="center" wrapText="1"/>
    </xf>
    <xf numFmtId="49" fontId="10" fillId="10" borderId="3" xfId="0" applyNumberFormat="1" applyFont="1" applyFill="1" applyBorder="1" applyAlignment="1">
      <alignment horizontal="left" vertical="center" wrapText="1"/>
    </xf>
    <xf numFmtId="49" fontId="10" fillId="10" borderId="6" xfId="0" applyNumberFormat="1" applyFont="1" applyFill="1" applyBorder="1" applyAlignment="1">
      <alignment horizontal="left" vertical="center" wrapText="1"/>
    </xf>
    <xf numFmtId="49" fontId="10" fillId="10" borderId="9" xfId="0" applyNumberFormat="1" applyFont="1" applyFill="1" applyBorder="1" applyAlignment="1">
      <alignment horizontal="left" vertical="center" wrapText="1"/>
    </xf>
    <xf numFmtId="49" fontId="10" fillId="5" borderId="6" xfId="0" applyNumberFormat="1" applyFont="1" applyFill="1" applyBorder="1" applyAlignment="1">
      <alignment horizontal="left" vertical="center" wrapText="1"/>
    </xf>
    <xf numFmtId="49" fontId="10" fillId="5" borderId="9" xfId="0" applyNumberFormat="1" applyFont="1" applyFill="1" applyBorder="1" applyAlignment="1">
      <alignment horizontal="left" vertical="center" wrapText="1"/>
    </xf>
    <xf numFmtId="49" fontId="10" fillId="7" borderId="6" xfId="0" applyNumberFormat="1" applyFont="1" applyFill="1" applyBorder="1" applyAlignment="1">
      <alignment horizontal="left" vertical="center" wrapText="1"/>
    </xf>
    <xf numFmtId="49" fontId="10" fillId="7" borderId="9" xfId="0" applyNumberFormat="1" applyFont="1" applyFill="1" applyBorder="1" applyAlignment="1">
      <alignment horizontal="left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" fontId="10" fillId="8" borderId="1" xfId="0" applyNumberFormat="1" applyFont="1" applyFill="1" applyBorder="1" applyAlignment="1">
      <alignment horizontal="center" vertical="center"/>
    </xf>
    <xf numFmtId="49" fontId="10" fillId="10" borderId="1" xfId="0" applyNumberFormat="1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left" wrapText="1"/>
    </xf>
    <xf numFmtId="0" fontId="12" fillId="10" borderId="1" xfId="0" applyFont="1" applyFill="1" applyBorder="1" applyAlignment="1">
      <alignment horizontal="left" wrapText="1"/>
    </xf>
    <xf numFmtId="49" fontId="10" fillId="10" borderId="4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justify" vertical="top" wrapText="1"/>
    </xf>
    <xf numFmtId="49" fontId="10" fillId="10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1" fillId="7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1" fontId="10" fillId="0" borderId="1" xfId="0" applyNumberFormat="1" applyFont="1" applyBorder="1" applyAlignment="1">
      <alignment horizontal="center" wrapText="1"/>
    </xf>
    <xf numFmtId="1" fontId="8" fillId="6" borderId="1" xfId="0" applyNumberFormat="1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10" fillId="5" borderId="3" xfId="0" applyNumberFormat="1" applyFont="1" applyFill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 vertical="center"/>
    </xf>
    <xf numFmtId="1" fontId="10" fillId="10" borderId="3" xfId="0" applyNumberFormat="1" applyFont="1" applyFill="1" applyBorder="1" applyAlignment="1">
      <alignment horizontal="center" vertical="center"/>
    </xf>
    <xf numFmtId="1" fontId="10" fillId="10" borderId="3" xfId="0" applyNumberFormat="1" applyFont="1" applyFill="1" applyBorder="1" applyAlignment="1">
      <alignment horizontal="center"/>
    </xf>
    <xf numFmtId="1" fontId="10" fillId="7" borderId="3" xfId="0" applyNumberFormat="1" applyFont="1" applyFill="1" applyBorder="1" applyAlignment="1">
      <alignment horizontal="center" vertical="center"/>
    </xf>
    <xf numFmtId="1" fontId="8" fillId="6" borderId="3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justify" vertical="top" wrapText="1"/>
    </xf>
    <xf numFmtId="49" fontId="10" fillId="0" borderId="2" xfId="0" applyNumberFormat="1" applyFont="1" applyBorder="1" applyAlignment="1">
      <alignment horizontal="center" vertical="center" wrapText="1"/>
    </xf>
    <xf numFmtId="1" fontId="8" fillId="9" borderId="3" xfId="0" applyNumberFormat="1" applyFont="1" applyFill="1" applyBorder="1" applyAlignment="1"/>
    <xf numFmtId="0" fontId="8" fillId="5" borderId="10" xfId="0" applyFont="1" applyFill="1" applyBorder="1" applyAlignment="1">
      <alignment horizontal="justify" vertical="center" wrapText="1"/>
    </xf>
    <xf numFmtId="0" fontId="8" fillId="5" borderId="12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top" wrapText="1"/>
    </xf>
    <xf numFmtId="0" fontId="8" fillId="5" borderId="2" xfId="0" applyFont="1" applyFill="1" applyBorder="1" applyAlignment="1">
      <alignment horizontal="justify" vertical="top" wrapText="1"/>
    </xf>
    <xf numFmtId="0" fontId="20" fillId="0" borderId="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14" fillId="0" borderId="1" xfId="0" applyFont="1" applyBorder="1"/>
    <xf numFmtId="0" fontId="12" fillId="0" borderId="24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/>
    </xf>
    <xf numFmtId="1" fontId="10" fillId="7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top" wrapText="1"/>
    </xf>
    <xf numFmtId="1" fontId="10" fillId="5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top" wrapText="1"/>
    </xf>
    <xf numFmtId="49" fontId="8" fillId="6" borderId="1" xfId="0" applyNumberFormat="1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Font="1"/>
    <xf numFmtId="0" fontId="25" fillId="0" borderId="0" xfId="0" applyFont="1" applyAlignment="1">
      <alignment horizontal="left"/>
    </xf>
    <xf numFmtId="0" fontId="12" fillId="0" borderId="1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49" fontId="8" fillId="6" borderId="6" xfId="0" applyNumberFormat="1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justify" vertical="center" wrapText="1"/>
    </xf>
    <xf numFmtId="49" fontId="10" fillId="7" borderId="6" xfId="0" applyNumberFormat="1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justify" vertical="center" wrapText="1"/>
    </xf>
    <xf numFmtId="0" fontId="12" fillId="0" borderId="1" xfId="0" applyFont="1" applyBorder="1"/>
    <xf numFmtId="0" fontId="10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vertical="top"/>
    </xf>
    <xf numFmtId="3" fontId="1" fillId="0" borderId="4" xfId="5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/>
    <xf numFmtId="1" fontId="10" fillId="0" borderId="6" xfId="0" applyNumberFormat="1" applyFont="1" applyBorder="1" applyAlignment="1">
      <alignment horizontal="center"/>
    </xf>
    <xf numFmtId="1" fontId="8" fillId="6" borderId="6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/>
    </xf>
    <xf numFmtId="1" fontId="8" fillId="7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0" fontId="10" fillId="7" borderId="0" xfId="0" applyFont="1" applyFill="1" applyBorder="1" applyAlignment="1">
      <alignment vertical="center" wrapText="1"/>
    </xf>
    <xf numFmtId="0" fontId="11" fillId="0" borderId="0" xfId="0" applyFont="1" applyAlignment="1"/>
    <xf numFmtId="0" fontId="11" fillId="0" borderId="0" xfId="0" applyFont="1" applyAlignment="1">
      <alignment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10" borderId="6" xfId="0" applyNumberFormat="1" applyFont="1" applyFill="1" applyBorder="1" applyAlignment="1">
      <alignment horizontal="left" vertical="center"/>
    </xf>
    <xf numFmtId="49" fontId="10" fillId="10" borderId="9" xfId="0" applyNumberFormat="1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49" fontId="10" fillId="0" borderId="8" xfId="0" applyNumberFormat="1" applyFont="1" applyBorder="1" applyAlignment="1">
      <alignment vertical="center"/>
    </xf>
    <xf numFmtId="49" fontId="10" fillId="0" borderId="5" xfId="0" applyNumberFormat="1" applyFont="1" applyBorder="1" applyAlignment="1">
      <alignment vertical="center"/>
    </xf>
    <xf numFmtId="1" fontId="10" fillId="7" borderId="2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top" wrapText="1"/>
    </xf>
    <xf numFmtId="49" fontId="28" fillId="4" borderId="2" xfId="0" applyNumberFormat="1" applyFont="1" applyFill="1" applyBorder="1" applyAlignment="1">
      <alignment horizontal="center" vertical="center"/>
    </xf>
    <xf numFmtId="49" fontId="28" fillId="4" borderId="6" xfId="0" applyNumberFormat="1" applyFont="1" applyFill="1" applyBorder="1" applyAlignment="1">
      <alignment vertical="center"/>
    </xf>
    <xf numFmtId="49" fontId="28" fillId="4" borderId="9" xfId="0" applyNumberFormat="1" applyFont="1" applyFill="1" applyBorder="1" applyAlignment="1">
      <alignment vertical="center"/>
    </xf>
    <xf numFmtId="49" fontId="28" fillId="4" borderId="3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top" wrapText="1"/>
    </xf>
    <xf numFmtId="0" fontId="10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8" fillId="4" borderId="8" xfId="0" applyFont="1" applyFill="1" applyBorder="1" applyAlignment="1">
      <alignment horizontal="justify" vertical="top" wrapText="1"/>
    </xf>
    <xf numFmtId="0" fontId="13" fillId="9" borderId="1" xfId="0" applyFont="1" applyFill="1" applyBorder="1" applyAlignment="1">
      <alignment horizontal="justify" vertical="top" wrapText="1"/>
    </xf>
    <xf numFmtId="0" fontId="11" fillId="0" borderId="0" xfId="0" applyFont="1" applyAlignment="1"/>
    <xf numFmtId="0" fontId="0" fillId="0" borderId="0" xfId="0" applyAlignment="1"/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left" vertical="center" wrapText="1"/>
    </xf>
    <xf numFmtId="0" fontId="11" fillId="0" borderId="0" xfId="0" applyFont="1" applyAlignment="1"/>
    <xf numFmtId="0" fontId="0" fillId="0" borderId="0" xfId="0" applyAlignment="1"/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justify" vertical="center" wrapText="1"/>
    </xf>
    <xf numFmtId="1" fontId="10" fillId="5" borderId="3" xfId="0" applyNumberFormat="1" applyFont="1" applyFill="1" applyBorder="1" applyAlignment="1"/>
    <xf numFmtId="0" fontId="11" fillId="0" borderId="0" xfId="0" applyFont="1" applyAlignment="1"/>
    <xf numFmtId="0" fontId="0" fillId="0" borderId="0" xfId="0" applyAlignment="1"/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left"/>
    </xf>
    <xf numFmtId="0" fontId="21" fillId="3" borderId="9" xfId="0" applyFont="1" applyFill="1" applyBorder="1" applyAlignment="1">
      <alignment horizontal="left"/>
    </xf>
    <xf numFmtId="0" fontId="21" fillId="3" borderId="3" xfId="0" applyFont="1" applyFill="1" applyBorder="1" applyAlignment="1">
      <alignment horizontal="left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8" fillId="0" borderId="0" xfId="0" applyFont="1" applyAlignment="1"/>
  </cellXfs>
  <cellStyles count="6">
    <cellStyle name="Обычный" xfId="0" builtinId="0"/>
    <cellStyle name="Обычный 2" xfId="2"/>
    <cellStyle name="Обычный 2 2" xfId="3"/>
    <cellStyle name="Обычный 3" xfId="4"/>
    <cellStyle name="Обычный_Лист1" xfId="5"/>
    <cellStyle name="Стиль 1" xfId="1"/>
  </cellStyles>
  <dxfs count="0"/>
  <tableStyles count="0" defaultTableStyle="TableStyleMedium2" defaultPivotStyle="PivotStyleLight16"/>
  <colors>
    <mruColors>
      <color rgb="FF66FFFF"/>
      <color rgb="FF6BE37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102;&#1076;&#1078;&#1077;&#1090;%202017-19&#1080;&#1079;&#1084;&#1077;&#1085;&#1087;&#1088;&#1086;&#1077;&#1082;&#1090;&#1082;&#10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102;&#1076;&#1078;&#1077;&#1090;%202017-19&#1080;&#1079;&#1084;&#1077;&#1085;&#1084;&#1072;&#1088;&#1090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5"/>
      <sheetName val="прил7"/>
      <sheetName val="прил9"/>
      <sheetName val="прил11"/>
    </sheetNames>
    <sheetDataSet>
      <sheetData sheetId="0"/>
      <sheetData sheetId="1"/>
      <sheetData sheetId="2">
        <row r="21">
          <cell r="H21">
            <v>1214200</v>
          </cell>
        </row>
        <row r="27">
          <cell r="H27">
            <v>57000</v>
          </cell>
        </row>
        <row r="31">
          <cell r="H31">
            <v>419309</v>
          </cell>
        </row>
        <row r="35">
          <cell r="H35">
            <v>407617</v>
          </cell>
        </row>
        <row r="36">
          <cell r="H36">
            <v>0</v>
          </cell>
        </row>
        <row r="42">
          <cell r="H42">
            <v>711000</v>
          </cell>
        </row>
        <row r="44">
          <cell r="H44">
            <v>8000</v>
          </cell>
        </row>
        <row r="49">
          <cell r="H49">
            <v>16000</v>
          </cell>
        </row>
        <row r="51">
          <cell r="H51">
            <v>201800</v>
          </cell>
        </row>
        <row r="56">
          <cell r="H56">
            <v>894000</v>
          </cell>
        </row>
        <row r="61">
          <cell r="H61">
            <v>194449</v>
          </cell>
        </row>
        <row r="66">
          <cell r="H66">
            <v>237000</v>
          </cell>
        </row>
        <row r="68">
          <cell r="H68">
            <v>237000</v>
          </cell>
        </row>
        <row r="73">
          <cell r="H73">
            <v>237000</v>
          </cell>
        </row>
        <row r="77">
          <cell r="H77">
            <v>10965313</v>
          </cell>
        </row>
        <row r="78">
          <cell r="H78">
            <v>15000</v>
          </cell>
        </row>
        <row r="84">
          <cell r="H84">
            <v>525116</v>
          </cell>
        </row>
        <row r="89">
          <cell r="H89">
            <v>26000</v>
          </cell>
        </row>
        <row r="94">
          <cell r="H94">
            <v>2202261</v>
          </cell>
        </row>
        <row r="95">
          <cell r="H95">
            <v>3000</v>
          </cell>
        </row>
        <row r="100">
          <cell r="H100">
            <v>101900</v>
          </cell>
        </row>
        <row r="106">
          <cell r="H106">
            <v>47400</v>
          </cell>
        </row>
        <row r="111">
          <cell r="H111">
            <v>112400</v>
          </cell>
        </row>
        <row r="116">
          <cell r="H116">
            <v>3000</v>
          </cell>
        </row>
        <row r="121">
          <cell r="H121">
            <v>47400</v>
          </cell>
        </row>
        <row r="125">
          <cell r="H125">
            <v>47400</v>
          </cell>
        </row>
        <row r="130">
          <cell r="H130">
            <v>2000</v>
          </cell>
        </row>
        <row r="135">
          <cell r="H135">
            <v>0</v>
          </cell>
        </row>
        <row r="139">
          <cell r="H139">
            <v>7000</v>
          </cell>
        </row>
        <row r="141">
          <cell r="H141">
            <v>169385</v>
          </cell>
        </row>
        <row r="142">
          <cell r="H142">
            <v>3700751</v>
          </cell>
        </row>
        <row r="146">
          <cell r="H146">
            <v>23700</v>
          </cell>
        </row>
        <row r="148">
          <cell r="H148">
            <v>66000</v>
          </cell>
        </row>
        <row r="150">
          <cell r="H150">
            <v>60000</v>
          </cell>
        </row>
        <row r="152">
          <cell r="H152">
            <v>886000</v>
          </cell>
        </row>
        <row r="153">
          <cell r="H153">
            <v>813328</v>
          </cell>
        </row>
        <row r="157">
          <cell r="H157">
            <v>80000</v>
          </cell>
        </row>
        <row r="161">
          <cell r="H161">
            <v>3175000</v>
          </cell>
        </row>
        <row r="162">
          <cell r="H162">
            <v>3023767</v>
          </cell>
        </row>
        <row r="163">
          <cell r="H163">
            <v>74000</v>
          </cell>
        </row>
        <row r="167">
          <cell r="H167">
            <v>0</v>
          </cell>
        </row>
        <row r="174">
          <cell r="H174">
            <v>1764500</v>
          </cell>
        </row>
        <row r="175">
          <cell r="H175">
            <v>123000</v>
          </cell>
        </row>
        <row r="176">
          <cell r="H176">
            <v>2000</v>
          </cell>
        </row>
        <row r="180">
          <cell r="H180">
            <v>262000</v>
          </cell>
        </row>
        <row r="187">
          <cell r="H187">
            <v>450000</v>
          </cell>
        </row>
        <row r="193">
          <cell r="H193">
            <v>4220915</v>
          </cell>
        </row>
        <row r="195">
          <cell r="H195">
            <v>399971</v>
          </cell>
        </row>
        <row r="197">
          <cell r="H197">
            <v>2072445</v>
          </cell>
        </row>
        <row r="199">
          <cell r="H199">
            <v>2718640</v>
          </cell>
        </row>
        <row r="201">
          <cell r="H201">
            <v>985000</v>
          </cell>
        </row>
        <row r="205">
          <cell r="H205">
            <v>48000</v>
          </cell>
        </row>
        <row r="210">
          <cell r="H210">
            <v>165319</v>
          </cell>
        </row>
        <row r="212">
          <cell r="H212">
            <v>16215051</v>
          </cell>
        </row>
        <row r="218">
          <cell r="H218">
            <v>200000</v>
          </cell>
        </row>
        <row r="223">
          <cell r="H223">
            <v>0</v>
          </cell>
        </row>
        <row r="228">
          <cell r="H228">
            <v>372849</v>
          </cell>
        </row>
        <row r="230">
          <cell r="H230">
            <v>93212</v>
          </cell>
        </row>
        <row r="232">
          <cell r="H232">
            <v>105000</v>
          </cell>
        </row>
        <row r="237">
          <cell r="H237">
            <v>0</v>
          </cell>
        </row>
        <row r="239">
          <cell r="H239">
            <v>0</v>
          </cell>
        </row>
        <row r="243">
          <cell r="H243">
            <v>105202</v>
          </cell>
        </row>
        <row r="244">
          <cell r="H244">
            <v>9700</v>
          </cell>
        </row>
        <row r="245">
          <cell r="H245">
            <v>1800</v>
          </cell>
        </row>
        <row r="252">
          <cell r="H252">
            <v>0</v>
          </cell>
        </row>
        <row r="254">
          <cell r="H254">
            <v>48048</v>
          </cell>
        </row>
        <row r="260">
          <cell r="H260">
            <v>928000</v>
          </cell>
        </row>
        <row r="262">
          <cell r="H262">
            <v>1407000</v>
          </cell>
        </row>
        <row r="264">
          <cell r="H264">
            <v>102000</v>
          </cell>
        </row>
        <row r="266">
          <cell r="H266">
            <v>102885</v>
          </cell>
        </row>
        <row r="268">
          <cell r="H268">
            <v>350483</v>
          </cell>
        </row>
        <row r="273">
          <cell r="H273">
            <v>325000</v>
          </cell>
        </row>
        <row r="278">
          <cell r="H278">
            <v>0</v>
          </cell>
        </row>
        <row r="280">
          <cell r="H280">
            <v>150000</v>
          </cell>
        </row>
        <row r="282">
          <cell r="H282">
            <v>850000</v>
          </cell>
        </row>
        <row r="284">
          <cell r="H284">
            <v>39000</v>
          </cell>
        </row>
        <row r="290">
          <cell r="H290">
            <v>250000</v>
          </cell>
        </row>
        <row r="297">
          <cell r="H297">
            <v>10112208</v>
          </cell>
        </row>
        <row r="298">
          <cell r="H298">
            <v>86155</v>
          </cell>
        </row>
        <row r="300">
          <cell r="H300">
            <v>0</v>
          </cell>
        </row>
        <row r="302">
          <cell r="H302">
            <v>0</v>
          </cell>
        </row>
        <row r="304">
          <cell r="H304">
            <v>3530130</v>
          </cell>
        </row>
        <row r="305">
          <cell r="H305">
            <v>5364530</v>
          </cell>
        </row>
        <row r="306">
          <cell r="H306">
            <v>91304</v>
          </cell>
        </row>
        <row r="311">
          <cell r="H311">
            <v>65000</v>
          </cell>
        </row>
        <row r="316">
          <cell r="H316">
            <v>108600</v>
          </cell>
        </row>
        <row r="322">
          <cell r="H322">
            <v>112593195</v>
          </cell>
        </row>
        <row r="323">
          <cell r="H323">
            <v>4400703</v>
          </cell>
        </row>
        <row r="325">
          <cell r="H325">
            <v>710000</v>
          </cell>
        </row>
        <row r="327">
          <cell r="H327">
            <v>106817</v>
          </cell>
        </row>
        <row r="329">
          <cell r="H329">
            <v>174108</v>
          </cell>
        </row>
        <row r="331">
          <cell r="H331">
            <v>895700</v>
          </cell>
        </row>
        <row r="332">
          <cell r="H332">
            <v>875000</v>
          </cell>
        </row>
        <row r="335">
          <cell r="H335">
            <v>1625000</v>
          </cell>
        </row>
        <row r="336">
          <cell r="H336">
            <v>382308</v>
          </cell>
        </row>
        <row r="339">
          <cell r="H339">
            <v>501081</v>
          </cell>
        </row>
        <row r="340">
          <cell r="H340">
            <v>83100</v>
          </cell>
        </row>
        <row r="342">
          <cell r="H342">
            <v>1475000</v>
          </cell>
        </row>
        <row r="344">
          <cell r="H344">
            <v>889912</v>
          </cell>
        </row>
        <row r="345">
          <cell r="H345">
            <v>18100846</v>
          </cell>
        </row>
        <row r="346">
          <cell r="H346">
            <v>3050409</v>
          </cell>
        </row>
        <row r="348">
          <cell r="H348">
            <v>0</v>
          </cell>
        </row>
        <row r="350">
          <cell r="H350">
            <v>0</v>
          </cell>
        </row>
        <row r="354">
          <cell r="H354">
            <v>96932</v>
          </cell>
        </row>
        <row r="359">
          <cell r="H359">
            <v>0</v>
          </cell>
        </row>
        <row r="361">
          <cell r="H361">
            <v>0</v>
          </cell>
        </row>
        <row r="366">
          <cell r="H366">
            <v>0</v>
          </cell>
        </row>
        <row r="371">
          <cell r="H371">
            <v>4000</v>
          </cell>
        </row>
        <row r="376">
          <cell r="H376">
            <v>762808</v>
          </cell>
        </row>
        <row r="382">
          <cell r="H382">
            <v>5076700</v>
          </cell>
        </row>
        <row r="383">
          <cell r="H383">
            <v>308000</v>
          </cell>
        </row>
        <row r="384">
          <cell r="H384">
            <v>10300</v>
          </cell>
        </row>
        <row r="389">
          <cell r="H389">
            <v>4199000</v>
          </cell>
        </row>
        <row r="390">
          <cell r="H390">
            <v>1875046</v>
          </cell>
        </row>
        <row r="391">
          <cell r="H391">
            <v>1064248</v>
          </cell>
        </row>
        <row r="396">
          <cell r="H396">
            <v>87000</v>
          </cell>
        </row>
        <row r="402">
          <cell r="H402">
            <v>148000</v>
          </cell>
        </row>
        <row r="406">
          <cell r="H406">
            <v>322309</v>
          </cell>
        </row>
        <row r="408">
          <cell r="H408">
            <v>388800</v>
          </cell>
        </row>
        <row r="409">
          <cell r="H409">
            <v>193200</v>
          </cell>
        </row>
        <row r="411">
          <cell r="H411">
            <v>259000</v>
          </cell>
        </row>
        <row r="416">
          <cell r="H416">
            <v>29500</v>
          </cell>
        </row>
        <row r="422">
          <cell r="H422">
            <v>3000</v>
          </cell>
        </row>
        <row r="427">
          <cell r="H427">
            <v>38436</v>
          </cell>
        </row>
        <row r="429">
          <cell r="H429">
            <v>5716602</v>
          </cell>
        </row>
        <row r="430">
          <cell r="H430">
            <v>954884</v>
          </cell>
        </row>
        <row r="431">
          <cell r="H431">
            <v>3560</v>
          </cell>
        </row>
        <row r="434">
          <cell r="H434">
            <v>1223626</v>
          </cell>
        </row>
        <row r="440">
          <cell r="H440">
            <v>0</v>
          </cell>
        </row>
        <row r="445">
          <cell r="H445">
            <v>27700</v>
          </cell>
        </row>
        <row r="452">
          <cell r="H452">
            <v>5909900</v>
          </cell>
        </row>
        <row r="453">
          <cell r="H453">
            <v>726016</v>
          </cell>
        </row>
        <row r="454">
          <cell r="H454">
            <v>27000</v>
          </cell>
        </row>
        <row r="456">
          <cell r="H456">
            <v>235600</v>
          </cell>
        </row>
        <row r="458">
          <cell r="H458">
            <v>0</v>
          </cell>
        </row>
        <row r="462">
          <cell r="H462">
            <v>5808600</v>
          </cell>
        </row>
        <row r="463">
          <cell r="H463">
            <v>695580</v>
          </cell>
        </row>
        <row r="464">
          <cell r="H464">
            <v>10200</v>
          </cell>
        </row>
        <row r="469">
          <cell r="H469">
            <v>155500</v>
          </cell>
        </row>
        <row r="471">
          <cell r="H471">
            <v>25000</v>
          </cell>
        </row>
        <row r="477">
          <cell r="H477">
            <v>45000</v>
          </cell>
        </row>
        <row r="483">
          <cell r="H483">
            <v>1073040</v>
          </cell>
        </row>
        <row r="484">
          <cell r="H484">
            <v>0</v>
          </cell>
        </row>
        <row r="487">
          <cell r="H487">
            <v>24276</v>
          </cell>
        </row>
        <row r="489">
          <cell r="H489">
            <v>3570000</v>
          </cell>
        </row>
        <row r="490">
          <cell r="H490">
            <v>171000</v>
          </cell>
        </row>
        <row r="491">
          <cell r="H491">
            <v>1000</v>
          </cell>
        </row>
        <row r="496">
          <cell r="H496">
            <v>13560</v>
          </cell>
        </row>
        <row r="502">
          <cell r="H502">
            <v>26546</v>
          </cell>
        </row>
        <row r="509">
          <cell r="H509">
            <v>622620</v>
          </cell>
        </row>
        <row r="515">
          <cell r="H515">
            <v>3000</v>
          </cell>
        </row>
        <row r="516">
          <cell r="H516">
            <v>564685</v>
          </cell>
        </row>
        <row r="520">
          <cell r="H520">
            <v>2000</v>
          </cell>
        </row>
        <row r="521">
          <cell r="H521">
            <v>508042</v>
          </cell>
        </row>
        <row r="525">
          <cell r="H525">
            <v>718</v>
          </cell>
        </row>
        <row r="526">
          <cell r="H526">
            <v>142974</v>
          </cell>
        </row>
        <row r="531">
          <cell r="H531">
            <v>1506354</v>
          </cell>
        </row>
        <row r="533">
          <cell r="H533">
            <v>1067</v>
          </cell>
        </row>
        <row r="534">
          <cell r="H534">
            <v>67126</v>
          </cell>
        </row>
        <row r="536">
          <cell r="H536">
            <v>5733</v>
          </cell>
        </row>
        <row r="537">
          <cell r="H537">
            <v>415429</v>
          </cell>
        </row>
        <row r="539">
          <cell r="H539">
            <v>56714</v>
          </cell>
        </row>
        <row r="540">
          <cell r="H540">
            <v>3706917</v>
          </cell>
        </row>
        <row r="542">
          <cell r="H542">
            <v>10644</v>
          </cell>
        </row>
        <row r="543">
          <cell r="H543">
            <v>637237</v>
          </cell>
        </row>
        <row r="548">
          <cell r="H548">
            <v>27000</v>
          </cell>
        </row>
        <row r="550">
          <cell r="H550">
            <v>3862</v>
          </cell>
        </row>
        <row r="551">
          <cell r="H551">
            <v>819088</v>
          </cell>
        </row>
        <row r="553">
          <cell r="H553">
            <v>60000</v>
          </cell>
        </row>
        <row r="556">
          <cell r="H556">
            <v>40048</v>
          </cell>
        </row>
        <row r="558">
          <cell r="H558">
            <v>30043</v>
          </cell>
        </row>
        <row r="559">
          <cell r="H559">
            <v>7012896</v>
          </cell>
        </row>
        <row r="561">
          <cell r="H561">
            <v>140662</v>
          </cell>
        </row>
        <row r="565">
          <cell r="H565">
            <v>8000</v>
          </cell>
        </row>
        <row r="567">
          <cell r="H567">
            <v>0</v>
          </cell>
        </row>
        <row r="568">
          <cell r="H568">
            <v>95359</v>
          </cell>
        </row>
        <row r="570">
          <cell r="H570">
            <v>22000</v>
          </cell>
        </row>
        <row r="575">
          <cell r="H575">
            <v>0</v>
          </cell>
        </row>
        <row r="577">
          <cell r="H577">
            <v>174272</v>
          </cell>
        </row>
        <row r="579">
          <cell r="H579">
            <v>329728</v>
          </cell>
        </row>
        <row r="585">
          <cell r="H585">
            <v>0</v>
          </cell>
        </row>
        <row r="586">
          <cell r="H586">
            <v>3467955</v>
          </cell>
        </row>
        <row r="591">
          <cell r="H591">
            <v>0</v>
          </cell>
        </row>
        <row r="592">
          <cell r="H592">
            <v>1134440</v>
          </cell>
        </row>
        <row r="598">
          <cell r="H598">
            <v>1700000</v>
          </cell>
        </row>
        <row r="599">
          <cell r="H599">
            <v>196000</v>
          </cell>
        </row>
        <row r="600">
          <cell r="H600">
            <v>0</v>
          </cell>
        </row>
        <row r="602">
          <cell r="H602">
            <v>330074</v>
          </cell>
        </row>
        <row r="606">
          <cell r="H606">
            <v>5000</v>
          </cell>
        </row>
        <row r="611">
          <cell r="H611">
            <v>38784</v>
          </cell>
        </row>
        <row r="618">
          <cell r="H618">
            <v>2000</v>
          </cell>
        </row>
        <row r="622">
          <cell r="H622">
            <v>5000</v>
          </cell>
        </row>
        <row r="627">
          <cell r="H627">
            <v>150000</v>
          </cell>
        </row>
        <row r="634">
          <cell r="H634">
            <v>4385972</v>
          </cell>
        </row>
        <row r="640">
          <cell r="H640">
            <v>0</v>
          </cell>
        </row>
      </sheetData>
      <sheetData sheetId="3">
        <row r="21">
          <cell r="I21">
            <v>1214200</v>
          </cell>
        </row>
        <row r="27">
          <cell r="I27">
            <v>711000</v>
          </cell>
        </row>
        <row r="29">
          <cell r="I29">
            <v>8000</v>
          </cell>
        </row>
        <row r="34">
          <cell r="I34">
            <v>16000</v>
          </cell>
        </row>
        <row r="36">
          <cell r="I36">
            <v>201800</v>
          </cell>
        </row>
        <row r="41">
          <cell r="I41">
            <v>894000</v>
          </cell>
        </row>
        <row r="46">
          <cell r="I46">
            <v>194449</v>
          </cell>
        </row>
        <row r="51">
          <cell r="I51">
            <v>237000</v>
          </cell>
        </row>
        <row r="53">
          <cell r="I53">
            <v>237000</v>
          </cell>
        </row>
        <row r="58">
          <cell r="I58">
            <v>237000</v>
          </cell>
        </row>
        <row r="62">
          <cell r="I62">
            <v>10965313</v>
          </cell>
        </row>
        <row r="63">
          <cell r="I63">
            <v>15000</v>
          </cell>
        </row>
        <row r="67">
          <cell r="I67">
            <v>101900</v>
          </cell>
        </row>
        <row r="73">
          <cell r="I73">
            <v>3000</v>
          </cell>
        </row>
        <row r="78">
          <cell r="I78">
            <v>47400</v>
          </cell>
        </row>
        <row r="82">
          <cell r="I82">
            <v>47400</v>
          </cell>
        </row>
        <row r="87">
          <cell r="I87">
            <v>2000</v>
          </cell>
        </row>
        <row r="96">
          <cell r="I96">
            <v>7000</v>
          </cell>
        </row>
        <row r="98">
          <cell r="I98">
            <v>169385</v>
          </cell>
        </row>
        <row r="102">
          <cell r="I102">
            <v>23700</v>
          </cell>
        </row>
        <row r="104">
          <cell r="I104">
            <v>66000</v>
          </cell>
        </row>
        <row r="106">
          <cell r="I106">
            <v>60000</v>
          </cell>
        </row>
        <row r="108">
          <cell r="I108">
            <v>886000</v>
          </cell>
        </row>
        <row r="109">
          <cell r="I109">
            <v>813328</v>
          </cell>
        </row>
        <row r="113">
          <cell r="I113">
            <v>80000</v>
          </cell>
        </row>
        <row r="117">
          <cell r="I117">
            <v>3175000</v>
          </cell>
        </row>
        <row r="118">
          <cell r="I118">
            <v>3023767</v>
          </cell>
        </row>
        <row r="119">
          <cell r="I119">
            <v>74000</v>
          </cell>
        </row>
        <row r="130">
          <cell r="I130">
            <v>1764500</v>
          </cell>
        </row>
        <row r="131">
          <cell r="I131">
            <v>123000</v>
          </cell>
        </row>
        <row r="132">
          <cell r="I132">
            <v>2000</v>
          </cell>
        </row>
        <row r="136">
          <cell r="I136">
            <v>262000</v>
          </cell>
        </row>
        <row r="143">
          <cell r="I143">
            <v>450000</v>
          </cell>
        </row>
        <row r="149">
          <cell r="I149">
            <v>4220915</v>
          </cell>
        </row>
        <row r="151">
          <cell r="I151">
            <v>399971</v>
          </cell>
        </row>
        <row r="153">
          <cell r="I153">
            <v>2072445</v>
          </cell>
        </row>
        <row r="155">
          <cell r="I155">
            <v>2718640</v>
          </cell>
        </row>
        <row r="157">
          <cell r="I157">
            <v>985000</v>
          </cell>
        </row>
        <row r="161">
          <cell r="I161">
            <v>48000</v>
          </cell>
        </row>
        <row r="166">
          <cell r="I166">
            <v>165319</v>
          </cell>
        </row>
        <row r="168">
          <cell r="I168">
            <v>16215051</v>
          </cell>
        </row>
        <row r="174">
          <cell r="I174">
            <v>200000</v>
          </cell>
        </row>
        <row r="179">
          <cell r="I179">
            <v>372849</v>
          </cell>
        </row>
        <row r="181">
          <cell r="I181">
            <v>93212</v>
          </cell>
        </row>
        <row r="183">
          <cell r="I183">
            <v>105000</v>
          </cell>
        </row>
        <row r="194">
          <cell r="I194">
            <v>105202</v>
          </cell>
        </row>
        <row r="195">
          <cell r="I195">
            <v>9700</v>
          </cell>
        </row>
        <row r="196">
          <cell r="I196">
            <v>1800</v>
          </cell>
        </row>
        <row r="205">
          <cell r="I205">
            <v>48048</v>
          </cell>
        </row>
        <row r="211">
          <cell r="I211">
            <v>928000</v>
          </cell>
        </row>
        <row r="213">
          <cell r="I213">
            <v>1407000</v>
          </cell>
        </row>
        <row r="215">
          <cell r="I215">
            <v>102000</v>
          </cell>
        </row>
        <row r="217">
          <cell r="I217">
            <v>102885</v>
          </cell>
        </row>
        <row r="219">
          <cell r="I219">
            <v>350483</v>
          </cell>
        </row>
        <row r="224">
          <cell r="I224">
            <v>325000</v>
          </cell>
        </row>
        <row r="231">
          <cell r="I231">
            <v>150000</v>
          </cell>
        </row>
        <row r="233">
          <cell r="I233">
            <v>850000</v>
          </cell>
        </row>
        <row r="235">
          <cell r="I235">
            <v>39000</v>
          </cell>
        </row>
        <row r="241">
          <cell r="I241">
            <v>250000</v>
          </cell>
        </row>
        <row r="247">
          <cell r="I247">
            <v>26546</v>
          </cell>
        </row>
        <row r="256">
          <cell r="I256">
            <v>174272</v>
          </cell>
        </row>
        <row r="258">
          <cell r="I258">
            <v>329728</v>
          </cell>
        </row>
        <row r="265">
          <cell r="I265">
            <v>3467955</v>
          </cell>
        </row>
        <row r="273">
          <cell r="I273">
            <v>525116</v>
          </cell>
        </row>
        <row r="278">
          <cell r="I278">
            <v>26000</v>
          </cell>
        </row>
        <row r="283">
          <cell r="I283">
            <v>2202261</v>
          </cell>
        </row>
        <row r="284">
          <cell r="I284">
            <v>3000</v>
          </cell>
        </row>
        <row r="290">
          <cell r="I290">
            <v>112400</v>
          </cell>
        </row>
        <row r="294">
          <cell r="I294">
            <v>3700751</v>
          </cell>
        </row>
        <row r="301">
          <cell r="I301">
            <v>622620</v>
          </cell>
        </row>
        <row r="307">
          <cell r="I307">
            <v>1506354</v>
          </cell>
        </row>
        <row r="309">
          <cell r="I309">
            <v>1067</v>
          </cell>
        </row>
        <row r="310">
          <cell r="I310">
            <v>67126</v>
          </cell>
        </row>
        <row r="312">
          <cell r="I312">
            <v>5733</v>
          </cell>
        </row>
        <row r="313">
          <cell r="I313">
            <v>415429</v>
          </cell>
        </row>
        <row r="315">
          <cell r="I315">
            <v>56714</v>
          </cell>
        </row>
        <row r="316">
          <cell r="I316">
            <v>3706917</v>
          </cell>
        </row>
        <row r="318">
          <cell r="I318">
            <v>10644</v>
          </cell>
        </row>
        <row r="319">
          <cell r="I319">
            <v>637237</v>
          </cell>
        </row>
        <row r="325">
          <cell r="I325">
            <v>1700000</v>
          </cell>
        </row>
        <row r="326">
          <cell r="I326">
            <v>196000</v>
          </cell>
        </row>
        <row r="329">
          <cell r="I329">
            <v>330074</v>
          </cell>
        </row>
        <row r="333">
          <cell r="I333">
            <v>5000</v>
          </cell>
        </row>
        <row r="338">
          <cell r="I338">
            <v>38784</v>
          </cell>
        </row>
        <row r="345">
          <cell r="I345">
            <v>4385972</v>
          </cell>
        </row>
        <row r="359">
          <cell r="I359">
            <v>57000</v>
          </cell>
        </row>
        <row r="363">
          <cell r="I363">
            <v>419309</v>
          </cell>
        </row>
        <row r="367">
          <cell r="I367">
            <v>407617</v>
          </cell>
        </row>
        <row r="383">
          <cell r="I383">
            <v>10112208</v>
          </cell>
        </row>
        <row r="384">
          <cell r="I384">
            <v>86155</v>
          </cell>
        </row>
        <row r="390">
          <cell r="I390">
            <v>3530130</v>
          </cell>
        </row>
        <row r="391">
          <cell r="I391">
            <v>5364530</v>
          </cell>
        </row>
        <row r="392">
          <cell r="I392">
            <v>91304</v>
          </cell>
        </row>
        <row r="397">
          <cell r="I397">
            <v>65000</v>
          </cell>
        </row>
        <row r="402">
          <cell r="I402">
            <v>108600</v>
          </cell>
        </row>
        <row r="408">
          <cell r="I408">
            <v>112593195</v>
          </cell>
        </row>
        <row r="409">
          <cell r="I409">
            <v>4400703</v>
          </cell>
        </row>
        <row r="411">
          <cell r="I411">
            <v>710000</v>
          </cell>
        </row>
        <row r="413">
          <cell r="I413">
            <v>106817</v>
          </cell>
        </row>
        <row r="415">
          <cell r="I415">
            <v>174108</v>
          </cell>
        </row>
        <row r="417">
          <cell r="I417">
            <v>895700</v>
          </cell>
        </row>
        <row r="419">
          <cell r="I419">
            <v>875000</v>
          </cell>
        </row>
        <row r="421">
          <cell r="I421">
            <v>1625000</v>
          </cell>
        </row>
        <row r="423">
          <cell r="I423">
            <v>382308</v>
          </cell>
        </row>
        <row r="425">
          <cell r="I425">
            <v>501081</v>
          </cell>
        </row>
        <row r="426">
          <cell r="I426">
            <v>83100</v>
          </cell>
        </row>
        <row r="428">
          <cell r="I428">
            <v>1475000</v>
          </cell>
        </row>
        <row r="430">
          <cell r="I430">
            <v>889912</v>
          </cell>
        </row>
        <row r="431">
          <cell r="I431">
            <v>18100846</v>
          </cell>
        </row>
        <row r="432">
          <cell r="I432">
            <v>3050409</v>
          </cell>
        </row>
        <row r="440">
          <cell r="I440">
            <v>96932</v>
          </cell>
        </row>
        <row r="457">
          <cell r="I457">
            <v>4000</v>
          </cell>
        </row>
        <row r="462">
          <cell r="I462">
            <v>762808</v>
          </cell>
        </row>
        <row r="468">
          <cell r="I468">
            <v>4199000</v>
          </cell>
        </row>
        <row r="469">
          <cell r="I469">
            <v>1875046</v>
          </cell>
        </row>
        <row r="470">
          <cell r="I470">
            <v>1064248</v>
          </cell>
        </row>
        <row r="475">
          <cell r="I475">
            <v>87000</v>
          </cell>
        </row>
        <row r="481">
          <cell r="I481">
            <v>4789</v>
          </cell>
        </row>
        <row r="483">
          <cell r="I483">
            <v>388800</v>
          </cell>
        </row>
        <row r="485">
          <cell r="I485">
            <v>229000</v>
          </cell>
        </row>
        <row r="491">
          <cell r="I491">
            <v>3000</v>
          </cell>
        </row>
        <row r="496">
          <cell r="I496">
            <v>38436</v>
          </cell>
        </row>
        <row r="498">
          <cell r="I498">
            <v>5716602</v>
          </cell>
        </row>
        <row r="499">
          <cell r="I499">
            <v>954884</v>
          </cell>
        </row>
        <row r="500">
          <cell r="I500">
            <v>3560</v>
          </cell>
        </row>
        <row r="503">
          <cell r="I503">
            <v>1223626</v>
          </cell>
        </row>
        <row r="514">
          <cell r="I514">
            <v>27700</v>
          </cell>
        </row>
        <row r="521">
          <cell r="I521">
            <v>27000</v>
          </cell>
        </row>
        <row r="523">
          <cell r="I523">
            <v>3862</v>
          </cell>
        </row>
        <row r="524">
          <cell r="I524">
            <v>819088</v>
          </cell>
        </row>
        <row r="526">
          <cell r="I526">
            <v>60000</v>
          </cell>
        </row>
        <row r="529">
          <cell r="I529">
            <v>40048</v>
          </cell>
        </row>
        <row r="531">
          <cell r="I531">
            <v>30043</v>
          </cell>
        </row>
        <row r="532">
          <cell r="I532">
            <v>7012896</v>
          </cell>
        </row>
        <row r="534">
          <cell r="I534">
            <v>140662</v>
          </cell>
        </row>
        <row r="538">
          <cell r="I538">
            <v>8000</v>
          </cell>
        </row>
        <row r="541">
          <cell r="I541">
            <v>95359</v>
          </cell>
        </row>
        <row r="543">
          <cell r="I543">
            <v>22000</v>
          </cell>
        </row>
        <row r="550">
          <cell r="I550">
            <v>1134440</v>
          </cell>
        </row>
        <row r="558">
          <cell r="I558">
            <v>47400</v>
          </cell>
        </row>
        <row r="565">
          <cell r="I565">
            <v>5076700</v>
          </cell>
        </row>
        <row r="566">
          <cell r="I566">
            <v>308000</v>
          </cell>
        </row>
        <row r="567">
          <cell r="I567">
            <v>10300</v>
          </cell>
        </row>
        <row r="573">
          <cell r="I573">
            <v>148000</v>
          </cell>
        </row>
        <row r="577">
          <cell r="I577">
            <v>317520</v>
          </cell>
        </row>
        <row r="579">
          <cell r="I579">
            <v>193200</v>
          </cell>
        </row>
        <row r="581">
          <cell r="I581">
            <v>30000</v>
          </cell>
        </row>
        <row r="586">
          <cell r="I586">
            <v>29500</v>
          </cell>
        </row>
        <row r="593">
          <cell r="I593">
            <v>5909900</v>
          </cell>
        </row>
        <row r="594">
          <cell r="I594">
            <v>726016</v>
          </cell>
        </row>
        <row r="595">
          <cell r="I595">
            <v>27000</v>
          </cell>
        </row>
        <row r="597">
          <cell r="I597">
            <v>235600</v>
          </cell>
        </row>
        <row r="603">
          <cell r="I603">
            <v>5808600</v>
          </cell>
        </row>
        <row r="604">
          <cell r="I604">
            <v>695580</v>
          </cell>
        </row>
        <row r="605">
          <cell r="I605">
            <v>10200</v>
          </cell>
        </row>
        <row r="610">
          <cell r="I610">
            <v>155500</v>
          </cell>
        </row>
        <row r="612">
          <cell r="I612">
            <v>25000</v>
          </cell>
        </row>
        <row r="618">
          <cell r="I618">
            <v>45000</v>
          </cell>
        </row>
        <row r="624">
          <cell r="I624">
            <v>1073040</v>
          </cell>
        </row>
        <row r="628">
          <cell r="I628">
            <v>24276</v>
          </cell>
        </row>
        <row r="630">
          <cell r="I630">
            <v>3570000</v>
          </cell>
        </row>
        <row r="631">
          <cell r="I631">
            <v>171000</v>
          </cell>
        </row>
        <row r="632">
          <cell r="I632">
            <v>1000</v>
          </cell>
        </row>
        <row r="637">
          <cell r="I637">
            <v>13560</v>
          </cell>
        </row>
        <row r="644">
          <cell r="I644">
            <v>3000</v>
          </cell>
        </row>
        <row r="645">
          <cell r="I645">
            <v>564685</v>
          </cell>
        </row>
        <row r="649">
          <cell r="I649">
            <v>2000</v>
          </cell>
        </row>
        <row r="650">
          <cell r="I650">
            <v>508042</v>
          </cell>
        </row>
        <row r="654">
          <cell r="I654">
            <v>718</v>
          </cell>
        </row>
        <row r="655">
          <cell r="I655">
            <v>142974</v>
          </cell>
        </row>
        <row r="662">
          <cell r="I662">
            <v>2000</v>
          </cell>
        </row>
        <row r="666">
          <cell r="I666">
            <v>5000</v>
          </cell>
        </row>
        <row r="671">
          <cell r="I671">
            <v>150000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3"/>
      <sheetName val="прил5"/>
      <sheetName val="прил7"/>
      <sheetName val="прил8"/>
      <sheetName val="прил9"/>
      <sheetName val="прил10"/>
      <sheetName val="прил11"/>
      <sheetName val="прил19т1"/>
      <sheetName val="прил19т2"/>
      <sheetName val="прил19т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1">
          <cell r="I21">
            <v>1214200</v>
          </cell>
          <cell r="J21">
            <v>1214200</v>
          </cell>
        </row>
        <row r="27">
          <cell r="I27">
            <v>711000</v>
          </cell>
          <cell r="J27">
            <v>711000</v>
          </cell>
        </row>
        <row r="29">
          <cell r="I29">
            <v>8000</v>
          </cell>
          <cell r="J29">
            <v>8000</v>
          </cell>
        </row>
        <row r="34">
          <cell r="I34">
            <v>181800</v>
          </cell>
          <cell r="J34">
            <v>181800</v>
          </cell>
        </row>
        <row r="39">
          <cell r="I39">
            <v>914000</v>
          </cell>
          <cell r="J39">
            <v>914000</v>
          </cell>
        </row>
        <row r="44">
          <cell r="I44">
            <v>194449</v>
          </cell>
          <cell r="J44">
            <v>194449</v>
          </cell>
        </row>
        <row r="49">
          <cell r="I49">
            <v>237000</v>
          </cell>
          <cell r="J49">
            <v>237000</v>
          </cell>
        </row>
        <row r="51">
          <cell r="I51">
            <v>237000</v>
          </cell>
          <cell r="J51">
            <v>237000</v>
          </cell>
        </row>
        <row r="56">
          <cell r="I56">
            <v>237000</v>
          </cell>
          <cell r="J56">
            <v>237000</v>
          </cell>
        </row>
        <row r="60">
          <cell r="I60">
            <v>11543063</v>
          </cell>
          <cell r="J60">
            <v>11543063</v>
          </cell>
        </row>
        <row r="61">
          <cell r="I61">
            <v>12000</v>
          </cell>
          <cell r="J61">
            <v>12000</v>
          </cell>
        </row>
        <row r="65">
          <cell r="I65">
            <v>500000</v>
          </cell>
          <cell r="J65">
            <v>500000</v>
          </cell>
        </row>
        <row r="71">
          <cell r="I71">
            <v>3000</v>
          </cell>
          <cell r="J71">
            <v>3000</v>
          </cell>
        </row>
        <row r="85">
          <cell r="I85">
            <v>2000</v>
          </cell>
          <cell r="J85">
            <v>2000</v>
          </cell>
        </row>
        <row r="94">
          <cell r="I94">
            <v>30000</v>
          </cell>
          <cell r="J94">
            <v>30000</v>
          </cell>
        </row>
        <row r="98">
          <cell r="I98">
            <v>23700</v>
          </cell>
          <cell r="J98">
            <v>23700</v>
          </cell>
        </row>
        <row r="100">
          <cell r="I100">
            <v>85000</v>
          </cell>
          <cell r="J100">
            <v>85000</v>
          </cell>
        </row>
        <row r="102">
          <cell r="I102">
            <v>60000</v>
          </cell>
          <cell r="J102">
            <v>60000</v>
          </cell>
        </row>
        <row r="104">
          <cell r="I104">
            <v>886000</v>
          </cell>
          <cell r="J104">
            <v>886000</v>
          </cell>
        </row>
        <row r="105">
          <cell r="I105">
            <v>663759</v>
          </cell>
          <cell r="J105">
            <v>663759</v>
          </cell>
        </row>
        <row r="109">
          <cell r="I109">
            <v>3175000</v>
          </cell>
          <cell r="J109">
            <v>3175000</v>
          </cell>
        </row>
        <row r="110">
          <cell r="I110">
            <v>2023767</v>
          </cell>
          <cell r="J110">
            <v>2023767</v>
          </cell>
        </row>
        <row r="111">
          <cell r="I111">
            <v>74000</v>
          </cell>
          <cell r="J111">
            <v>74000</v>
          </cell>
        </row>
        <row r="122">
          <cell r="I122">
            <v>1764500</v>
          </cell>
          <cell r="J122">
            <v>1764500</v>
          </cell>
        </row>
        <row r="123">
          <cell r="I123">
            <v>123000</v>
          </cell>
          <cell r="J123">
            <v>123000</v>
          </cell>
        </row>
        <row r="124">
          <cell r="I124">
            <v>2000</v>
          </cell>
          <cell r="J124">
            <v>2000</v>
          </cell>
        </row>
        <row r="128">
          <cell r="I128">
            <v>162000</v>
          </cell>
          <cell r="J128">
            <v>162000</v>
          </cell>
        </row>
        <row r="135">
          <cell r="I135">
            <v>450000</v>
          </cell>
          <cell r="J135">
            <v>450000</v>
          </cell>
        </row>
        <row r="141">
          <cell r="I141">
            <v>4625223</v>
          </cell>
          <cell r="J141">
            <v>5203308</v>
          </cell>
        </row>
        <row r="149">
          <cell r="I149">
            <v>48000</v>
          </cell>
          <cell r="J149">
            <v>48000</v>
          </cell>
        </row>
        <row r="155">
          <cell r="I155">
            <v>200000</v>
          </cell>
          <cell r="J155">
            <v>200000</v>
          </cell>
        </row>
        <row r="171">
          <cell r="I171">
            <v>96299</v>
          </cell>
          <cell r="J171">
            <v>96299</v>
          </cell>
        </row>
        <row r="172">
          <cell r="I172">
            <v>5500</v>
          </cell>
          <cell r="J172">
            <v>5500</v>
          </cell>
        </row>
        <row r="173">
          <cell r="I173">
            <v>1000</v>
          </cell>
          <cell r="J173">
            <v>1000</v>
          </cell>
        </row>
        <row r="194">
          <cell r="I194">
            <v>167518</v>
          </cell>
          <cell r="J194">
            <v>167518</v>
          </cell>
        </row>
        <row r="196">
          <cell r="I196">
            <v>351329</v>
          </cell>
          <cell r="J196">
            <v>351329</v>
          </cell>
        </row>
        <row r="218">
          <cell r="I218">
            <v>26546</v>
          </cell>
          <cell r="J218">
            <v>26546</v>
          </cell>
        </row>
        <row r="236">
          <cell r="I236">
            <v>3135501</v>
          </cell>
          <cell r="J236">
            <v>3135501</v>
          </cell>
        </row>
        <row r="244">
          <cell r="I244">
            <v>525116</v>
          </cell>
          <cell r="J244">
            <v>525116</v>
          </cell>
        </row>
        <row r="249">
          <cell r="I249">
            <v>26000</v>
          </cell>
          <cell r="J249">
            <v>26000</v>
          </cell>
        </row>
        <row r="254">
          <cell r="I254">
            <v>2202261</v>
          </cell>
          <cell r="J254">
            <v>2202261</v>
          </cell>
        </row>
        <row r="255">
          <cell r="I255">
            <v>3000</v>
          </cell>
          <cell r="J255">
            <v>3000</v>
          </cell>
        </row>
        <row r="261">
          <cell r="I261">
            <v>112400</v>
          </cell>
          <cell r="J261">
            <v>112400</v>
          </cell>
        </row>
        <row r="272">
          <cell r="I272">
            <v>622620</v>
          </cell>
          <cell r="J272">
            <v>622620</v>
          </cell>
        </row>
        <row r="278">
          <cell r="I278">
            <v>1453028</v>
          </cell>
          <cell r="J278">
            <v>1453028</v>
          </cell>
        </row>
        <row r="280">
          <cell r="I280">
            <v>1067</v>
          </cell>
          <cell r="J280">
            <v>1067</v>
          </cell>
        </row>
        <row r="281">
          <cell r="I281">
            <v>64712</v>
          </cell>
          <cell r="J281">
            <v>64712</v>
          </cell>
        </row>
        <row r="283">
          <cell r="I283">
            <v>5733</v>
          </cell>
          <cell r="J283">
            <v>5733</v>
          </cell>
        </row>
        <row r="284">
          <cell r="I284">
            <v>400520</v>
          </cell>
          <cell r="J284">
            <v>400520</v>
          </cell>
        </row>
        <row r="286">
          <cell r="I286">
            <v>56714</v>
          </cell>
          <cell r="J286">
            <v>56714</v>
          </cell>
        </row>
        <row r="287">
          <cell r="I287">
            <v>3558793</v>
          </cell>
          <cell r="J287">
            <v>3558793</v>
          </cell>
        </row>
        <row r="289">
          <cell r="I289">
            <v>10644</v>
          </cell>
          <cell r="J289">
            <v>10644</v>
          </cell>
        </row>
        <row r="290">
          <cell r="I290">
            <v>629190</v>
          </cell>
          <cell r="J290">
            <v>629190</v>
          </cell>
        </row>
        <row r="296">
          <cell r="I296">
            <v>1700000</v>
          </cell>
          <cell r="J296">
            <v>1700000</v>
          </cell>
        </row>
        <row r="297">
          <cell r="I297">
            <v>196000</v>
          </cell>
          <cell r="J297">
            <v>196000</v>
          </cell>
        </row>
        <row r="300">
          <cell r="I300">
            <v>394874</v>
          </cell>
          <cell r="J300">
            <v>394874</v>
          </cell>
        </row>
        <row r="304">
          <cell r="I304">
            <v>5000</v>
          </cell>
          <cell r="J304">
            <v>5000</v>
          </cell>
        </row>
        <row r="309">
          <cell r="I309">
            <v>38784</v>
          </cell>
          <cell r="J309">
            <v>38784</v>
          </cell>
        </row>
        <row r="316">
          <cell r="I316">
            <v>3508778</v>
          </cell>
          <cell r="J316">
            <v>3508778</v>
          </cell>
        </row>
        <row r="330">
          <cell r="I330">
            <v>57000</v>
          </cell>
          <cell r="J330">
            <v>57000</v>
          </cell>
        </row>
        <row r="334">
          <cell r="I334">
            <v>419309</v>
          </cell>
          <cell r="J334">
            <v>419309</v>
          </cell>
        </row>
        <row r="338">
          <cell r="I338">
            <v>457617</v>
          </cell>
          <cell r="J338">
            <v>457617</v>
          </cell>
        </row>
        <row r="354">
          <cell r="I354">
            <v>9562758</v>
          </cell>
          <cell r="J354">
            <v>9562758</v>
          </cell>
        </row>
        <row r="355">
          <cell r="I355">
            <v>86155</v>
          </cell>
          <cell r="J355">
            <v>86155</v>
          </cell>
        </row>
        <row r="361">
          <cell r="I361">
            <v>4093042</v>
          </cell>
          <cell r="J361">
            <v>4093042</v>
          </cell>
        </row>
        <row r="362">
          <cell r="I362">
            <v>5280133</v>
          </cell>
          <cell r="J362">
            <v>5280133</v>
          </cell>
        </row>
        <row r="363">
          <cell r="I363">
            <v>91304</v>
          </cell>
          <cell r="J363">
            <v>91304</v>
          </cell>
        </row>
        <row r="368">
          <cell r="I368">
            <v>108600</v>
          </cell>
          <cell r="J368">
            <v>108600</v>
          </cell>
        </row>
        <row r="374">
          <cell r="I374">
            <v>111408066</v>
          </cell>
          <cell r="J374">
            <v>111408066</v>
          </cell>
        </row>
        <row r="375">
          <cell r="I375">
            <v>4400703</v>
          </cell>
          <cell r="J375">
            <v>4400703</v>
          </cell>
        </row>
        <row r="385">
          <cell r="I385">
            <v>463781</v>
          </cell>
          <cell r="J385">
            <v>463781</v>
          </cell>
        </row>
        <row r="386">
          <cell r="I386">
            <v>66100</v>
          </cell>
          <cell r="J386">
            <v>66100</v>
          </cell>
        </row>
        <row r="388">
          <cell r="I388">
            <v>1475000</v>
          </cell>
          <cell r="J388">
            <v>1475000</v>
          </cell>
        </row>
        <row r="390">
          <cell r="I390">
            <v>895700</v>
          </cell>
          <cell r="J390">
            <v>895700</v>
          </cell>
        </row>
        <row r="392">
          <cell r="I392">
            <v>166000</v>
          </cell>
          <cell r="J392">
            <v>166000</v>
          </cell>
        </row>
        <row r="393">
          <cell r="I393">
            <v>14708668</v>
          </cell>
          <cell r="J393">
            <v>16428741</v>
          </cell>
        </row>
        <row r="394">
          <cell r="I394">
            <v>3092333</v>
          </cell>
          <cell r="J394">
            <v>3092333</v>
          </cell>
        </row>
        <row r="398">
          <cell r="I398">
            <v>135000</v>
          </cell>
          <cell r="J398">
            <v>135000</v>
          </cell>
        </row>
        <row r="402">
          <cell r="I402">
            <v>200000</v>
          </cell>
          <cell r="J402">
            <v>200000</v>
          </cell>
        </row>
        <row r="419">
          <cell r="I419">
            <v>845900</v>
          </cell>
          <cell r="J419">
            <v>845900</v>
          </cell>
        </row>
        <row r="425">
          <cell r="I425">
            <v>4199000</v>
          </cell>
          <cell r="J425">
            <v>4199000</v>
          </cell>
        </row>
        <row r="426">
          <cell r="I426">
            <v>1701739</v>
          </cell>
          <cell r="J426">
            <v>1701739</v>
          </cell>
        </row>
        <row r="427">
          <cell r="I427">
            <v>1414248</v>
          </cell>
          <cell r="J427">
            <v>1414248</v>
          </cell>
        </row>
        <row r="433">
          <cell r="I433">
            <v>388800</v>
          </cell>
          <cell r="J433">
            <v>388800</v>
          </cell>
        </row>
        <row r="435">
          <cell r="I435">
            <v>173200</v>
          </cell>
          <cell r="J435">
            <v>173200</v>
          </cell>
        </row>
        <row r="441">
          <cell r="I441">
            <v>3000</v>
          </cell>
          <cell r="J441">
            <v>3000</v>
          </cell>
        </row>
        <row r="446">
          <cell r="I446">
            <v>38436</v>
          </cell>
          <cell r="J446">
            <v>38436</v>
          </cell>
        </row>
        <row r="448">
          <cell r="I448">
            <v>4883802</v>
          </cell>
          <cell r="J448">
            <v>4883802</v>
          </cell>
        </row>
        <row r="449">
          <cell r="I449">
            <v>948884</v>
          </cell>
          <cell r="J449">
            <v>948884</v>
          </cell>
        </row>
        <row r="450">
          <cell r="I450">
            <v>3560</v>
          </cell>
          <cell r="J450">
            <v>3560</v>
          </cell>
        </row>
        <row r="453">
          <cell r="I453">
            <v>1102826</v>
          </cell>
          <cell r="J453">
            <v>1102826</v>
          </cell>
        </row>
        <row r="464">
          <cell r="I464">
            <v>27700</v>
          </cell>
          <cell r="J464">
            <v>27700</v>
          </cell>
        </row>
        <row r="473">
          <cell r="I473">
            <v>3862</v>
          </cell>
          <cell r="J473">
            <v>3862</v>
          </cell>
        </row>
        <row r="474">
          <cell r="I474">
            <v>768588</v>
          </cell>
          <cell r="J474">
            <v>768588</v>
          </cell>
        </row>
        <row r="476">
          <cell r="I476">
            <v>60000</v>
          </cell>
          <cell r="J476">
            <v>60000</v>
          </cell>
        </row>
        <row r="481">
          <cell r="I481">
            <v>30043</v>
          </cell>
          <cell r="J481">
            <v>30043</v>
          </cell>
        </row>
        <row r="482">
          <cell r="I482">
            <v>7063396</v>
          </cell>
          <cell r="J482">
            <v>7063396</v>
          </cell>
        </row>
        <row r="484">
          <cell r="I484">
            <v>108200</v>
          </cell>
          <cell r="J484">
            <v>108200</v>
          </cell>
        </row>
        <row r="491">
          <cell r="I491">
            <v>95359</v>
          </cell>
          <cell r="J491">
            <v>95359</v>
          </cell>
        </row>
        <row r="493">
          <cell r="I493">
            <v>22000</v>
          </cell>
          <cell r="J493">
            <v>22000</v>
          </cell>
        </row>
        <row r="500">
          <cell r="I500">
            <v>1134440</v>
          </cell>
          <cell r="J500">
            <v>1134440</v>
          </cell>
        </row>
        <row r="515">
          <cell r="I515">
            <v>5891191</v>
          </cell>
          <cell r="J515">
            <v>5891191</v>
          </cell>
        </row>
        <row r="516">
          <cell r="I516">
            <v>308000</v>
          </cell>
          <cell r="J516">
            <v>308000</v>
          </cell>
        </row>
        <row r="517">
          <cell r="I517">
            <v>10300</v>
          </cell>
          <cell r="J517">
            <v>10300</v>
          </cell>
        </row>
        <row r="523">
          <cell r="I523">
            <v>148000</v>
          </cell>
          <cell r="J523">
            <v>148000</v>
          </cell>
        </row>
        <row r="529">
          <cell r="I529">
            <v>175197</v>
          </cell>
          <cell r="J529">
            <v>175197</v>
          </cell>
        </row>
        <row r="531">
          <cell r="I531">
            <v>103803</v>
          </cell>
          <cell r="J531">
            <v>103803</v>
          </cell>
        </row>
        <row r="536">
          <cell r="I536">
            <v>9500</v>
          </cell>
          <cell r="J536">
            <v>9500</v>
          </cell>
        </row>
        <row r="543">
          <cell r="I543">
            <v>6203210</v>
          </cell>
          <cell r="J543">
            <v>6203210</v>
          </cell>
        </row>
        <row r="544">
          <cell r="I544">
            <v>726016</v>
          </cell>
          <cell r="J544">
            <v>726016</v>
          </cell>
        </row>
        <row r="545">
          <cell r="I545">
            <v>27000</v>
          </cell>
          <cell r="J545">
            <v>27000</v>
          </cell>
        </row>
        <row r="553">
          <cell r="I553">
            <v>6699852</v>
          </cell>
          <cell r="J553">
            <v>6699852</v>
          </cell>
        </row>
        <row r="554">
          <cell r="I554">
            <v>645580</v>
          </cell>
          <cell r="J554">
            <v>645580</v>
          </cell>
        </row>
        <row r="555">
          <cell r="I555">
            <v>10200</v>
          </cell>
          <cell r="J555">
            <v>10200</v>
          </cell>
        </row>
        <row r="560">
          <cell r="I560">
            <v>25000</v>
          </cell>
          <cell r="J560">
            <v>25000</v>
          </cell>
        </row>
        <row r="572">
          <cell r="I572">
            <v>1080600</v>
          </cell>
          <cell r="J572">
            <v>1080600</v>
          </cell>
        </row>
        <row r="576">
          <cell r="I576">
            <v>24276</v>
          </cell>
          <cell r="J576">
            <v>24276</v>
          </cell>
        </row>
        <row r="578">
          <cell r="I578">
            <v>3696517</v>
          </cell>
          <cell r="J578">
            <v>3696517</v>
          </cell>
        </row>
        <row r="579">
          <cell r="I579">
            <v>171000</v>
          </cell>
          <cell r="J579">
            <v>171000</v>
          </cell>
        </row>
        <row r="580">
          <cell r="I580">
            <v>1000</v>
          </cell>
          <cell r="J580">
            <v>1000</v>
          </cell>
        </row>
        <row r="585">
          <cell r="I585">
            <v>6000</v>
          </cell>
          <cell r="J585">
            <v>6000</v>
          </cell>
        </row>
        <row r="592">
          <cell r="I592">
            <v>2000</v>
          </cell>
          <cell r="J592">
            <v>2000</v>
          </cell>
        </row>
        <row r="593">
          <cell r="I593">
            <v>449490</v>
          </cell>
          <cell r="J593">
            <v>449490</v>
          </cell>
        </row>
        <row r="597">
          <cell r="I597">
            <v>1800</v>
          </cell>
          <cell r="J597">
            <v>1800</v>
          </cell>
        </row>
        <row r="598">
          <cell r="I598">
            <v>403845</v>
          </cell>
          <cell r="J598">
            <v>403845</v>
          </cell>
        </row>
        <row r="602">
          <cell r="I602">
            <v>718</v>
          </cell>
          <cell r="J602">
            <v>718</v>
          </cell>
        </row>
        <row r="603">
          <cell r="I603">
            <v>142974</v>
          </cell>
          <cell r="J603">
            <v>142974</v>
          </cell>
        </row>
        <row r="610">
          <cell r="I610">
            <v>2000</v>
          </cell>
          <cell r="J610">
            <v>2000</v>
          </cell>
        </row>
        <row r="614">
          <cell r="I614">
            <v>5000</v>
          </cell>
          <cell r="J614">
            <v>5000</v>
          </cell>
        </row>
        <row r="619">
          <cell r="I619">
            <v>150000</v>
          </cell>
          <cell r="J619">
            <v>150000</v>
          </cell>
        </row>
        <row r="620">
          <cell r="I620">
            <v>2799554</v>
          </cell>
          <cell r="J620">
            <v>5867409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4"/>
  <sheetViews>
    <sheetView tabSelected="1" zoomScaleNormal="100" workbookViewId="0">
      <selection activeCell="B15" sqref="B15"/>
    </sheetView>
  </sheetViews>
  <sheetFormatPr defaultRowHeight="15" x14ac:dyDescent="0.25"/>
  <cols>
    <col min="1" max="1" width="7.7109375" customWidth="1"/>
    <col min="2" max="2" width="28" customWidth="1"/>
    <col min="3" max="3" width="64.42578125" customWidth="1"/>
    <col min="4" max="4" width="14.85546875" customWidth="1"/>
  </cols>
  <sheetData>
    <row r="1" spans="2:4" x14ac:dyDescent="0.25">
      <c r="C1" s="614" t="s">
        <v>404</v>
      </c>
      <c r="D1" s="615"/>
    </row>
    <row r="2" spans="2:4" x14ac:dyDescent="0.25">
      <c r="C2" s="614" t="s">
        <v>405</v>
      </c>
      <c r="D2" s="615"/>
    </row>
    <row r="3" spans="2:4" x14ac:dyDescent="0.25">
      <c r="C3" s="614" t="s">
        <v>406</v>
      </c>
      <c r="D3" s="615"/>
    </row>
    <row r="4" spans="2:4" x14ac:dyDescent="0.25">
      <c r="C4" s="614" t="s">
        <v>407</v>
      </c>
      <c r="D4" s="615"/>
    </row>
    <row r="5" spans="2:4" x14ac:dyDescent="0.25">
      <c r="C5" s="614" t="s">
        <v>917</v>
      </c>
      <c r="D5" s="615"/>
    </row>
    <row r="6" spans="2:4" x14ac:dyDescent="0.25">
      <c r="C6" s="611" t="s">
        <v>918</v>
      </c>
      <c r="D6" s="612"/>
    </row>
    <row r="7" spans="2:4" x14ac:dyDescent="0.25">
      <c r="C7" s="611" t="s">
        <v>1057</v>
      </c>
      <c r="D7" s="612"/>
    </row>
    <row r="8" spans="2:4" x14ac:dyDescent="0.25">
      <c r="C8" s="613" t="s">
        <v>1115</v>
      </c>
      <c r="D8" s="613"/>
    </row>
    <row r="9" spans="2:4" x14ac:dyDescent="0.25">
      <c r="C9" s="601"/>
      <c r="D9" s="601"/>
    </row>
    <row r="10" spans="2:4" ht="18.75" x14ac:dyDescent="0.25">
      <c r="C10" s="605" t="s">
        <v>408</v>
      </c>
    </row>
    <row r="11" spans="2:4" ht="18.75" x14ac:dyDescent="0.25">
      <c r="C11" s="605" t="s">
        <v>784</v>
      </c>
    </row>
    <row r="12" spans="2:4" ht="18.75" x14ac:dyDescent="0.25">
      <c r="C12" s="605"/>
    </row>
    <row r="13" spans="2:4" x14ac:dyDescent="0.25">
      <c r="D13" s="4" t="s">
        <v>660</v>
      </c>
    </row>
    <row r="14" spans="2:4" ht="45" customHeight="1" x14ac:dyDescent="0.25">
      <c r="B14" s="608" t="s">
        <v>409</v>
      </c>
      <c r="C14" s="12" t="s">
        <v>410</v>
      </c>
      <c r="D14" s="57" t="s">
        <v>5</v>
      </c>
    </row>
    <row r="15" spans="2:4" ht="31.5" x14ac:dyDescent="0.25">
      <c r="B15" s="240" t="s">
        <v>411</v>
      </c>
      <c r="C15" s="224" t="s">
        <v>412</v>
      </c>
      <c r="D15" s="466">
        <f>SUM(D16,D19,D27,D36)</f>
        <v>7875089</v>
      </c>
    </row>
    <row r="16" spans="2:4" ht="31.5" hidden="1" x14ac:dyDescent="0.25">
      <c r="B16" s="241" t="s">
        <v>413</v>
      </c>
      <c r="C16" s="151" t="s">
        <v>414</v>
      </c>
      <c r="D16" s="467">
        <f>SUM(D17)</f>
        <v>0</v>
      </c>
    </row>
    <row r="17" spans="2:4" ht="31.5" hidden="1" x14ac:dyDescent="0.25">
      <c r="B17" s="242" t="s">
        <v>415</v>
      </c>
      <c r="C17" s="51" t="s">
        <v>416</v>
      </c>
      <c r="D17" s="468">
        <f>SUM(D18)</f>
        <v>0</v>
      </c>
    </row>
    <row r="18" spans="2:4" ht="31.5" hidden="1" x14ac:dyDescent="0.25">
      <c r="B18" s="243" t="s">
        <v>417</v>
      </c>
      <c r="C18" s="244" t="s">
        <v>418</v>
      </c>
      <c r="D18" s="469"/>
    </row>
    <row r="19" spans="2:4" ht="31.5" x14ac:dyDescent="0.25">
      <c r="B19" s="241" t="s">
        <v>419</v>
      </c>
      <c r="C19" s="151" t="s">
        <v>420</v>
      </c>
      <c r="D19" s="467">
        <f>SUM(D20)</f>
        <v>0</v>
      </c>
    </row>
    <row r="20" spans="2:4" ht="31.5" x14ac:dyDescent="0.25">
      <c r="B20" s="242" t="s">
        <v>421</v>
      </c>
      <c r="C20" s="51" t="s">
        <v>422</v>
      </c>
      <c r="D20" s="468">
        <f>SUM(D21,D24)</f>
        <v>0</v>
      </c>
    </row>
    <row r="21" spans="2:4" ht="47.25" x14ac:dyDescent="0.25">
      <c r="B21" s="245" t="s">
        <v>776</v>
      </c>
      <c r="C21" s="174" t="s">
        <v>778</v>
      </c>
      <c r="D21" s="470">
        <f>SUM(D22)</f>
        <v>2000000</v>
      </c>
    </row>
    <row r="22" spans="2:4" ht="47.25" x14ac:dyDescent="0.25">
      <c r="B22" s="243" t="s">
        <v>777</v>
      </c>
      <c r="C22" s="244" t="s">
        <v>781</v>
      </c>
      <c r="D22" s="472">
        <f>SUM(D23)</f>
        <v>2000000</v>
      </c>
    </row>
    <row r="23" spans="2:4" ht="31.5" x14ac:dyDescent="0.25">
      <c r="B23" s="243" t="s">
        <v>779</v>
      </c>
      <c r="C23" s="244" t="s">
        <v>782</v>
      </c>
      <c r="D23" s="469">
        <v>2000000</v>
      </c>
    </row>
    <row r="24" spans="2:4" ht="47.25" x14ac:dyDescent="0.25">
      <c r="B24" s="245" t="s">
        <v>423</v>
      </c>
      <c r="C24" s="174" t="s">
        <v>424</v>
      </c>
      <c r="D24" s="470">
        <f>SUM(D25)</f>
        <v>-2000000</v>
      </c>
    </row>
    <row r="25" spans="2:4" ht="47.25" x14ac:dyDescent="0.25">
      <c r="B25" s="243" t="s">
        <v>425</v>
      </c>
      <c r="C25" s="244" t="s">
        <v>426</v>
      </c>
      <c r="D25" s="472">
        <f>SUM(D26)</f>
        <v>-2000000</v>
      </c>
    </row>
    <row r="26" spans="2:4" ht="47.25" x14ac:dyDescent="0.25">
      <c r="B26" s="243" t="s">
        <v>780</v>
      </c>
      <c r="C26" s="244" t="s">
        <v>783</v>
      </c>
      <c r="D26" s="469">
        <v>-2000000</v>
      </c>
    </row>
    <row r="27" spans="2:4" ht="31.5" x14ac:dyDescent="0.25">
      <c r="B27" s="241" t="s">
        <v>427</v>
      </c>
      <c r="C27" s="151" t="s">
        <v>428</v>
      </c>
      <c r="D27" s="467">
        <f>SUM(D28,D32)</f>
        <v>7875089</v>
      </c>
    </row>
    <row r="28" spans="2:4" ht="15.75" x14ac:dyDescent="0.25">
      <c r="B28" s="242" t="s">
        <v>429</v>
      </c>
      <c r="C28" s="51" t="s">
        <v>430</v>
      </c>
      <c r="D28" s="471">
        <f>SUM(D29)</f>
        <v>-295977846</v>
      </c>
    </row>
    <row r="29" spans="2:4" ht="15.75" x14ac:dyDescent="0.25">
      <c r="B29" s="243" t="s">
        <v>431</v>
      </c>
      <c r="C29" s="244" t="s">
        <v>432</v>
      </c>
      <c r="D29" s="472">
        <f>SUM(D30)</f>
        <v>-295977846</v>
      </c>
    </row>
    <row r="30" spans="2:4" ht="15.75" x14ac:dyDescent="0.25">
      <c r="B30" s="243" t="s">
        <v>433</v>
      </c>
      <c r="C30" s="244" t="s">
        <v>434</v>
      </c>
      <c r="D30" s="472">
        <f>SUM(D31)</f>
        <v>-295977846</v>
      </c>
    </row>
    <row r="31" spans="2:4" ht="31.5" x14ac:dyDescent="0.25">
      <c r="B31" s="243" t="s">
        <v>435</v>
      </c>
      <c r="C31" s="244" t="s">
        <v>436</v>
      </c>
      <c r="D31" s="469">
        <v>-295977846</v>
      </c>
    </row>
    <row r="32" spans="2:4" ht="15.75" x14ac:dyDescent="0.25">
      <c r="B32" s="242" t="s">
        <v>437</v>
      </c>
      <c r="C32" s="51" t="s">
        <v>438</v>
      </c>
      <c r="D32" s="471">
        <f>SUM(D33)</f>
        <v>303852935</v>
      </c>
    </row>
    <row r="33" spans="2:4" ht="15.75" x14ac:dyDescent="0.25">
      <c r="B33" s="243" t="s">
        <v>439</v>
      </c>
      <c r="C33" s="244" t="s">
        <v>440</v>
      </c>
      <c r="D33" s="473">
        <f>SUM(D34)</f>
        <v>303852935</v>
      </c>
    </row>
    <row r="34" spans="2:4" ht="15.75" x14ac:dyDescent="0.25">
      <c r="B34" s="243" t="s">
        <v>441</v>
      </c>
      <c r="C34" s="244" t="s">
        <v>442</v>
      </c>
      <c r="D34" s="473">
        <f>SUM(D35)</f>
        <v>303852935</v>
      </c>
    </row>
    <row r="35" spans="2:4" ht="31.5" x14ac:dyDescent="0.25">
      <c r="B35" s="243" t="s">
        <v>443</v>
      </c>
      <c r="C35" s="246" t="s">
        <v>444</v>
      </c>
      <c r="D35" s="469">
        <v>303852935</v>
      </c>
    </row>
    <row r="36" spans="2:4" ht="31.5" x14ac:dyDescent="0.25">
      <c r="B36" s="241" t="s">
        <v>445</v>
      </c>
      <c r="C36" s="151" t="s">
        <v>446</v>
      </c>
      <c r="D36" s="467">
        <f>SUM(D37)</f>
        <v>0</v>
      </c>
    </row>
    <row r="37" spans="2:4" ht="31.5" x14ac:dyDescent="0.25">
      <c r="B37" s="247" t="s">
        <v>447</v>
      </c>
      <c r="C37" s="248" t="s">
        <v>448</v>
      </c>
      <c r="D37" s="468">
        <f>SUM(D38,D41)</f>
        <v>0</v>
      </c>
    </row>
    <row r="38" spans="2:4" ht="31.5" x14ac:dyDescent="0.25">
      <c r="B38" s="245" t="s">
        <v>449</v>
      </c>
      <c r="C38" s="174" t="s">
        <v>450</v>
      </c>
      <c r="D38" s="470">
        <f>SUM(D39)</f>
        <v>1013401</v>
      </c>
    </row>
    <row r="39" spans="2:4" ht="45.75" customHeight="1" x14ac:dyDescent="0.25">
      <c r="B39" s="243" t="s">
        <v>451</v>
      </c>
      <c r="C39" s="244" t="s">
        <v>452</v>
      </c>
      <c r="D39" s="472">
        <f>SUM(D40)</f>
        <v>1013401</v>
      </c>
    </row>
    <row r="40" spans="2:4" ht="63" x14ac:dyDescent="0.25">
      <c r="B40" s="243" t="s">
        <v>453</v>
      </c>
      <c r="C40" s="244" t="s">
        <v>454</v>
      </c>
      <c r="D40" s="474">
        <v>1013401</v>
      </c>
    </row>
    <row r="41" spans="2:4" ht="31.5" x14ac:dyDescent="0.25">
      <c r="B41" s="245" t="s">
        <v>455</v>
      </c>
      <c r="C41" s="174" t="s">
        <v>456</v>
      </c>
      <c r="D41" s="470">
        <f>SUM(D42)</f>
        <v>-1013401</v>
      </c>
    </row>
    <row r="42" spans="2:4" ht="47.25" x14ac:dyDescent="0.25">
      <c r="B42" s="243" t="s">
        <v>457</v>
      </c>
      <c r="C42" s="244" t="s">
        <v>458</v>
      </c>
      <c r="D42" s="472">
        <f>SUM(D43)</f>
        <v>-1013401</v>
      </c>
    </row>
    <row r="43" spans="2:4" ht="47.25" x14ac:dyDescent="0.25">
      <c r="B43" s="243" t="s">
        <v>459</v>
      </c>
      <c r="C43" s="244" t="s">
        <v>460</v>
      </c>
      <c r="D43" s="474">
        <v>-1013401</v>
      </c>
    </row>
    <row r="44" spans="2:4" ht="15.75" x14ac:dyDescent="0.25">
      <c r="B44" s="249"/>
      <c r="C44" s="250" t="s">
        <v>461</v>
      </c>
      <c r="D44" s="475">
        <f>SUM(D15)</f>
        <v>7875089</v>
      </c>
    </row>
  </sheetData>
  <mergeCells count="8">
    <mergeCell ref="C7:D7"/>
    <mergeCell ref="C8:D8"/>
    <mergeCell ref="C1:D1"/>
    <mergeCell ref="C2:D2"/>
    <mergeCell ref="C3:D3"/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75" orientation="portrait" blackAndWhite="1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0"/>
  <sheetViews>
    <sheetView topLeftCell="A46" zoomScaleNormal="100" workbookViewId="0">
      <selection activeCell="A48" sqref="A48"/>
    </sheetView>
  </sheetViews>
  <sheetFormatPr defaultRowHeight="15" x14ac:dyDescent="0.25"/>
  <cols>
    <col min="1" max="1" width="71.85546875" customWidth="1"/>
    <col min="2" max="2" width="6.5703125" customWidth="1"/>
    <col min="3" max="4" width="4.85546875" customWidth="1"/>
    <col min="5" max="5" width="4.7109375" customWidth="1"/>
    <col min="6" max="6" width="3.5703125" customWidth="1"/>
    <col min="7" max="7" width="7.140625" customWidth="1"/>
    <col min="8" max="8" width="5.85546875" customWidth="1"/>
    <col min="9" max="9" width="12.42578125" customWidth="1"/>
    <col min="10" max="10" width="12.28515625" customWidth="1"/>
  </cols>
  <sheetData>
    <row r="1" spans="1:10" x14ac:dyDescent="0.25">
      <c r="D1" s="584" t="s">
        <v>938</v>
      </c>
      <c r="E1" s="584"/>
      <c r="F1" s="584"/>
      <c r="G1" s="1"/>
    </row>
    <row r="2" spans="1:10" x14ac:dyDescent="0.25">
      <c r="D2" s="584" t="s">
        <v>7</v>
      </c>
      <c r="E2" s="584"/>
      <c r="F2" s="584"/>
    </row>
    <row r="3" spans="1:10" x14ac:dyDescent="0.25">
      <c r="D3" s="584" t="s">
        <v>6</v>
      </c>
      <c r="E3" s="584"/>
      <c r="F3" s="584"/>
    </row>
    <row r="4" spans="1:10" x14ac:dyDescent="0.25">
      <c r="D4" s="584" t="s">
        <v>106</v>
      </c>
      <c r="E4" s="584"/>
      <c r="F4" s="584"/>
    </row>
    <row r="5" spans="1:10" x14ac:dyDescent="0.25">
      <c r="D5" s="584" t="s">
        <v>926</v>
      </c>
      <c r="E5" s="584"/>
      <c r="F5" s="584"/>
    </row>
    <row r="6" spans="1:10" x14ac:dyDescent="0.25">
      <c r="D6" s="584" t="s">
        <v>929</v>
      </c>
      <c r="E6" s="584"/>
      <c r="F6" s="584"/>
    </row>
    <row r="7" spans="1:10" x14ac:dyDescent="0.25">
      <c r="D7" s="581" t="s">
        <v>1068</v>
      </c>
      <c r="E7" s="581"/>
      <c r="F7" s="581"/>
      <c r="G7" s="582"/>
    </row>
    <row r="8" spans="1:10" x14ac:dyDescent="0.25">
      <c r="D8" s="584" t="s">
        <v>1110</v>
      </c>
      <c r="E8" s="584"/>
      <c r="F8" s="584"/>
    </row>
    <row r="9" spans="1:10" ht="18.75" x14ac:dyDescent="0.25">
      <c r="A9" s="626" t="s">
        <v>641</v>
      </c>
      <c r="B9" s="626"/>
      <c r="C9" s="626"/>
      <c r="D9" s="626"/>
      <c r="E9" s="626"/>
      <c r="F9" s="626"/>
      <c r="G9" s="626"/>
      <c r="H9" s="626"/>
      <c r="I9" s="626"/>
    </row>
    <row r="10" spans="1:10" ht="18.75" customHeight="1" x14ac:dyDescent="0.25">
      <c r="A10" s="626" t="s">
        <v>73</v>
      </c>
      <c r="B10" s="626"/>
      <c r="C10" s="626"/>
      <c r="D10" s="626"/>
      <c r="E10" s="626"/>
      <c r="F10" s="626"/>
      <c r="G10" s="626"/>
      <c r="H10" s="626"/>
      <c r="I10" s="626"/>
    </row>
    <row r="11" spans="1:10" ht="18.75" x14ac:dyDescent="0.25">
      <c r="A11" s="626" t="s">
        <v>940</v>
      </c>
      <c r="B11" s="626"/>
      <c r="C11" s="626"/>
      <c r="D11" s="626"/>
      <c r="E11" s="626"/>
      <c r="F11" s="626"/>
      <c r="G11" s="626"/>
      <c r="H11" s="626"/>
      <c r="I11" s="626"/>
    </row>
    <row r="12" spans="1:10" ht="15.75" x14ac:dyDescent="0.25">
      <c r="C12" s="591"/>
      <c r="J12" t="s">
        <v>660</v>
      </c>
    </row>
    <row r="13" spans="1:10" ht="36" customHeight="1" x14ac:dyDescent="0.25">
      <c r="A13" s="57" t="s">
        <v>0</v>
      </c>
      <c r="B13" s="57" t="s">
        <v>48</v>
      </c>
      <c r="C13" s="57" t="s">
        <v>1</v>
      </c>
      <c r="D13" s="57" t="s">
        <v>2</v>
      </c>
      <c r="E13" s="627" t="s">
        <v>3</v>
      </c>
      <c r="F13" s="628"/>
      <c r="G13" s="629"/>
      <c r="H13" s="57" t="s">
        <v>4</v>
      </c>
      <c r="I13" s="592" t="s">
        <v>785</v>
      </c>
      <c r="J13" s="592" t="s">
        <v>786</v>
      </c>
    </row>
    <row r="14" spans="1:10" ht="15.75" x14ac:dyDescent="0.25">
      <c r="A14" s="90" t="s">
        <v>8</v>
      </c>
      <c r="B14" s="90"/>
      <c r="C14" s="44"/>
      <c r="D14" s="44"/>
      <c r="E14" s="261"/>
      <c r="F14" s="262"/>
      <c r="G14" s="263"/>
      <c r="H14" s="44"/>
      <c r="I14" s="354">
        <f>SUM(I15+I237+I323+I501+I340+I620)</f>
        <v>261793263</v>
      </c>
      <c r="J14" s="354">
        <f>SUM(J15+J237+J323+J501+J340+J620)</f>
        <v>267159276</v>
      </c>
    </row>
    <row r="15" spans="1:10" ht="15.75" x14ac:dyDescent="0.25">
      <c r="A15" s="56" t="s">
        <v>49</v>
      </c>
      <c r="B15" s="126" t="s">
        <v>50</v>
      </c>
      <c r="C15" s="397"/>
      <c r="D15" s="397"/>
      <c r="E15" s="398"/>
      <c r="F15" s="399"/>
      <c r="G15" s="400"/>
      <c r="H15" s="397"/>
      <c r="I15" s="365">
        <f>SUM(I16+I116+I129+I174+I219+I62+I213)</f>
        <v>34174154</v>
      </c>
      <c r="J15" s="365">
        <f>SUM(J16+J116+J129+J174+J219+J62+J213)</f>
        <v>34752239</v>
      </c>
    </row>
    <row r="16" spans="1:10" ht="15.75" x14ac:dyDescent="0.25">
      <c r="A16" s="367" t="s">
        <v>9</v>
      </c>
      <c r="B16" s="401" t="s">
        <v>50</v>
      </c>
      <c r="C16" s="15" t="s">
        <v>10</v>
      </c>
      <c r="D16" s="15"/>
      <c r="E16" s="391"/>
      <c r="F16" s="392"/>
      <c r="G16" s="393"/>
      <c r="H16" s="15"/>
      <c r="I16" s="383">
        <f>SUM(I17+I22+I66)</f>
        <v>22515738</v>
      </c>
      <c r="J16" s="383">
        <f>SUM(J17+J22+J66)</f>
        <v>22515738</v>
      </c>
    </row>
    <row r="17" spans="1:10" ht="31.5" x14ac:dyDescent="0.25">
      <c r="A17" s="24" t="s">
        <v>11</v>
      </c>
      <c r="B17" s="29" t="s">
        <v>50</v>
      </c>
      <c r="C17" s="25" t="s">
        <v>10</v>
      </c>
      <c r="D17" s="25" t="s">
        <v>12</v>
      </c>
      <c r="E17" s="322"/>
      <c r="F17" s="323"/>
      <c r="G17" s="324"/>
      <c r="H17" s="25"/>
      <c r="I17" s="384">
        <f t="shared" ref="I17:J20" si="0">SUM(I18)</f>
        <v>1214200</v>
      </c>
      <c r="J17" s="384">
        <f t="shared" si="0"/>
        <v>1214200</v>
      </c>
    </row>
    <row r="18" spans="1:10" ht="15.75" x14ac:dyDescent="0.25">
      <c r="A18" s="33" t="s">
        <v>117</v>
      </c>
      <c r="B18" s="36" t="s">
        <v>50</v>
      </c>
      <c r="C18" s="34" t="s">
        <v>10</v>
      </c>
      <c r="D18" s="34" t="s">
        <v>12</v>
      </c>
      <c r="E18" s="270" t="s">
        <v>507</v>
      </c>
      <c r="F18" s="271" t="s">
        <v>505</v>
      </c>
      <c r="G18" s="272" t="s">
        <v>506</v>
      </c>
      <c r="H18" s="34"/>
      <c r="I18" s="357">
        <f t="shared" si="0"/>
        <v>1214200</v>
      </c>
      <c r="J18" s="357">
        <f t="shared" si="0"/>
        <v>1214200</v>
      </c>
    </row>
    <row r="19" spans="1:10" ht="15.75" x14ac:dyDescent="0.25">
      <c r="A19" s="92" t="s">
        <v>118</v>
      </c>
      <c r="B19" s="57" t="s">
        <v>50</v>
      </c>
      <c r="C19" s="2" t="s">
        <v>10</v>
      </c>
      <c r="D19" s="2" t="s">
        <v>12</v>
      </c>
      <c r="E19" s="273" t="s">
        <v>202</v>
      </c>
      <c r="F19" s="274" t="s">
        <v>505</v>
      </c>
      <c r="G19" s="275" t="s">
        <v>506</v>
      </c>
      <c r="H19" s="2"/>
      <c r="I19" s="358">
        <f t="shared" si="0"/>
        <v>1214200</v>
      </c>
      <c r="J19" s="358">
        <f t="shared" si="0"/>
        <v>1214200</v>
      </c>
    </row>
    <row r="20" spans="1:10" ht="31.5" x14ac:dyDescent="0.25">
      <c r="A20" s="3" t="s">
        <v>87</v>
      </c>
      <c r="B20" s="592" t="s">
        <v>50</v>
      </c>
      <c r="C20" s="2" t="s">
        <v>10</v>
      </c>
      <c r="D20" s="2" t="s">
        <v>12</v>
      </c>
      <c r="E20" s="273" t="s">
        <v>202</v>
      </c>
      <c r="F20" s="274" t="s">
        <v>505</v>
      </c>
      <c r="G20" s="275" t="s">
        <v>510</v>
      </c>
      <c r="H20" s="2"/>
      <c r="I20" s="358">
        <f t="shared" si="0"/>
        <v>1214200</v>
      </c>
      <c r="J20" s="358">
        <f t="shared" si="0"/>
        <v>1214200</v>
      </c>
    </row>
    <row r="21" spans="1:10" ht="63" x14ac:dyDescent="0.25">
      <c r="A21" s="93" t="s">
        <v>88</v>
      </c>
      <c r="B21" s="592" t="s">
        <v>50</v>
      </c>
      <c r="C21" s="2" t="s">
        <v>10</v>
      </c>
      <c r="D21" s="2" t="s">
        <v>12</v>
      </c>
      <c r="E21" s="273" t="s">
        <v>202</v>
      </c>
      <c r="F21" s="274" t="s">
        <v>505</v>
      </c>
      <c r="G21" s="275" t="s">
        <v>510</v>
      </c>
      <c r="H21" s="2" t="s">
        <v>13</v>
      </c>
      <c r="I21" s="359">
        <v>1214200</v>
      </c>
      <c r="J21" s="359">
        <v>1214200</v>
      </c>
    </row>
    <row r="22" spans="1:10" ht="47.25" x14ac:dyDescent="0.25">
      <c r="A22" s="107" t="s">
        <v>19</v>
      </c>
      <c r="B22" s="29" t="s">
        <v>50</v>
      </c>
      <c r="C22" s="25" t="s">
        <v>10</v>
      </c>
      <c r="D22" s="25" t="s">
        <v>20</v>
      </c>
      <c r="E22" s="322"/>
      <c r="F22" s="323"/>
      <c r="G22" s="324"/>
      <c r="H22" s="25"/>
      <c r="I22" s="384">
        <f>SUM(I23+I35+I40+I45+I52+I57+I30)</f>
        <v>14275312</v>
      </c>
      <c r="J22" s="384">
        <f>SUM(J23+J35+J40+J45+J52+J57+J30)</f>
        <v>14275312</v>
      </c>
    </row>
    <row r="23" spans="1:10" ht="47.25" x14ac:dyDescent="0.25">
      <c r="A23" s="83" t="s">
        <v>126</v>
      </c>
      <c r="B23" s="36" t="s">
        <v>50</v>
      </c>
      <c r="C23" s="34" t="s">
        <v>10</v>
      </c>
      <c r="D23" s="34" t="s">
        <v>20</v>
      </c>
      <c r="E23" s="276" t="s">
        <v>201</v>
      </c>
      <c r="F23" s="277" t="s">
        <v>505</v>
      </c>
      <c r="G23" s="278" t="s">
        <v>506</v>
      </c>
      <c r="H23" s="34"/>
      <c r="I23" s="357">
        <f>SUM(I24)</f>
        <v>719000</v>
      </c>
      <c r="J23" s="357">
        <f>SUM(J24)</f>
        <v>719000</v>
      </c>
    </row>
    <row r="24" spans="1:10" ht="78.75" x14ac:dyDescent="0.25">
      <c r="A24" s="84" t="s">
        <v>127</v>
      </c>
      <c r="B24" s="61" t="s">
        <v>50</v>
      </c>
      <c r="C24" s="2" t="s">
        <v>10</v>
      </c>
      <c r="D24" s="2" t="s">
        <v>20</v>
      </c>
      <c r="E24" s="288" t="s">
        <v>234</v>
      </c>
      <c r="F24" s="289" t="s">
        <v>505</v>
      </c>
      <c r="G24" s="290" t="s">
        <v>506</v>
      </c>
      <c r="H24" s="2"/>
      <c r="I24" s="358">
        <f>SUM(I25)</f>
        <v>719000</v>
      </c>
      <c r="J24" s="358">
        <f>SUM(J25)</f>
        <v>719000</v>
      </c>
    </row>
    <row r="25" spans="1:10" ht="47.25" x14ac:dyDescent="0.25">
      <c r="A25" s="84" t="s">
        <v>513</v>
      </c>
      <c r="B25" s="61" t="s">
        <v>50</v>
      </c>
      <c r="C25" s="2" t="s">
        <v>10</v>
      </c>
      <c r="D25" s="2" t="s">
        <v>20</v>
      </c>
      <c r="E25" s="288" t="s">
        <v>234</v>
      </c>
      <c r="F25" s="289" t="s">
        <v>10</v>
      </c>
      <c r="G25" s="290" t="s">
        <v>506</v>
      </c>
      <c r="H25" s="2"/>
      <c r="I25" s="358">
        <f>SUM(I26+I28)</f>
        <v>719000</v>
      </c>
      <c r="J25" s="358">
        <f>SUM(J26+J28)</f>
        <v>719000</v>
      </c>
    </row>
    <row r="26" spans="1:10" ht="47.25" x14ac:dyDescent="0.25">
      <c r="A26" s="93" t="s">
        <v>89</v>
      </c>
      <c r="B26" s="592" t="s">
        <v>50</v>
      </c>
      <c r="C26" s="2" t="s">
        <v>10</v>
      </c>
      <c r="D26" s="2" t="s">
        <v>20</v>
      </c>
      <c r="E26" s="291" t="s">
        <v>234</v>
      </c>
      <c r="F26" s="292" t="s">
        <v>10</v>
      </c>
      <c r="G26" s="293" t="s">
        <v>514</v>
      </c>
      <c r="H26" s="2"/>
      <c r="I26" s="358">
        <f>SUM(I27)</f>
        <v>711000</v>
      </c>
      <c r="J26" s="358">
        <f>SUM(J27)</f>
        <v>711000</v>
      </c>
    </row>
    <row r="27" spans="1:10" ht="63" x14ac:dyDescent="0.25">
      <c r="A27" s="93" t="s">
        <v>88</v>
      </c>
      <c r="B27" s="592" t="s">
        <v>50</v>
      </c>
      <c r="C27" s="2" t="s">
        <v>10</v>
      </c>
      <c r="D27" s="2" t="s">
        <v>20</v>
      </c>
      <c r="E27" s="291" t="s">
        <v>234</v>
      </c>
      <c r="F27" s="292" t="s">
        <v>10</v>
      </c>
      <c r="G27" s="293" t="s">
        <v>514</v>
      </c>
      <c r="H27" s="2" t="s">
        <v>13</v>
      </c>
      <c r="I27" s="359">
        <v>711000</v>
      </c>
      <c r="J27" s="359">
        <v>711000</v>
      </c>
    </row>
    <row r="28" spans="1:10" ht="31.5" x14ac:dyDescent="0.25">
      <c r="A28" s="88" t="s">
        <v>116</v>
      </c>
      <c r="B28" s="402" t="s">
        <v>50</v>
      </c>
      <c r="C28" s="2" t="s">
        <v>10</v>
      </c>
      <c r="D28" s="2" t="s">
        <v>20</v>
      </c>
      <c r="E28" s="288" t="s">
        <v>234</v>
      </c>
      <c r="F28" s="289" t="s">
        <v>10</v>
      </c>
      <c r="G28" s="290" t="s">
        <v>515</v>
      </c>
      <c r="H28" s="2"/>
      <c r="I28" s="358">
        <f>SUM(I29)</f>
        <v>8000</v>
      </c>
      <c r="J28" s="358">
        <f>SUM(J29)</f>
        <v>8000</v>
      </c>
    </row>
    <row r="29" spans="1:10" ht="31.5" x14ac:dyDescent="0.25">
      <c r="A29" s="122" t="s">
        <v>709</v>
      </c>
      <c r="B29" s="377" t="s">
        <v>50</v>
      </c>
      <c r="C29" s="2" t="s">
        <v>10</v>
      </c>
      <c r="D29" s="2" t="s">
        <v>20</v>
      </c>
      <c r="E29" s="288" t="s">
        <v>234</v>
      </c>
      <c r="F29" s="289" t="s">
        <v>10</v>
      </c>
      <c r="G29" s="290" t="s">
        <v>515</v>
      </c>
      <c r="H29" s="2" t="s">
        <v>16</v>
      </c>
      <c r="I29" s="359">
        <v>8000</v>
      </c>
      <c r="J29" s="359">
        <v>8000</v>
      </c>
    </row>
    <row r="30" spans="1:10" ht="47.25" x14ac:dyDescent="0.25">
      <c r="A30" s="33" t="s">
        <v>140</v>
      </c>
      <c r="B30" s="36" t="s">
        <v>50</v>
      </c>
      <c r="C30" s="34" t="s">
        <v>10</v>
      </c>
      <c r="D30" s="34" t="s">
        <v>20</v>
      </c>
      <c r="E30" s="282" t="s">
        <v>531</v>
      </c>
      <c r="F30" s="283" t="s">
        <v>505</v>
      </c>
      <c r="G30" s="284" t="s">
        <v>506</v>
      </c>
      <c r="H30" s="34"/>
      <c r="I30" s="357">
        <f t="shared" ref="I30:J33" si="1">SUM(I31)</f>
        <v>181800</v>
      </c>
      <c r="J30" s="357">
        <f t="shared" si="1"/>
        <v>181800</v>
      </c>
    </row>
    <row r="31" spans="1:10" ht="78.75" x14ac:dyDescent="0.25">
      <c r="A31" s="62" t="s">
        <v>141</v>
      </c>
      <c r="B31" s="61" t="s">
        <v>50</v>
      </c>
      <c r="C31" s="2" t="s">
        <v>10</v>
      </c>
      <c r="D31" s="2" t="s">
        <v>20</v>
      </c>
      <c r="E31" s="285" t="s">
        <v>643</v>
      </c>
      <c r="F31" s="286" t="s">
        <v>505</v>
      </c>
      <c r="G31" s="287" t="s">
        <v>506</v>
      </c>
      <c r="H31" s="50"/>
      <c r="I31" s="358">
        <f t="shared" si="1"/>
        <v>181800</v>
      </c>
      <c r="J31" s="358">
        <f t="shared" si="1"/>
        <v>181800</v>
      </c>
    </row>
    <row r="32" spans="1:10" ht="47.25" x14ac:dyDescent="0.25">
      <c r="A32" s="84" t="s">
        <v>532</v>
      </c>
      <c r="B32" s="61" t="s">
        <v>50</v>
      </c>
      <c r="C32" s="2" t="s">
        <v>10</v>
      </c>
      <c r="D32" s="2" t="s">
        <v>20</v>
      </c>
      <c r="E32" s="285" t="s">
        <v>643</v>
      </c>
      <c r="F32" s="286" t="s">
        <v>10</v>
      </c>
      <c r="G32" s="287" t="s">
        <v>506</v>
      </c>
      <c r="H32" s="50"/>
      <c r="I32" s="358">
        <f t="shared" si="1"/>
        <v>181800</v>
      </c>
      <c r="J32" s="358">
        <f t="shared" si="1"/>
        <v>181800</v>
      </c>
    </row>
    <row r="33" spans="1:10" ht="31.5" x14ac:dyDescent="0.25">
      <c r="A33" s="84" t="s">
        <v>645</v>
      </c>
      <c r="B33" s="61" t="s">
        <v>50</v>
      </c>
      <c r="C33" s="2" t="s">
        <v>10</v>
      </c>
      <c r="D33" s="2" t="s">
        <v>20</v>
      </c>
      <c r="E33" s="285" t="s">
        <v>213</v>
      </c>
      <c r="F33" s="286" t="s">
        <v>10</v>
      </c>
      <c r="G33" s="287" t="s">
        <v>644</v>
      </c>
      <c r="H33" s="50"/>
      <c r="I33" s="358">
        <f t="shared" si="1"/>
        <v>181800</v>
      </c>
      <c r="J33" s="358">
        <f t="shared" si="1"/>
        <v>181800</v>
      </c>
    </row>
    <row r="34" spans="1:10" ht="31.5" x14ac:dyDescent="0.25">
      <c r="A34" s="94" t="s">
        <v>709</v>
      </c>
      <c r="B34" s="61" t="s">
        <v>50</v>
      </c>
      <c r="C34" s="2" t="s">
        <v>10</v>
      </c>
      <c r="D34" s="2" t="s">
        <v>20</v>
      </c>
      <c r="E34" s="285" t="s">
        <v>213</v>
      </c>
      <c r="F34" s="286" t="s">
        <v>10</v>
      </c>
      <c r="G34" s="287" t="s">
        <v>644</v>
      </c>
      <c r="H34" s="2" t="s">
        <v>16</v>
      </c>
      <c r="I34" s="360">
        <v>181800</v>
      </c>
      <c r="J34" s="360">
        <v>181800</v>
      </c>
    </row>
    <row r="35" spans="1:10" ht="47.25" x14ac:dyDescent="0.25">
      <c r="A35" s="83" t="s">
        <v>119</v>
      </c>
      <c r="B35" s="36" t="s">
        <v>50</v>
      </c>
      <c r="C35" s="34" t="s">
        <v>10</v>
      </c>
      <c r="D35" s="34" t="s">
        <v>20</v>
      </c>
      <c r="E35" s="282" t="s">
        <v>508</v>
      </c>
      <c r="F35" s="283" t="s">
        <v>505</v>
      </c>
      <c r="G35" s="284" t="s">
        <v>506</v>
      </c>
      <c r="H35" s="34"/>
      <c r="I35" s="357">
        <f t="shared" ref="I35:J38" si="2">SUM(I36)</f>
        <v>914000</v>
      </c>
      <c r="J35" s="357">
        <f t="shared" si="2"/>
        <v>914000</v>
      </c>
    </row>
    <row r="36" spans="1:10" ht="63" x14ac:dyDescent="0.25">
      <c r="A36" s="84" t="s">
        <v>132</v>
      </c>
      <c r="B36" s="61" t="s">
        <v>50</v>
      </c>
      <c r="C36" s="2" t="s">
        <v>10</v>
      </c>
      <c r="D36" s="2" t="s">
        <v>20</v>
      </c>
      <c r="E36" s="285" t="s">
        <v>509</v>
      </c>
      <c r="F36" s="286" t="s">
        <v>505</v>
      </c>
      <c r="G36" s="287" t="s">
        <v>506</v>
      </c>
      <c r="H36" s="50"/>
      <c r="I36" s="358">
        <f t="shared" si="2"/>
        <v>914000</v>
      </c>
      <c r="J36" s="358">
        <f t="shared" si="2"/>
        <v>914000</v>
      </c>
    </row>
    <row r="37" spans="1:10" ht="47.25" x14ac:dyDescent="0.25">
      <c r="A37" s="84" t="s">
        <v>512</v>
      </c>
      <c r="B37" s="61" t="s">
        <v>50</v>
      </c>
      <c r="C37" s="2" t="s">
        <v>10</v>
      </c>
      <c r="D37" s="2" t="s">
        <v>20</v>
      </c>
      <c r="E37" s="285" t="s">
        <v>509</v>
      </c>
      <c r="F37" s="286" t="s">
        <v>10</v>
      </c>
      <c r="G37" s="287" t="s">
        <v>506</v>
      </c>
      <c r="H37" s="50"/>
      <c r="I37" s="358">
        <f t="shared" si="2"/>
        <v>914000</v>
      </c>
      <c r="J37" s="358">
        <f t="shared" si="2"/>
        <v>914000</v>
      </c>
    </row>
    <row r="38" spans="1:10" ht="31.5" x14ac:dyDescent="0.25">
      <c r="A38" s="84" t="s">
        <v>121</v>
      </c>
      <c r="B38" s="61" t="s">
        <v>50</v>
      </c>
      <c r="C38" s="2" t="s">
        <v>10</v>
      </c>
      <c r="D38" s="2" t="s">
        <v>20</v>
      </c>
      <c r="E38" s="285" t="s">
        <v>509</v>
      </c>
      <c r="F38" s="286" t="s">
        <v>10</v>
      </c>
      <c r="G38" s="287" t="s">
        <v>511</v>
      </c>
      <c r="H38" s="50"/>
      <c r="I38" s="358">
        <f t="shared" si="2"/>
        <v>914000</v>
      </c>
      <c r="J38" s="358">
        <f t="shared" si="2"/>
        <v>914000</v>
      </c>
    </row>
    <row r="39" spans="1:10" ht="31.5" x14ac:dyDescent="0.25">
      <c r="A39" s="94" t="s">
        <v>709</v>
      </c>
      <c r="B39" s="376" t="s">
        <v>50</v>
      </c>
      <c r="C39" s="2" t="s">
        <v>10</v>
      </c>
      <c r="D39" s="2" t="s">
        <v>20</v>
      </c>
      <c r="E39" s="285" t="s">
        <v>509</v>
      </c>
      <c r="F39" s="286" t="s">
        <v>10</v>
      </c>
      <c r="G39" s="287" t="s">
        <v>511</v>
      </c>
      <c r="H39" s="2" t="s">
        <v>16</v>
      </c>
      <c r="I39" s="360">
        <v>914000</v>
      </c>
      <c r="J39" s="360">
        <v>914000</v>
      </c>
    </row>
    <row r="40" spans="1:10" ht="31.5" x14ac:dyDescent="0.25">
      <c r="A40" s="83" t="s">
        <v>133</v>
      </c>
      <c r="B40" s="36" t="s">
        <v>50</v>
      </c>
      <c r="C40" s="34" t="s">
        <v>10</v>
      </c>
      <c r="D40" s="34" t="s">
        <v>20</v>
      </c>
      <c r="E40" s="270" t="s">
        <v>517</v>
      </c>
      <c r="F40" s="271" t="s">
        <v>505</v>
      </c>
      <c r="G40" s="272" t="s">
        <v>506</v>
      </c>
      <c r="H40" s="34"/>
      <c r="I40" s="357">
        <f t="shared" ref="I40:J43" si="3">SUM(I41)</f>
        <v>194449</v>
      </c>
      <c r="J40" s="357">
        <f t="shared" si="3"/>
        <v>194449</v>
      </c>
    </row>
    <row r="41" spans="1:10" ht="63" x14ac:dyDescent="0.25">
      <c r="A41" s="84" t="s">
        <v>714</v>
      </c>
      <c r="B41" s="61" t="s">
        <v>50</v>
      </c>
      <c r="C41" s="2" t="s">
        <v>10</v>
      </c>
      <c r="D41" s="2" t="s">
        <v>20</v>
      </c>
      <c r="E41" s="273" t="s">
        <v>205</v>
      </c>
      <c r="F41" s="274" t="s">
        <v>505</v>
      </c>
      <c r="G41" s="275" t="s">
        <v>506</v>
      </c>
      <c r="H41" s="2"/>
      <c r="I41" s="358">
        <f t="shared" si="3"/>
        <v>194449</v>
      </c>
      <c r="J41" s="358">
        <f t="shared" si="3"/>
        <v>194449</v>
      </c>
    </row>
    <row r="42" spans="1:10" ht="47.25" x14ac:dyDescent="0.25">
      <c r="A42" s="84" t="s">
        <v>516</v>
      </c>
      <c r="B42" s="61" t="s">
        <v>50</v>
      </c>
      <c r="C42" s="2" t="s">
        <v>10</v>
      </c>
      <c r="D42" s="2" t="s">
        <v>20</v>
      </c>
      <c r="E42" s="273" t="s">
        <v>205</v>
      </c>
      <c r="F42" s="274" t="s">
        <v>10</v>
      </c>
      <c r="G42" s="275" t="s">
        <v>506</v>
      </c>
      <c r="H42" s="2"/>
      <c r="I42" s="358">
        <f t="shared" si="3"/>
        <v>194449</v>
      </c>
      <c r="J42" s="358">
        <f t="shared" si="3"/>
        <v>194449</v>
      </c>
    </row>
    <row r="43" spans="1:10" ht="31.5" x14ac:dyDescent="0.25">
      <c r="A43" s="84" t="s">
        <v>92</v>
      </c>
      <c r="B43" s="403" t="s">
        <v>50</v>
      </c>
      <c r="C43" s="2" t="s">
        <v>10</v>
      </c>
      <c r="D43" s="2" t="s">
        <v>20</v>
      </c>
      <c r="E43" s="273" t="s">
        <v>205</v>
      </c>
      <c r="F43" s="274" t="s">
        <v>10</v>
      </c>
      <c r="G43" s="275" t="s">
        <v>518</v>
      </c>
      <c r="H43" s="2"/>
      <c r="I43" s="358">
        <f t="shared" si="3"/>
        <v>194449</v>
      </c>
      <c r="J43" s="358">
        <f t="shared" si="3"/>
        <v>194449</v>
      </c>
    </row>
    <row r="44" spans="1:10" ht="63" x14ac:dyDescent="0.25">
      <c r="A44" s="93" t="s">
        <v>88</v>
      </c>
      <c r="B44" s="592" t="s">
        <v>50</v>
      </c>
      <c r="C44" s="2" t="s">
        <v>10</v>
      </c>
      <c r="D44" s="2" t="s">
        <v>20</v>
      </c>
      <c r="E44" s="273" t="s">
        <v>205</v>
      </c>
      <c r="F44" s="274" t="s">
        <v>10</v>
      </c>
      <c r="G44" s="275" t="s">
        <v>518</v>
      </c>
      <c r="H44" s="2" t="s">
        <v>13</v>
      </c>
      <c r="I44" s="360">
        <v>194449</v>
      </c>
      <c r="J44" s="360">
        <v>194449</v>
      </c>
    </row>
    <row r="45" spans="1:10" ht="47.25" x14ac:dyDescent="0.25">
      <c r="A45" s="103" t="s">
        <v>128</v>
      </c>
      <c r="B45" s="38" t="s">
        <v>50</v>
      </c>
      <c r="C45" s="34" t="s">
        <v>10</v>
      </c>
      <c r="D45" s="34" t="s">
        <v>20</v>
      </c>
      <c r="E45" s="270" t="s">
        <v>520</v>
      </c>
      <c r="F45" s="271" t="s">
        <v>505</v>
      </c>
      <c r="G45" s="272" t="s">
        <v>506</v>
      </c>
      <c r="H45" s="34"/>
      <c r="I45" s="357">
        <f>SUM(I46)</f>
        <v>474000</v>
      </c>
      <c r="J45" s="357">
        <f>SUM(J46)</f>
        <v>474000</v>
      </c>
    </row>
    <row r="46" spans="1:10" ht="63" x14ac:dyDescent="0.25">
      <c r="A46" s="98" t="s">
        <v>129</v>
      </c>
      <c r="B46" s="376" t="s">
        <v>50</v>
      </c>
      <c r="C46" s="2" t="s">
        <v>10</v>
      </c>
      <c r="D46" s="2" t="s">
        <v>20</v>
      </c>
      <c r="E46" s="273" t="s">
        <v>206</v>
      </c>
      <c r="F46" s="274" t="s">
        <v>505</v>
      </c>
      <c r="G46" s="275" t="s">
        <v>506</v>
      </c>
      <c r="H46" s="2"/>
      <c r="I46" s="358">
        <f>SUM(I47)</f>
        <v>474000</v>
      </c>
      <c r="J46" s="358">
        <f>SUM(J47)</f>
        <v>474000</v>
      </c>
    </row>
    <row r="47" spans="1:10" ht="63" x14ac:dyDescent="0.25">
      <c r="A47" s="99" t="s">
        <v>519</v>
      </c>
      <c r="B47" s="377" t="s">
        <v>50</v>
      </c>
      <c r="C47" s="2" t="s">
        <v>10</v>
      </c>
      <c r="D47" s="2" t="s">
        <v>20</v>
      </c>
      <c r="E47" s="273" t="s">
        <v>206</v>
      </c>
      <c r="F47" s="274" t="s">
        <v>10</v>
      </c>
      <c r="G47" s="275" t="s">
        <v>506</v>
      </c>
      <c r="H47" s="2"/>
      <c r="I47" s="358">
        <f>SUM(I48+I50)</f>
        <v>474000</v>
      </c>
      <c r="J47" s="358">
        <f>SUM(J48+J50)</f>
        <v>474000</v>
      </c>
    </row>
    <row r="48" spans="1:10" ht="47.25" x14ac:dyDescent="0.25">
      <c r="A48" s="93" t="s">
        <v>1126</v>
      </c>
      <c r="B48" s="592" t="s">
        <v>50</v>
      </c>
      <c r="C48" s="2" t="s">
        <v>10</v>
      </c>
      <c r="D48" s="2" t="s">
        <v>20</v>
      </c>
      <c r="E48" s="273" t="s">
        <v>206</v>
      </c>
      <c r="F48" s="274" t="s">
        <v>10</v>
      </c>
      <c r="G48" s="275" t="s">
        <v>521</v>
      </c>
      <c r="H48" s="2"/>
      <c r="I48" s="358">
        <f>SUM(I49)</f>
        <v>237000</v>
      </c>
      <c r="J48" s="358">
        <f>SUM(J49)</f>
        <v>237000</v>
      </c>
    </row>
    <row r="49" spans="1:10" ht="63" x14ac:dyDescent="0.25">
      <c r="A49" s="93" t="s">
        <v>88</v>
      </c>
      <c r="B49" s="592" t="s">
        <v>50</v>
      </c>
      <c r="C49" s="2" t="s">
        <v>10</v>
      </c>
      <c r="D49" s="2" t="s">
        <v>20</v>
      </c>
      <c r="E49" s="273" t="s">
        <v>206</v>
      </c>
      <c r="F49" s="274" t="s">
        <v>10</v>
      </c>
      <c r="G49" s="275" t="s">
        <v>521</v>
      </c>
      <c r="H49" s="2" t="s">
        <v>13</v>
      </c>
      <c r="I49" s="359">
        <v>237000</v>
      </c>
      <c r="J49" s="359">
        <v>237000</v>
      </c>
    </row>
    <row r="50" spans="1:10" ht="47.25" x14ac:dyDescent="0.25">
      <c r="A50" s="93" t="s">
        <v>91</v>
      </c>
      <c r="B50" s="592" t="s">
        <v>50</v>
      </c>
      <c r="C50" s="2" t="s">
        <v>10</v>
      </c>
      <c r="D50" s="2" t="s">
        <v>20</v>
      </c>
      <c r="E50" s="273" t="s">
        <v>206</v>
      </c>
      <c r="F50" s="274" t="s">
        <v>10</v>
      </c>
      <c r="G50" s="275" t="s">
        <v>522</v>
      </c>
      <c r="H50" s="2"/>
      <c r="I50" s="358">
        <f>SUM(I51)</f>
        <v>237000</v>
      </c>
      <c r="J50" s="358">
        <f>SUM(J51)</f>
        <v>237000</v>
      </c>
    </row>
    <row r="51" spans="1:10" ht="63" x14ac:dyDescent="0.25">
      <c r="A51" s="93" t="s">
        <v>88</v>
      </c>
      <c r="B51" s="592" t="s">
        <v>50</v>
      </c>
      <c r="C51" s="2" t="s">
        <v>10</v>
      </c>
      <c r="D51" s="2" t="s">
        <v>20</v>
      </c>
      <c r="E51" s="273" t="s">
        <v>206</v>
      </c>
      <c r="F51" s="274" t="s">
        <v>10</v>
      </c>
      <c r="G51" s="275" t="s">
        <v>522</v>
      </c>
      <c r="H51" s="2" t="s">
        <v>13</v>
      </c>
      <c r="I51" s="360">
        <v>237000</v>
      </c>
      <c r="J51" s="360">
        <v>237000</v>
      </c>
    </row>
    <row r="52" spans="1:10" ht="47.25" x14ac:dyDescent="0.25">
      <c r="A52" s="83" t="s">
        <v>130</v>
      </c>
      <c r="B52" s="36" t="s">
        <v>50</v>
      </c>
      <c r="C52" s="34" t="s">
        <v>10</v>
      </c>
      <c r="D52" s="34" t="s">
        <v>20</v>
      </c>
      <c r="E52" s="270" t="s">
        <v>207</v>
      </c>
      <c r="F52" s="271" t="s">
        <v>505</v>
      </c>
      <c r="G52" s="272" t="s">
        <v>506</v>
      </c>
      <c r="H52" s="34"/>
      <c r="I52" s="357">
        <f t="shared" ref="I52:J55" si="4">SUM(I53)</f>
        <v>237000</v>
      </c>
      <c r="J52" s="357">
        <f t="shared" si="4"/>
        <v>237000</v>
      </c>
    </row>
    <row r="53" spans="1:10" ht="47.25" x14ac:dyDescent="0.25">
      <c r="A53" s="84" t="s">
        <v>131</v>
      </c>
      <c r="B53" s="61" t="s">
        <v>50</v>
      </c>
      <c r="C53" s="2" t="s">
        <v>10</v>
      </c>
      <c r="D53" s="2" t="s">
        <v>20</v>
      </c>
      <c r="E53" s="273" t="s">
        <v>208</v>
      </c>
      <c r="F53" s="274" t="s">
        <v>505</v>
      </c>
      <c r="G53" s="275" t="s">
        <v>506</v>
      </c>
      <c r="H53" s="50"/>
      <c r="I53" s="358">
        <f t="shared" si="4"/>
        <v>237000</v>
      </c>
      <c r="J53" s="358">
        <f t="shared" si="4"/>
        <v>237000</v>
      </c>
    </row>
    <row r="54" spans="1:10" ht="47.25" x14ac:dyDescent="0.25">
      <c r="A54" s="84" t="s">
        <v>523</v>
      </c>
      <c r="B54" s="61" t="s">
        <v>50</v>
      </c>
      <c r="C54" s="2" t="s">
        <v>10</v>
      </c>
      <c r="D54" s="2" t="s">
        <v>20</v>
      </c>
      <c r="E54" s="273" t="s">
        <v>208</v>
      </c>
      <c r="F54" s="274" t="s">
        <v>12</v>
      </c>
      <c r="G54" s="275" t="s">
        <v>506</v>
      </c>
      <c r="H54" s="50"/>
      <c r="I54" s="358">
        <f t="shared" si="4"/>
        <v>237000</v>
      </c>
      <c r="J54" s="358">
        <f t="shared" si="4"/>
        <v>237000</v>
      </c>
    </row>
    <row r="55" spans="1:10" ht="47.25" x14ac:dyDescent="0.25">
      <c r="A55" s="3" t="s">
        <v>90</v>
      </c>
      <c r="B55" s="592" t="s">
        <v>50</v>
      </c>
      <c r="C55" s="2" t="s">
        <v>10</v>
      </c>
      <c r="D55" s="2" t="s">
        <v>20</v>
      </c>
      <c r="E55" s="273" t="s">
        <v>208</v>
      </c>
      <c r="F55" s="274" t="s">
        <v>12</v>
      </c>
      <c r="G55" s="275" t="s">
        <v>524</v>
      </c>
      <c r="H55" s="2"/>
      <c r="I55" s="358">
        <f t="shared" si="4"/>
        <v>237000</v>
      </c>
      <c r="J55" s="358">
        <f t="shared" si="4"/>
        <v>237000</v>
      </c>
    </row>
    <row r="56" spans="1:10" ht="63" x14ac:dyDescent="0.25">
      <c r="A56" s="93" t="s">
        <v>88</v>
      </c>
      <c r="B56" s="592" t="s">
        <v>50</v>
      </c>
      <c r="C56" s="2" t="s">
        <v>10</v>
      </c>
      <c r="D56" s="2" t="s">
        <v>20</v>
      </c>
      <c r="E56" s="273" t="s">
        <v>208</v>
      </c>
      <c r="F56" s="274" t="s">
        <v>12</v>
      </c>
      <c r="G56" s="275" t="s">
        <v>524</v>
      </c>
      <c r="H56" s="2" t="s">
        <v>13</v>
      </c>
      <c r="I56" s="360">
        <v>237000</v>
      </c>
      <c r="J56" s="360">
        <v>237000</v>
      </c>
    </row>
    <row r="57" spans="1:10" ht="15.75" x14ac:dyDescent="0.25">
      <c r="A57" s="33" t="s">
        <v>134</v>
      </c>
      <c r="B57" s="36" t="s">
        <v>50</v>
      </c>
      <c r="C57" s="34" t="s">
        <v>10</v>
      </c>
      <c r="D57" s="34" t="s">
        <v>20</v>
      </c>
      <c r="E57" s="270" t="s">
        <v>209</v>
      </c>
      <c r="F57" s="271" t="s">
        <v>505</v>
      </c>
      <c r="G57" s="272" t="s">
        <v>506</v>
      </c>
      <c r="H57" s="34"/>
      <c r="I57" s="357">
        <f>SUM(I58)</f>
        <v>11555063</v>
      </c>
      <c r="J57" s="357">
        <f>SUM(J58)</f>
        <v>11555063</v>
      </c>
    </row>
    <row r="58" spans="1:10" ht="31.5" x14ac:dyDescent="0.25">
      <c r="A58" s="3" t="s">
        <v>135</v>
      </c>
      <c r="B58" s="592" t="s">
        <v>50</v>
      </c>
      <c r="C58" s="2" t="s">
        <v>10</v>
      </c>
      <c r="D58" s="2" t="s">
        <v>20</v>
      </c>
      <c r="E58" s="273" t="s">
        <v>210</v>
      </c>
      <c r="F58" s="274" t="s">
        <v>505</v>
      </c>
      <c r="G58" s="275" t="s">
        <v>506</v>
      </c>
      <c r="H58" s="2"/>
      <c r="I58" s="358">
        <f>SUM(I59)</f>
        <v>11555063</v>
      </c>
      <c r="J58" s="358">
        <f>SUM(J59)</f>
        <v>11555063</v>
      </c>
    </row>
    <row r="59" spans="1:10" ht="31.5" x14ac:dyDescent="0.25">
      <c r="A59" s="3" t="s">
        <v>87</v>
      </c>
      <c r="B59" s="592" t="s">
        <v>50</v>
      </c>
      <c r="C59" s="2" t="s">
        <v>10</v>
      </c>
      <c r="D59" s="2" t="s">
        <v>20</v>
      </c>
      <c r="E59" s="273" t="s">
        <v>210</v>
      </c>
      <c r="F59" s="274" t="s">
        <v>505</v>
      </c>
      <c r="G59" s="275" t="s">
        <v>510</v>
      </c>
      <c r="H59" s="2"/>
      <c r="I59" s="358">
        <f>SUM(I60:I61)</f>
        <v>11555063</v>
      </c>
      <c r="J59" s="358">
        <f>SUM(J60:J61)</f>
        <v>11555063</v>
      </c>
    </row>
    <row r="60" spans="1:10" ht="63" x14ac:dyDescent="0.25">
      <c r="A60" s="93" t="s">
        <v>88</v>
      </c>
      <c r="B60" s="592" t="s">
        <v>50</v>
      </c>
      <c r="C60" s="2" t="s">
        <v>10</v>
      </c>
      <c r="D60" s="2" t="s">
        <v>20</v>
      </c>
      <c r="E60" s="273" t="s">
        <v>210</v>
      </c>
      <c r="F60" s="274" t="s">
        <v>505</v>
      </c>
      <c r="G60" s="275" t="s">
        <v>510</v>
      </c>
      <c r="H60" s="2" t="s">
        <v>13</v>
      </c>
      <c r="I60" s="359">
        <v>11543063</v>
      </c>
      <c r="J60" s="359">
        <v>11543063</v>
      </c>
    </row>
    <row r="61" spans="1:10" ht="15.75" x14ac:dyDescent="0.25">
      <c r="A61" s="3" t="s">
        <v>18</v>
      </c>
      <c r="B61" s="592" t="s">
        <v>50</v>
      </c>
      <c r="C61" s="2" t="s">
        <v>10</v>
      </c>
      <c r="D61" s="2" t="s">
        <v>20</v>
      </c>
      <c r="E61" s="273" t="s">
        <v>210</v>
      </c>
      <c r="F61" s="274" t="s">
        <v>505</v>
      </c>
      <c r="G61" s="275" t="s">
        <v>510</v>
      </c>
      <c r="H61" s="2" t="s">
        <v>17</v>
      </c>
      <c r="I61" s="359">
        <v>12000</v>
      </c>
      <c r="J61" s="359">
        <v>12000</v>
      </c>
    </row>
    <row r="62" spans="1:10" ht="31.5" x14ac:dyDescent="0.25">
      <c r="A62" s="83" t="s">
        <v>93</v>
      </c>
      <c r="B62" s="36" t="s">
        <v>50</v>
      </c>
      <c r="C62" s="34" t="s">
        <v>10</v>
      </c>
      <c r="D62" s="36">
        <v>11</v>
      </c>
      <c r="E62" s="276" t="s">
        <v>211</v>
      </c>
      <c r="F62" s="277" t="s">
        <v>505</v>
      </c>
      <c r="G62" s="278" t="s">
        <v>506</v>
      </c>
      <c r="H62" s="34"/>
      <c r="I62" s="357">
        <f t="shared" ref="I62:J64" si="5">SUM(I63)</f>
        <v>500000</v>
      </c>
      <c r="J62" s="357">
        <f t="shared" si="5"/>
        <v>500000</v>
      </c>
    </row>
    <row r="63" spans="1:10" ht="31.5" x14ac:dyDescent="0.25">
      <c r="A63" s="96" t="s">
        <v>94</v>
      </c>
      <c r="B63" s="6" t="s">
        <v>50</v>
      </c>
      <c r="C63" s="2" t="s">
        <v>10</v>
      </c>
      <c r="D63" s="592">
        <v>11</v>
      </c>
      <c r="E63" s="291" t="s">
        <v>212</v>
      </c>
      <c r="F63" s="292" t="s">
        <v>505</v>
      </c>
      <c r="G63" s="293" t="s">
        <v>506</v>
      </c>
      <c r="H63" s="2"/>
      <c r="I63" s="358">
        <f t="shared" si="5"/>
        <v>500000</v>
      </c>
      <c r="J63" s="358">
        <f t="shared" si="5"/>
        <v>500000</v>
      </c>
    </row>
    <row r="64" spans="1:10" ht="31.5" x14ac:dyDescent="0.25">
      <c r="A64" s="3" t="s">
        <v>114</v>
      </c>
      <c r="B64" s="592" t="s">
        <v>50</v>
      </c>
      <c r="C64" s="2" t="s">
        <v>10</v>
      </c>
      <c r="D64" s="592">
        <v>11</v>
      </c>
      <c r="E64" s="291" t="s">
        <v>212</v>
      </c>
      <c r="F64" s="292" t="s">
        <v>505</v>
      </c>
      <c r="G64" s="293" t="s">
        <v>528</v>
      </c>
      <c r="H64" s="2"/>
      <c r="I64" s="358">
        <f t="shared" si="5"/>
        <v>500000</v>
      </c>
      <c r="J64" s="358">
        <f t="shared" si="5"/>
        <v>500000</v>
      </c>
    </row>
    <row r="65" spans="1:10" ht="31.5" x14ac:dyDescent="0.25">
      <c r="A65" s="3" t="s">
        <v>18</v>
      </c>
      <c r="B65" s="592" t="s">
        <v>50</v>
      </c>
      <c r="C65" s="2" t="s">
        <v>10</v>
      </c>
      <c r="D65" s="592">
        <v>11</v>
      </c>
      <c r="E65" s="291" t="s">
        <v>212</v>
      </c>
      <c r="F65" s="292" t="s">
        <v>505</v>
      </c>
      <c r="G65" s="293" t="s">
        <v>528</v>
      </c>
      <c r="H65" s="2" t="s">
        <v>17</v>
      </c>
      <c r="I65" s="359">
        <v>500000</v>
      </c>
      <c r="J65" s="359">
        <v>500000</v>
      </c>
    </row>
    <row r="66" spans="1:10" ht="15.75" x14ac:dyDescent="0.25">
      <c r="A66" s="107" t="s">
        <v>23</v>
      </c>
      <c r="B66" s="29" t="s">
        <v>50</v>
      </c>
      <c r="C66" s="25" t="s">
        <v>10</v>
      </c>
      <c r="D66" s="29">
        <v>13</v>
      </c>
      <c r="E66" s="108"/>
      <c r="F66" s="388"/>
      <c r="G66" s="389"/>
      <c r="H66" s="25"/>
      <c r="I66" s="384">
        <f>SUM(I67+I72+I91+I95+I106+I81+I86+I112)</f>
        <v>7026226</v>
      </c>
      <c r="J66" s="384">
        <f>SUM(J67+J72+J91+J95+J106+J81+J86+J112)</f>
        <v>7026226</v>
      </c>
    </row>
    <row r="67" spans="1:10" ht="47.25" x14ac:dyDescent="0.25">
      <c r="A67" s="33" t="s">
        <v>140</v>
      </c>
      <c r="B67" s="36" t="s">
        <v>50</v>
      </c>
      <c r="C67" s="34" t="s">
        <v>10</v>
      </c>
      <c r="D67" s="36">
        <v>13</v>
      </c>
      <c r="E67" s="276" t="s">
        <v>531</v>
      </c>
      <c r="F67" s="277" t="s">
        <v>505</v>
      </c>
      <c r="G67" s="278" t="s">
        <v>506</v>
      </c>
      <c r="H67" s="34"/>
      <c r="I67" s="357">
        <f t="shared" ref="I67:J70" si="6">SUM(I68)</f>
        <v>3000</v>
      </c>
      <c r="J67" s="357">
        <f t="shared" si="6"/>
        <v>3000</v>
      </c>
    </row>
    <row r="68" spans="1:10" ht="78.75" x14ac:dyDescent="0.25">
      <c r="A68" s="62" t="s">
        <v>141</v>
      </c>
      <c r="B68" s="61" t="s">
        <v>50</v>
      </c>
      <c r="C68" s="2" t="s">
        <v>10</v>
      </c>
      <c r="D68" s="592">
        <v>13</v>
      </c>
      <c r="E68" s="291" t="s">
        <v>213</v>
      </c>
      <c r="F68" s="292" t="s">
        <v>505</v>
      </c>
      <c r="G68" s="293" t="s">
        <v>506</v>
      </c>
      <c r="H68" s="2"/>
      <c r="I68" s="358">
        <f t="shared" si="6"/>
        <v>3000</v>
      </c>
      <c r="J68" s="358">
        <f t="shared" si="6"/>
        <v>3000</v>
      </c>
    </row>
    <row r="69" spans="1:10" ht="47.25" x14ac:dyDescent="0.25">
      <c r="A69" s="62" t="s">
        <v>532</v>
      </c>
      <c r="B69" s="61" t="s">
        <v>50</v>
      </c>
      <c r="C69" s="2" t="s">
        <v>10</v>
      </c>
      <c r="D69" s="592">
        <v>13</v>
      </c>
      <c r="E69" s="291" t="s">
        <v>213</v>
      </c>
      <c r="F69" s="292" t="s">
        <v>10</v>
      </c>
      <c r="G69" s="293" t="s">
        <v>506</v>
      </c>
      <c r="H69" s="2"/>
      <c r="I69" s="358">
        <f t="shared" si="6"/>
        <v>3000</v>
      </c>
      <c r="J69" s="358">
        <f t="shared" si="6"/>
        <v>3000</v>
      </c>
    </row>
    <row r="70" spans="1:10" ht="31.5" x14ac:dyDescent="0.25">
      <c r="A70" s="93" t="s">
        <v>534</v>
      </c>
      <c r="B70" s="592" t="s">
        <v>50</v>
      </c>
      <c r="C70" s="2" t="s">
        <v>10</v>
      </c>
      <c r="D70" s="592">
        <v>13</v>
      </c>
      <c r="E70" s="291" t="s">
        <v>213</v>
      </c>
      <c r="F70" s="292" t="s">
        <v>10</v>
      </c>
      <c r="G70" s="293" t="s">
        <v>533</v>
      </c>
      <c r="H70" s="2"/>
      <c r="I70" s="358">
        <f t="shared" si="6"/>
        <v>3000</v>
      </c>
      <c r="J70" s="358">
        <f t="shared" si="6"/>
        <v>3000</v>
      </c>
    </row>
    <row r="71" spans="1:10" ht="31.5" x14ac:dyDescent="0.25">
      <c r="A71" s="98" t="s">
        <v>709</v>
      </c>
      <c r="B71" s="376" t="s">
        <v>50</v>
      </c>
      <c r="C71" s="2" t="s">
        <v>10</v>
      </c>
      <c r="D71" s="592">
        <v>13</v>
      </c>
      <c r="E71" s="291" t="s">
        <v>213</v>
      </c>
      <c r="F71" s="292" t="s">
        <v>10</v>
      </c>
      <c r="G71" s="293" t="s">
        <v>533</v>
      </c>
      <c r="H71" s="2" t="s">
        <v>16</v>
      </c>
      <c r="I71" s="359">
        <v>3000</v>
      </c>
      <c r="J71" s="359">
        <v>3000</v>
      </c>
    </row>
    <row r="72" spans="1:10" ht="47.25" hidden="1" x14ac:dyDescent="0.25">
      <c r="A72" s="83" t="s">
        <v>199</v>
      </c>
      <c r="B72" s="36" t="s">
        <v>50</v>
      </c>
      <c r="C72" s="34" t="s">
        <v>10</v>
      </c>
      <c r="D72" s="36">
        <v>13</v>
      </c>
      <c r="E72" s="276" t="s">
        <v>560</v>
      </c>
      <c r="F72" s="277" t="s">
        <v>505</v>
      </c>
      <c r="G72" s="278" t="s">
        <v>506</v>
      </c>
      <c r="H72" s="34"/>
      <c r="I72" s="357">
        <f>SUM(I73+I77)</f>
        <v>0</v>
      </c>
      <c r="J72" s="357">
        <f>SUM(J73+J77)</f>
        <v>0</v>
      </c>
    </row>
    <row r="73" spans="1:10" ht="78.75" hidden="1" x14ac:dyDescent="0.25">
      <c r="A73" s="93" t="s">
        <v>257</v>
      </c>
      <c r="B73" s="592" t="s">
        <v>50</v>
      </c>
      <c r="C73" s="2" t="s">
        <v>10</v>
      </c>
      <c r="D73" s="592">
        <v>13</v>
      </c>
      <c r="E73" s="291" t="s">
        <v>256</v>
      </c>
      <c r="F73" s="292" t="s">
        <v>505</v>
      </c>
      <c r="G73" s="293" t="s">
        <v>506</v>
      </c>
      <c r="H73" s="2"/>
      <c r="I73" s="358">
        <f t="shared" ref="I73:J75" si="7">SUM(I74)</f>
        <v>0</v>
      </c>
      <c r="J73" s="358">
        <f t="shared" si="7"/>
        <v>0</v>
      </c>
    </row>
    <row r="74" spans="1:10" ht="47.25" hidden="1" x14ac:dyDescent="0.25">
      <c r="A74" s="3" t="s">
        <v>561</v>
      </c>
      <c r="B74" s="592" t="s">
        <v>50</v>
      </c>
      <c r="C74" s="2" t="s">
        <v>10</v>
      </c>
      <c r="D74" s="592">
        <v>13</v>
      </c>
      <c r="E74" s="291" t="s">
        <v>256</v>
      </c>
      <c r="F74" s="292" t="s">
        <v>10</v>
      </c>
      <c r="G74" s="293" t="s">
        <v>506</v>
      </c>
      <c r="H74" s="2"/>
      <c r="I74" s="358">
        <f t="shared" si="7"/>
        <v>0</v>
      </c>
      <c r="J74" s="358">
        <f t="shared" si="7"/>
        <v>0</v>
      </c>
    </row>
    <row r="75" spans="1:10" ht="31.5" hidden="1" x14ac:dyDescent="0.25">
      <c r="A75" s="122" t="s">
        <v>573</v>
      </c>
      <c r="B75" s="377" t="s">
        <v>50</v>
      </c>
      <c r="C75" s="2" t="s">
        <v>10</v>
      </c>
      <c r="D75" s="592">
        <v>13</v>
      </c>
      <c r="E75" s="291" t="s">
        <v>256</v>
      </c>
      <c r="F75" s="292" t="s">
        <v>10</v>
      </c>
      <c r="G75" s="293" t="s">
        <v>572</v>
      </c>
      <c r="H75" s="2"/>
      <c r="I75" s="358">
        <f t="shared" si="7"/>
        <v>0</v>
      </c>
      <c r="J75" s="358">
        <f t="shared" si="7"/>
        <v>0</v>
      </c>
    </row>
    <row r="76" spans="1:10" ht="31.5" hidden="1" x14ac:dyDescent="0.25">
      <c r="A76" s="99" t="s">
        <v>21</v>
      </c>
      <c r="B76" s="377" t="s">
        <v>50</v>
      </c>
      <c r="C76" s="2" t="s">
        <v>10</v>
      </c>
      <c r="D76" s="592">
        <v>13</v>
      </c>
      <c r="E76" s="291" t="s">
        <v>256</v>
      </c>
      <c r="F76" s="292" t="s">
        <v>10</v>
      </c>
      <c r="G76" s="293" t="s">
        <v>572</v>
      </c>
      <c r="H76" s="2" t="s">
        <v>71</v>
      </c>
      <c r="I76" s="359"/>
      <c r="J76" s="359"/>
    </row>
    <row r="77" spans="1:10" ht="94.5" hidden="1" x14ac:dyDescent="0.25">
      <c r="A77" s="93" t="s">
        <v>200</v>
      </c>
      <c r="B77" s="592" t="s">
        <v>50</v>
      </c>
      <c r="C77" s="2" t="s">
        <v>10</v>
      </c>
      <c r="D77" s="592">
        <v>13</v>
      </c>
      <c r="E77" s="291" t="s">
        <v>230</v>
      </c>
      <c r="F77" s="292" t="s">
        <v>505</v>
      </c>
      <c r="G77" s="293" t="s">
        <v>506</v>
      </c>
      <c r="H77" s="2"/>
      <c r="I77" s="358">
        <f t="shared" ref="I77:J79" si="8">SUM(I78)</f>
        <v>0</v>
      </c>
      <c r="J77" s="358">
        <f t="shared" si="8"/>
        <v>0</v>
      </c>
    </row>
    <row r="78" spans="1:10" ht="47.25" hidden="1" x14ac:dyDescent="0.25">
      <c r="A78" s="3" t="s">
        <v>574</v>
      </c>
      <c r="B78" s="592" t="s">
        <v>50</v>
      </c>
      <c r="C78" s="2" t="s">
        <v>10</v>
      </c>
      <c r="D78" s="592">
        <v>13</v>
      </c>
      <c r="E78" s="291" t="s">
        <v>230</v>
      </c>
      <c r="F78" s="292" t="s">
        <v>10</v>
      </c>
      <c r="G78" s="293" t="s">
        <v>506</v>
      </c>
      <c r="H78" s="2"/>
      <c r="I78" s="358">
        <f t="shared" si="8"/>
        <v>0</v>
      </c>
      <c r="J78" s="358">
        <f t="shared" si="8"/>
        <v>0</v>
      </c>
    </row>
    <row r="79" spans="1:10" ht="31.5" hidden="1" x14ac:dyDescent="0.25">
      <c r="A79" s="122" t="s">
        <v>573</v>
      </c>
      <c r="B79" s="377" t="s">
        <v>50</v>
      </c>
      <c r="C79" s="2" t="s">
        <v>10</v>
      </c>
      <c r="D79" s="592">
        <v>13</v>
      </c>
      <c r="E79" s="291" t="s">
        <v>230</v>
      </c>
      <c r="F79" s="292" t="s">
        <v>10</v>
      </c>
      <c r="G79" s="293" t="s">
        <v>572</v>
      </c>
      <c r="H79" s="2"/>
      <c r="I79" s="358">
        <f t="shared" si="8"/>
        <v>0</v>
      </c>
      <c r="J79" s="358">
        <f t="shared" si="8"/>
        <v>0</v>
      </c>
    </row>
    <row r="80" spans="1:10" ht="31.5" hidden="1" x14ac:dyDescent="0.25">
      <c r="A80" s="99" t="s">
        <v>21</v>
      </c>
      <c r="B80" s="377" t="s">
        <v>50</v>
      </c>
      <c r="C80" s="2" t="s">
        <v>10</v>
      </c>
      <c r="D80" s="592">
        <v>13</v>
      </c>
      <c r="E80" s="291" t="s">
        <v>230</v>
      </c>
      <c r="F80" s="292" t="s">
        <v>10</v>
      </c>
      <c r="G80" s="293" t="s">
        <v>572</v>
      </c>
      <c r="H80" s="2" t="s">
        <v>71</v>
      </c>
      <c r="I80" s="359"/>
      <c r="J80" s="359"/>
    </row>
    <row r="81" spans="1:10" ht="31.5" x14ac:dyDescent="0.25">
      <c r="A81" s="83" t="s">
        <v>133</v>
      </c>
      <c r="B81" s="36" t="s">
        <v>50</v>
      </c>
      <c r="C81" s="34" t="s">
        <v>10</v>
      </c>
      <c r="D81" s="34">
        <v>13</v>
      </c>
      <c r="E81" s="270" t="s">
        <v>517</v>
      </c>
      <c r="F81" s="271" t="s">
        <v>505</v>
      </c>
      <c r="G81" s="272" t="s">
        <v>506</v>
      </c>
      <c r="H81" s="34"/>
      <c r="I81" s="357">
        <f t="shared" ref="I81:J84" si="9">SUM(I82)</f>
        <v>2000</v>
      </c>
      <c r="J81" s="357">
        <f t="shared" si="9"/>
        <v>2000</v>
      </c>
    </row>
    <row r="82" spans="1:10" ht="63" x14ac:dyDescent="0.25">
      <c r="A82" s="84" t="s">
        <v>649</v>
      </c>
      <c r="B82" s="377" t="s">
        <v>50</v>
      </c>
      <c r="C82" s="2" t="s">
        <v>10</v>
      </c>
      <c r="D82" s="2">
        <v>13</v>
      </c>
      <c r="E82" s="273" t="s">
        <v>648</v>
      </c>
      <c r="F82" s="274" t="s">
        <v>505</v>
      </c>
      <c r="G82" s="275" t="s">
        <v>506</v>
      </c>
      <c r="H82" s="2"/>
      <c r="I82" s="358">
        <f t="shared" si="9"/>
        <v>2000</v>
      </c>
      <c r="J82" s="358">
        <f t="shared" si="9"/>
        <v>2000</v>
      </c>
    </row>
    <row r="83" spans="1:10" ht="31.5" x14ac:dyDescent="0.25">
      <c r="A83" s="84" t="s">
        <v>650</v>
      </c>
      <c r="B83" s="377" t="s">
        <v>50</v>
      </c>
      <c r="C83" s="2" t="s">
        <v>10</v>
      </c>
      <c r="D83" s="2">
        <v>13</v>
      </c>
      <c r="E83" s="273" t="s">
        <v>648</v>
      </c>
      <c r="F83" s="274" t="s">
        <v>10</v>
      </c>
      <c r="G83" s="275" t="s">
        <v>506</v>
      </c>
      <c r="H83" s="2"/>
      <c r="I83" s="358">
        <f t="shared" si="9"/>
        <v>2000</v>
      </c>
      <c r="J83" s="358">
        <f t="shared" si="9"/>
        <v>2000</v>
      </c>
    </row>
    <row r="84" spans="1:10" ht="31.5" x14ac:dyDescent="0.25">
      <c r="A84" s="84" t="s">
        <v>652</v>
      </c>
      <c r="B84" s="377" t="s">
        <v>50</v>
      </c>
      <c r="C84" s="2" t="s">
        <v>10</v>
      </c>
      <c r="D84" s="2">
        <v>13</v>
      </c>
      <c r="E84" s="273" t="s">
        <v>648</v>
      </c>
      <c r="F84" s="274" t="s">
        <v>10</v>
      </c>
      <c r="G84" s="275" t="s">
        <v>651</v>
      </c>
      <c r="H84" s="2"/>
      <c r="I84" s="358">
        <f t="shared" si="9"/>
        <v>2000</v>
      </c>
      <c r="J84" s="358">
        <f t="shared" si="9"/>
        <v>2000</v>
      </c>
    </row>
    <row r="85" spans="1:10" ht="31.5" x14ac:dyDescent="0.25">
      <c r="A85" s="98" t="s">
        <v>709</v>
      </c>
      <c r="B85" s="377" t="s">
        <v>50</v>
      </c>
      <c r="C85" s="2" t="s">
        <v>10</v>
      </c>
      <c r="D85" s="2">
        <v>13</v>
      </c>
      <c r="E85" s="273" t="s">
        <v>648</v>
      </c>
      <c r="F85" s="274" t="s">
        <v>10</v>
      </c>
      <c r="G85" s="275" t="s">
        <v>651</v>
      </c>
      <c r="H85" s="2" t="s">
        <v>16</v>
      </c>
      <c r="I85" s="360">
        <v>2000</v>
      </c>
      <c r="J85" s="360">
        <v>2000</v>
      </c>
    </row>
    <row r="86" spans="1:10" ht="47.25" hidden="1" x14ac:dyDescent="0.25">
      <c r="A86" s="103" t="s">
        <v>128</v>
      </c>
      <c r="B86" s="36" t="s">
        <v>50</v>
      </c>
      <c r="C86" s="34" t="s">
        <v>10</v>
      </c>
      <c r="D86" s="34">
        <v>13</v>
      </c>
      <c r="E86" s="270" t="s">
        <v>520</v>
      </c>
      <c r="F86" s="271" t="s">
        <v>505</v>
      </c>
      <c r="G86" s="272" t="s">
        <v>506</v>
      </c>
      <c r="H86" s="34"/>
      <c r="I86" s="357">
        <f t="shared" ref="I86:J89" si="10">SUM(I87)</f>
        <v>0</v>
      </c>
      <c r="J86" s="357">
        <f t="shared" si="10"/>
        <v>0</v>
      </c>
    </row>
    <row r="87" spans="1:10" ht="63" hidden="1" x14ac:dyDescent="0.25">
      <c r="A87" s="84" t="s">
        <v>164</v>
      </c>
      <c r="B87" s="377" t="s">
        <v>50</v>
      </c>
      <c r="C87" s="2" t="s">
        <v>10</v>
      </c>
      <c r="D87" s="2">
        <v>13</v>
      </c>
      <c r="E87" s="316" t="s">
        <v>244</v>
      </c>
      <c r="F87" s="317" t="s">
        <v>505</v>
      </c>
      <c r="G87" s="318" t="s">
        <v>506</v>
      </c>
      <c r="H87" s="79"/>
      <c r="I87" s="361">
        <f t="shared" si="10"/>
        <v>0</v>
      </c>
      <c r="J87" s="361">
        <f t="shared" si="10"/>
        <v>0</v>
      </c>
    </row>
    <row r="88" spans="1:10" ht="31.5" hidden="1" x14ac:dyDescent="0.25">
      <c r="A88" s="84" t="s">
        <v>589</v>
      </c>
      <c r="B88" s="377" t="s">
        <v>50</v>
      </c>
      <c r="C88" s="2" t="s">
        <v>10</v>
      </c>
      <c r="D88" s="2">
        <v>13</v>
      </c>
      <c r="E88" s="316" t="s">
        <v>244</v>
      </c>
      <c r="F88" s="317" t="s">
        <v>10</v>
      </c>
      <c r="G88" s="318" t="s">
        <v>506</v>
      </c>
      <c r="H88" s="79"/>
      <c r="I88" s="361">
        <f t="shared" si="10"/>
        <v>0</v>
      </c>
      <c r="J88" s="361">
        <f t="shared" si="10"/>
        <v>0</v>
      </c>
    </row>
    <row r="89" spans="1:10" ht="31.5" hidden="1" x14ac:dyDescent="0.25">
      <c r="A89" s="77" t="s">
        <v>653</v>
      </c>
      <c r="B89" s="377" t="s">
        <v>50</v>
      </c>
      <c r="C89" s="2" t="s">
        <v>10</v>
      </c>
      <c r="D89" s="2">
        <v>13</v>
      </c>
      <c r="E89" s="316" t="s">
        <v>244</v>
      </c>
      <c r="F89" s="317" t="s">
        <v>10</v>
      </c>
      <c r="G89" s="318" t="s">
        <v>654</v>
      </c>
      <c r="H89" s="79"/>
      <c r="I89" s="361">
        <f t="shared" si="10"/>
        <v>0</v>
      </c>
      <c r="J89" s="361">
        <f t="shared" si="10"/>
        <v>0</v>
      </c>
    </row>
    <row r="90" spans="1:10" ht="31.5" hidden="1" x14ac:dyDescent="0.25">
      <c r="A90" s="101" t="s">
        <v>709</v>
      </c>
      <c r="B90" s="377" t="s">
        <v>50</v>
      </c>
      <c r="C90" s="2" t="s">
        <v>10</v>
      </c>
      <c r="D90" s="2">
        <v>13</v>
      </c>
      <c r="E90" s="316" t="s">
        <v>244</v>
      </c>
      <c r="F90" s="317" t="s">
        <v>10</v>
      </c>
      <c r="G90" s="318" t="s">
        <v>654</v>
      </c>
      <c r="H90" s="79" t="s">
        <v>16</v>
      </c>
      <c r="I90" s="362"/>
      <c r="J90" s="362"/>
    </row>
    <row r="91" spans="1:10" ht="31.5" x14ac:dyDescent="0.25">
      <c r="A91" s="83" t="s">
        <v>24</v>
      </c>
      <c r="B91" s="36" t="s">
        <v>50</v>
      </c>
      <c r="C91" s="34" t="s">
        <v>10</v>
      </c>
      <c r="D91" s="36">
        <v>13</v>
      </c>
      <c r="E91" s="276" t="s">
        <v>214</v>
      </c>
      <c r="F91" s="277" t="s">
        <v>505</v>
      </c>
      <c r="G91" s="278" t="s">
        <v>506</v>
      </c>
      <c r="H91" s="34"/>
      <c r="I91" s="357">
        <f t="shared" ref="I91:J93" si="11">SUM(I92)</f>
        <v>30000</v>
      </c>
      <c r="J91" s="357">
        <f t="shared" si="11"/>
        <v>30000</v>
      </c>
    </row>
    <row r="92" spans="1:10" ht="31.5" x14ac:dyDescent="0.25">
      <c r="A92" s="93" t="s">
        <v>97</v>
      </c>
      <c r="B92" s="592" t="s">
        <v>50</v>
      </c>
      <c r="C92" s="2" t="s">
        <v>10</v>
      </c>
      <c r="D92" s="592">
        <v>13</v>
      </c>
      <c r="E92" s="291" t="s">
        <v>215</v>
      </c>
      <c r="F92" s="292" t="s">
        <v>505</v>
      </c>
      <c r="G92" s="293" t="s">
        <v>506</v>
      </c>
      <c r="H92" s="2"/>
      <c r="I92" s="358">
        <f t="shared" si="11"/>
        <v>30000</v>
      </c>
      <c r="J92" s="358">
        <f t="shared" si="11"/>
        <v>30000</v>
      </c>
    </row>
    <row r="93" spans="1:10" ht="31.5" x14ac:dyDescent="0.25">
      <c r="A93" s="3" t="s">
        <v>115</v>
      </c>
      <c r="B93" s="592" t="s">
        <v>50</v>
      </c>
      <c r="C93" s="2" t="s">
        <v>10</v>
      </c>
      <c r="D93" s="592">
        <v>13</v>
      </c>
      <c r="E93" s="291" t="s">
        <v>215</v>
      </c>
      <c r="F93" s="292" t="s">
        <v>505</v>
      </c>
      <c r="G93" s="293" t="s">
        <v>535</v>
      </c>
      <c r="H93" s="2"/>
      <c r="I93" s="358">
        <f t="shared" si="11"/>
        <v>30000</v>
      </c>
      <c r="J93" s="358">
        <f t="shared" si="11"/>
        <v>30000</v>
      </c>
    </row>
    <row r="94" spans="1:10" ht="31.5" x14ac:dyDescent="0.25">
      <c r="A94" s="98" t="s">
        <v>709</v>
      </c>
      <c r="B94" s="376" t="s">
        <v>50</v>
      </c>
      <c r="C94" s="2" t="s">
        <v>10</v>
      </c>
      <c r="D94" s="592">
        <v>13</v>
      </c>
      <c r="E94" s="291" t="s">
        <v>215</v>
      </c>
      <c r="F94" s="292" t="s">
        <v>505</v>
      </c>
      <c r="G94" s="293" t="s">
        <v>535</v>
      </c>
      <c r="H94" s="2" t="s">
        <v>16</v>
      </c>
      <c r="I94" s="359">
        <v>30000</v>
      </c>
      <c r="J94" s="359">
        <v>30000</v>
      </c>
    </row>
    <row r="95" spans="1:10" ht="18" customHeight="1" x14ac:dyDescent="0.25">
      <c r="A95" s="83" t="s">
        <v>197</v>
      </c>
      <c r="B95" s="36" t="s">
        <v>50</v>
      </c>
      <c r="C95" s="34" t="s">
        <v>10</v>
      </c>
      <c r="D95" s="36">
        <v>13</v>
      </c>
      <c r="E95" s="276" t="s">
        <v>216</v>
      </c>
      <c r="F95" s="277" t="s">
        <v>505</v>
      </c>
      <c r="G95" s="278" t="s">
        <v>506</v>
      </c>
      <c r="H95" s="34"/>
      <c r="I95" s="357">
        <f>SUM(I96)</f>
        <v>1718459</v>
      </c>
      <c r="J95" s="357">
        <f>SUM(J96)</f>
        <v>1718459</v>
      </c>
    </row>
    <row r="96" spans="1:10" ht="17.25" customHeight="1" x14ac:dyDescent="0.25">
      <c r="A96" s="93" t="s">
        <v>196</v>
      </c>
      <c r="B96" s="592" t="s">
        <v>50</v>
      </c>
      <c r="C96" s="2" t="s">
        <v>10</v>
      </c>
      <c r="D96" s="592">
        <v>13</v>
      </c>
      <c r="E96" s="291" t="s">
        <v>217</v>
      </c>
      <c r="F96" s="292" t="s">
        <v>505</v>
      </c>
      <c r="G96" s="293" t="s">
        <v>506</v>
      </c>
      <c r="H96" s="2"/>
      <c r="I96" s="358">
        <f>SUM(I97+I99+I101+I103)</f>
        <v>1718459</v>
      </c>
      <c r="J96" s="358">
        <f>SUM(J97+J99+J101+J103)</f>
        <v>1718459</v>
      </c>
    </row>
    <row r="97" spans="1:10" ht="47.25" x14ac:dyDescent="0.25">
      <c r="A97" s="93" t="s">
        <v>717</v>
      </c>
      <c r="B97" s="592" t="s">
        <v>50</v>
      </c>
      <c r="C97" s="2" t="s">
        <v>10</v>
      </c>
      <c r="D97" s="592">
        <v>13</v>
      </c>
      <c r="E97" s="291" t="s">
        <v>217</v>
      </c>
      <c r="F97" s="292" t="s">
        <v>505</v>
      </c>
      <c r="G97" s="293">
        <v>12712</v>
      </c>
      <c r="H97" s="2"/>
      <c r="I97" s="358">
        <f>SUM(I98)</f>
        <v>23700</v>
      </c>
      <c r="J97" s="358">
        <f>SUM(J98)</f>
        <v>23700</v>
      </c>
    </row>
    <row r="98" spans="1:10" ht="63" x14ac:dyDescent="0.25">
      <c r="A98" s="93" t="s">
        <v>88</v>
      </c>
      <c r="B98" s="592" t="s">
        <v>50</v>
      </c>
      <c r="C98" s="2" t="s">
        <v>10</v>
      </c>
      <c r="D98" s="592">
        <v>13</v>
      </c>
      <c r="E98" s="291" t="s">
        <v>217</v>
      </c>
      <c r="F98" s="292" t="s">
        <v>505</v>
      </c>
      <c r="G98" s="293">
        <v>12712</v>
      </c>
      <c r="H98" s="2" t="s">
        <v>13</v>
      </c>
      <c r="I98" s="360">
        <v>23700</v>
      </c>
      <c r="J98" s="360">
        <v>23700</v>
      </c>
    </row>
    <row r="99" spans="1:10" ht="31.5" x14ac:dyDescent="0.25">
      <c r="A99" s="3" t="s">
        <v>198</v>
      </c>
      <c r="B99" s="592" t="s">
        <v>50</v>
      </c>
      <c r="C99" s="2" t="s">
        <v>10</v>
      </c>
      <c r="D99" s="592">
        <v>13</v>
      </c>
      <c r="E99" s="291" t="s">
        <v>217</v>
      </c>
      <c r="F99" s="292" t="s">
        <v>505</v>
      </c>
      <c r="G99" s="293" t="s">
        <v>536</v>
      </c>
      <c r="H99" s="2"/>
      <c r="I99" s="358">
        <f>SUM(I100)</f>
        <v>85000</v>
      </c>
      <c r="J99" s="358">
        <f>SUM(J100)</f>
        <v>85000</v>
      </c>
    </row>
    <row r="100" spans="1:10" ht="31.5" x14ac:dyDescent="0.25">
      <c r="A100" s="98" t="s">
        <v>709</v>
      </c>
      <c r="B100" s="376" t="s">
        <v>50</v>
      </c>
      <c r="C100" s="2" t="s">
        <v>10</v>
      </c>
      <c r="D100" s="592">
        <v>13</v>
      </c>
      <c r="E100" s="291" t="s">
        <v>217</v>
      </c>
      <c r="F100" s="292" t="s">
        <v>505</v>
      </c>
      <c r="G100" s="293" t="s">
        <v>536</v>
      </c>
      <c r="H100" s="2" t="s">
        <v>16</v>
      </c>
      <c r="I100" s="359">
        <v>85000</v>
      </c>
      <c r="J100" s="359">
        <v>85000</v>
      </c>
    </row>
    <row r="101" spans="1:10" ht="31.5" x14ac:dyDescent="0.25">
      <c r="A101" s="98" t="s">
        <v>699</v>
      </c>
      <c r="B101" s="592" t="s">
        <v>50</v>
      </c>
      <c r="C101" s="2" t="s">
        <v>10</v>
      </c>
      <c r="D101" s="592">
        <v>13</v>
      </c>
      <c r="E101" s="291" t="s">
        <v>217</v>
      </c>
      <c r="F101" s="292" t="s">
        <v>505</v>
      </c>
      <c r="G101" s="293" t="s">
        <v>572</v>
      </c>
      <c r="H101" s="2"/>
      <c r="I101" s="358">
        <f>SUM(I102)</f>
        <v>60000</v>
      </c>
      <c r="J101" s="358">
        <f>SUM(J102)</f>
        <v>60000</v>
      </c>
    </row>
    <row r="102" spans="1:10" ht="63" x14ac:dyDescent="0.25">
      <c r="A102" s="93" t="s">
        <v>88</v>
      </c>
      <c r="B102" s="376" t="s">
        <v>50</v>
      </c>
      <c r="C102" s="2" t="s">
        <v>10</v>
      </c>
      <c r="D102" s="592">
        <v>13</v>
      </c>
      <c r="E102" s="291" t="s">
        <v>217</v>
      </c>
      <c r="F102" s="292" t="s">
        <v>505</v>
      </c>
      <c r="G102" s="293" t="s">
        <v>572</v>
      </c>
      <c r="H102" s="2" t="s">
        <v>13</v>
      </c>
      <c r="I102" s="359">
        <v>60000</v>
      </c>
      <c r="J102" s="359">
        <v>60000</v>
      </c>
    </row>
    <row r="103" spans="1:10" ht="78.75" x14ac:dyDescent="0.25">
      <c r="A103" s="99" t="s">
        <v>538</v>
      </c>
      <c r="B103" s="377" t="s">
        <v>50</v>
      </c>
      <c r="C103" s="2" t="s">
        <v>10</v>
      </c>
      <c r="D103" s="592">
        <v>13</v>
      </c>
      <c r="E103" s="291" t="s">
        <v>217</v>
      </c>
      <c r="F103" s="292" t="s">
        <v>505</v>
      </c>
      <c r="G103" s="293" t="s">
        <v>537</v>
      </c>
      <c r="H103" s="2"/>
      <c r="I103" s="358">
        <f>SUM(I104:I105)</f>
        <v>1549759</v>
      </c>
      <c r="J103" s="358">
        <f>SUM(J104:J105)</f>
        <v>1549759</v>
      </c>
    </row>
    <row r="104" spans="1:10" ht="63" x14ac:dyDescent="0.25">
      <c r="A104" s="93" t="s">
        <v>88</v>
      </c>
      <c r="B104" s="592" t="s">
        <v>50</v>
      </c>
      <c r="C104" s="2" t="s">
        <v>10</v>
      </c>
      <c r="D104" s="592">
        <v>13</v>
      </c>
      <c r="E104" s="291" t="s">
        <v>217</v>
      </c>
      <c r="F104" s="292" t="s">
        <v>505</v>
      </c>
      <c r="G104" s="293" t="s">
        <v>537</v>
      </c>
      <c r="H104" s="2" t="s">
        <v>13</v>
      </c>
      <c r="I104" s="359">
        <v>886000</v>
      </c>
      <c r="J104" s="359">
        <v>886000</v>
      </c>
    </row>
    <row r="105" spans="1:10" ht="31.5" x14ac:dyDescent="0.25">
      <c r="A105" s="98" t="s">
        <v>709</v>
      </c>
      <c r="B105" s="376" t="s">
        <v>50</v>
      </c>
      <c r="C105" s="2" t="s">
        <v>10</v>
      </c>
      <c r="D105" s="592">
        <v>13</v>
      </c>
      <c r="E105" s="291" t="s">
        <v>217</v>
      </c>
      <c r="F105" s="292" t="s">
        <v>505</v>
      </c>
      <c r="G105" s="293" t="s">
        <v>537</v>
      </c>
      <c r="H105" s="2" t="s">
        <v>16</v>
      </c>
      <c r="I105" s="359">
        <v>663759</v>
      </c>
      <c r="J105" s="359">
        <v>663759</v>
      </c>
    </row>
    <row r="106" spans="1:10" ht="31.5" x14ac:dyDescent="0.25">
      <c r="A106" s="33" t="s">
        <v>142</v>
      </c>
      <c r="B106" s="36" t="s">
        <v>50</v>
      </c>
      <c r="C106" s="34" t="s">
        <v>10</v>
      </c>
      <c r="D106" s="36">
        <v>13</v>
      </c>
      <c r="E106" s="276" t="s">
        <v>218</v>
      </c>
      <c r="F106" s="277" t="s">
        <v>505</v>
      </c>
      <c r="G106" s="278" t="s">
        <v>506</v>
      </c>
      <c r="H106" s="34"/>
      <c r="I106" s="357">
        <f>SUM(I107)</f>
        <v>5272767</v>
      </c>
      <c r="J106" s="357">
        <f>SUM(J107)</f>
        <v>5272767</v>
      </c>
    </row>
    <row r="107" spans="1:10" ht="31.5" x14ac:dyDescent="0.25">
      <c r="A107" s="93" t="s">
        <v>143</v>
      </c>
      <c r="B107" s="592" t="s">
        <v>50</v>
      </c>
      <c r="C107" s="2" t="s">
        <v>10</v>
      </c>
      <c r="D107" s="592">
        <v>13</v>
      </c>
      <c r="E107" s="291" t="s">
        <v>219</v>
      </c>
      <c r="F107" s="292" t="s">
        <v>505</v>
      </c>
      <c r="G107" s="293" t="s">
        <v>506</v>
      </c>
      <c r="H107" s="2"/>
      <c r="I107" s="358">
        <f>SUM(I108)</f>
        <v>5272767</v>
      </c>
      <c r="J107" s="358">
        <f>SUM(J108)</f>
        <v>5272767</v>
      </c>
    </row>
    <row r="108" spans="1:10" ht="31.5" x14ac:dyDescent="0.25">
      <c r="A108" s="3" t="s">
        <v>98</v>
      </c>
      <c r="B108" s="592" t="s">
        <v>50</v>
      </c>
      <c r="C108" s="2" t="s">
        <v>10</v>
      </c>
      <c r="D108" s="592">
        <v>13</v>
      </c>
      <c r="E108" s="291" t="s">
        <v>219</v>
      </c>
      <c r="F108" s="292" t="s">
        <v>505</v>
      </c>
      <c r="G108" s="293" t="s">
        <v>539</v>
      </c>
      <c r="H108" s="2"/>
      <c r="I108" s="358">
        <f>SUM(I109:I111)</f>
        <v>5272767</v>
      </c>
      <c r="J108" s="358">
        <f>SUM(J109:J111)</f>
        <v>5272767</v>
      </c>
    </row>
    <row r="109" spans="1:10" ht="63" x14ac:dyDescent="0.25">
      <c r="A109" s="93" t="s">
        <v>88</v>
      </c>
      <c r="B109" s="592" t="s">
        <v>50</v>
      </c>
      <c r="C109" s="2" t="s">
        <v>10</v>
      </c>
      <c r="D109" s="592">
        <v>13</v>
      </c>
      <c r="E109" s="291" t="s">
        <v>219</v>
      </c>
      <c r="F109" s="292" t="s">
        <v>505</v>
      </c>
      <c r="G109" s="293" t="s">
        <v>539</v>
      </c>
      <c r="H109" s="2" t="s">
        <v>13</v>
      </c>
      <c r="I109" s="359">
        <v>3175000</v>
      </c>
      <c r="J109" s="359">
        <v>3175000</v>
      </c>
    </row>
    <row r="110" spans="1:10" ht="31.5" x14ac:dyDescent="0.25">
      <c r="A110" s="98" t="s">
        <v>709</v>
      </c>
      <c r="B110" s="376" t="s">
        <v>50</v>
      </c>
      <c r="C110" s="2" t="s">
        <v>10</v>
      </c>
      <c r="D110" s="592">
        <v>13</v>
      </c>
      <c r="E110" s="291" t="s">
        <v>219</v>
      </c>
      <c r="F110" s="292" t="s">
        <v>505</v>
      </c>
      <c r="G110" s="293" t="s">
        <v>539</v>
      </c>
      <c r="H110" s="2" t="s">
        <v>16</v>
      </c>
      <c r="I110" s="359">
        <v>2023767</v>
      </c>
      <c r="J110" s="359">
        <v>2023767</v>
      </c>
    </row>
    <row r="111" spans="1:10" ht="31.5" x14ac:dyDescent="0.25">
      <c r="A111" s="3" t="s">
        <v>18</v>
      </c>
      <c r="B111" s="592" t="s">
        <v>50</v>
      </c>
      <c r="C111" s="2" t="s">
        <v>10</v>
      </c>
      <c r="D111" s="592">
        <v>13</v>
      </c>
      <c r="E111" s="291" t="s">
        <v>219</v>
      </c>
      <c r="F111" s="292" t="s">
        <v>505</v>
      </c>
      <c r="G111" s="293" t="s">
        <v>539</v>
      </c>
      <c r="H111" s="2" t="s">
        <v>17</v>
      </c>
      <c r="I111" s="359">
        <v>74000</v>
      </c>
      <c r="J111" s="359">
        <v>74000</v>
      </c>
    </row>
    <row r="112" spans="1:10" ht="31.5" hidden="1" x14ac:dyDescent="0.25">
      <c r="A112" s="33" t="s">
        <v>723</v>
      </c>
      <c r="B112" s="36" t="s">
        <v>50</v>
      </c>
      <c r="C112" s="34" t="s">
        <v>10</v>
      </c>
      <c r="D112" s="36">
        <v>13</v>
      </c>
      <c r="E112" s="276" t="s">
        <v>721</v>
      </c>
      <c r="F112" s="277" t="s">
        <v>505</v>
      </c>
      <c r="G112" s="278" t="s">
        <v>506</v>
      </c>
      <c r="H112" s="34"/>
      <c r="I112" s="357">
        <f t="shared" ref="I112:J114" si="12">SUM(I113)</f>
        <v>0</v>
      </c>
      <c r="J112" s="357">
        <f t="shared" si="12"/>
        <v>0</v>
      </c>
    </row>
    <row r="113" spans="1:10" ht="31.5" hidden="1" x14ac:dyDescent="0.25">
      <c r="A113" s="3" t="s">
        <v>22</v>
      </c>
      <c r="B113" s="592" t="s">
        <v>50</v>
      </c>
      <c r="C113" s="2" t="s">
        <v>10</v>
      </c>
      <c r="D113" s="592">
        <v>13</v>
      </c>
      <c r="E113" s="291" t="s">
        <v>722</v>
      </c>
      <c r="F113" s="292" t="s">
        <v>505</v>
      </c>
      <c r="G113" s="293" t="s">
        <v>506</v>
      </c>
      <c r="H113" s="2"/>
      <c r="I113" s="358">
        <f t="shared" si="12"/>
        <v>0</v>
      </c>
      <c r="J113" s="358">
        <f t="shared" si="12"/>
        <v>0</v>
      </c>
    </row>
    <row r="114" spans="1:10" ht="31.5" hidden="1" x14ac:dyDescent="0.25">
      <c r="A114" s="3" t="s">
        <v>724</v>
      </c>
      <c r="B114" s="592" t="s">
        <v>50</v>
      </c>
      <c r="C114" s="2" t="s">
        <v>10</v>
      </c>
      <c r="D114" s="592">
        <v>13</v>
      </c>
      <c r="E114" s="291" t="s">
        <v>722</v>
      </c>
      <c r="F114" s="292" t="s">
        <v>505</v>
      </c>
      <c r="G114" s="493">
        <v>10030</v>
      </c>
      <c r="H114" s="2"/>
      <c r="I114" s="358">
        <f t="shared" si="12"/>
        <v>0</v>
      </c>
      <c r="J114" s="358">
        <f t="shared" si="12"/>
        <v>0</v>
      </c>
    </row>
    <row r="115" spans="1:10" ht="31.5" hidden="1" x14ac:dyDescent="0.25">
      <c r="A115" s="69" t="s">
        <v>40</v>
      </c>
      <c r="B115" s="592" t="s">
        <v>50</v>
      </c>
      <c r="C115" s="2" t="s">
        <v>10</v>
      </c>
      <c r="D115" s="592">
        <v>13</v>
      </c>
      <c r="E115" s="291" t="s">
        <v>722</v>
      </c>
      <c r="F115" s="292" t="s">
        <v>505</v>
      </c>
      <c r="G115" s="493">
        <v>10030</v>
      </c>
      <c r="H115" s="2" t="s">
        <v>39</v>
      </c>
      <c r="I115" s="359"/>
      <c r="J115" s="359"/>
    </row>
    <row r="116" spans="1:10" ht="31.5" x14ac:dyDescent="0.25">
      <c r="A116" s="366" t="s">
        <v>77</v>
      </c>
      <c r="B116" s="19" t="s">
        <v>50</v>
      </c>
      <c r="C116" s="15" t="s">
        <v>15</v>
      </c>
      <c r="D116" s="19"/>
      <c r="E116" s="385"/>
      <c r="F116" s="386"/>
      <c r="G116" s="387"/>
      <c r="H116" s="15"/>
      <c r="I116" s="383">
        <f>SUM(I117)</f>
        <v>2051500</v>
      </c>
      <c r="J116" s="383">
        <f>SUM(J117)</f>
        <v>2051500</v>
      </c>
    </row>
    <row r="117" spans="1:10" ht="31.5" x14ac:dyDescent="0.25">
      <c r="A117" s="107" t="s">
        <v>78</v>
      </c>
      <c r="B117" s="29" t="s">
        <v>50</v>
      </c>
      <c r="C117" s="25" t="s">
        <v>15</v>
      </c>
      <c r="D117" s="64" t="s">
        <v>32</v>
      </c>
      <c r="E117" s="394"/>
      <c r="F117" s="395"/>
      <c r="G117" s="396"/>
      <c r="H117" s="25"/>
      <c r="I117" s="384">
        <f>SUM(I118)</f>
        <v>2051500</v>
      </c>
      <c r="J117" s="384">
        <f>SUM(J118)</f>
        <v>2051500</v>
      </c>
    </row>
    <row r="118" spans="1:10" ht="63" x14ac:dyDescent="0.25">
      <c r="A118" s="83" t="s">
        <v>144</v>
      </c>
      <c r="B118" s="36" t="s">
        <v>50</v>
      </c>
      <c r="C118" s="34" t="s">
        <v>15</v>
      </c>
      <c r="D118" s="48" t="s">
        <v>32</v>
      </c>
      <c r="E118" s="282" t="s">
        <v>220</v>
      </c>
      <c r="F118" s="283" t="s">
        <v>505</v>
      </c>
      <c r="G118" s="284" t="s">
        <v>506</v>
      </c>
      <c r="H118" s="34"/>
      <c r="I118" s="357">
        <f>SUM(I119,+I125)</f>
        <v>2051500</v>
      </c>
      <c r="J118" s="357">
        <f>SUM(J119,+J125)</f>
        <v>2051500</v>
      </c>
    </row>
    <row r="119" spans="1:10" ht="110.25" x14ac:dyDescent="0.25">
      <c r="A119" s="84" t="s">
        <v>145</v>
      </c>
      <c r="B119" s="61" t="s">
        <v>50</v>
      </c>
      <c r="C119" s="2" t="s">
        <v>15</v>
      </c>
      <c r="D119" s="8" t="s">
        <v>32</v>
      </c>
      <c r="E119" s="310" t="s">
        <v>221</v>
      </c>
      <c r="F119" s="311" t="s">
        <v>505</v>
      </c>
      <c r="G119" s="312" t="s">
        <v>506</v>
      </c>
      <c r="H119" s="2"/>
      <c r="I119" s="358">
        <f>SUM(I120)</f>
        <v>1889500</v>
      </c>
      <c r="J119" s="358">
        <f>SUM(J120)</f>
        <v>1889500</v>
      </c>
    </row>
    <row r="120" spans="1:10" ht="47.25" x14ac:dyDescent="0.25">
      <c r="A120" s="84" t="s">
        <v>540</v>
      </c>
      <c r="B120" s="61" t="s">
        <v>50</v>
      </c>
      <c r="C120" s="2" t="s">
        <v>15</v>
      </c>
      <c r="D120" s="8" t="s">
        <v>32</v>
      </c>
      <c r="E120" s="310" t="s">
        <v>221</v>
      </c>
      <c r="F120" s="311" t="s">
        <v>10</v>
      </c>
      <c r="G120" s="312" t="s">
        <v>506</v>
      </c>
      <c r="H120" s="2"/>
      <c r="I120" s="358">
        <f>SUM(I121)</f>
        <v>1889500</v>
      </c>
      <c r="J120" s="358">
        <f>SUM(J121)</f>
        <v>1889500</v>
      </c>
    </row>
    <row r="121" spans="1:10" ht="31.5" x14ac:dyDescent="0.25">
      <c r="A121" s="3" t="s">
        <v>98</v>
      </c>
      <c r="B121" s="592" t="s">
        <v>50</v>
      </c>
      <c r="C121" s="2" t="s">
        <v>15</v>
      </c>
      <c r="D121" s="8" t="s">
        <v>32</v>
      </c>
      <c r="E121" s="310" t="s">
        <v>221</v>
      </c>
      <c r="F121" s="311" t="s">
        <v>10</v>
      </c>
      <c r="G121" s="312" t="s">
        <v>539</v>
      </c>
      <c r="H121" s="2"/>
      <c r="I121" s="358">
        <f>SUM(I122:I124)</f>
        <v>1889500</v>
      </c>
      <c r="J121" s="358">
        <f>SUM(J122:J124)</f>
        <v>1889500</v>
      </c>
    </row>
    <row r="122" spans="1:10" ht="63" x14ac:dyDescent="0.25">
      <c r="A122" s="93" t="s">
        <v>88</v>
      </c>
      <c r="B122" s="592" t="s">
        <v>50</v>
      </c>
      <c r="C122" s="2" t="s">
        <v>15</v>
      </c>
      <c r="D122" s="8" t="s">
        <v>32</v>
      </c>
      <c r="E122" s="310" t="s">
        <v>221</v>
      </c>
      <c r="F122" s="311" t="s">
        <v>10</v>
      </c>
      <c r="G122" s="312" t="s">
        <v>539</v>
      </c>
      <c r="H122" s="2" t="s">
        <v>13</v>
      </c>
      <c r="I122" s="359">
        <v>1764500</v>
      </c>
      <c r="J122" s="359">
        <v>1764500</v>
      </c>
    </row>
    <row r="123" spans="1:10" ht="31.5" x14ac:dyDescent="0.25">
      <c r="A123" s="98" t="s">
        <v>709</v>
      </c>
      <c r="B123" s="376" t="s">
        <v>50</v>
      </c>
      <c r="C123" s="2" t="s">
        <v>15</v>
      </c>
      <c r="D123" s="8" t="s">
        <v>32</v>
      </c>
      <c r="E123" s="310" t="s">
        <v>221</v>
      </c>
      <c r="F123" s="311" t="s">
        <v>10</v>
      </c>
      <c r="G123" s="312" t="s">
        <v>539</v>
      </c>
      <c r="H123" s="2" t="s">
        <v>16</v>
      </c>
      <c r="I123" s="359">
        <v>123000</v>
      </c>
      <c r="J123" s="359">
        <v>123000</v>
      </c>
    </row>
    <row r="124" spans="1:10" ht="20.25" customHeight="1" x14ac:dyDescent="0.25">
      <c r="A124" s="3" t="s">
        <v>18</v>
      </c>
      <c r="B124" s="592" t="s">
        <v>50</v>
      </c>
      <c r="C124" s="2" t="s">
        <v>15</v>
      </c>
      <c r="D124" s="8" t="s">
        <v>32</v>
      </c>
      <c r="E124" s="310" t="s">
        <v>221</v>
      </c>
      <c r="F124" s="311" t="s">
        <v>10</v>
      </c>
      <c r="G124" s="312" t="s">
        <v>539</v>
      </c>
      <c r="H124" s="2" t="s">
        <v>17</v>
      </c>
      <c r="I124" s="359">
        <v>2000</v>
      </c>
      <c r="J124" s="359">
        <v>2000</v>
      </c>
    </row>
    <row r="125" spans="1:10" ht="110.25" x14ac:dyDescent="0.25">
      <c r="A125" s="462" t="s">
        <v>659</v>
      </c>
      <c r="B125" s="61" t="s">
        <v>50</v>
      </c>
      <c r="C125" s="50" t="s">
        <v>15</v>
      </c>
      <c r="D125" s="68" t="s">
        <v>32</v>
      </c>
      <c r="E125" s="285" t="s">
        <v>655</v>
      </c>
      <c r="F125" s="286" t="s">
        <v>505</v>
      </c>
      <c r="G125" s="287" t="s">
        <v>506</v>
      </c>
      <c r="H125" s="2"/>
      <c r="I125" s="358">
        <f t="shared" ref="I125:J127" si="13">SUM(I126)</f>
        <v>162000</v>
      </c>
      <c r="J125" s="358">
        <f t="shared" si="13"/>
        <v>162000</v>
      </c>
    </row>
    <row r="126" spans="1:10" ht="47.25" x14ac:dyDescent="0.25">
      <c r="A126" s="111" t="s">
        <v>657</v>
      </c>
      <c r="B126" s="61" t="s">
        <v>50</v>
      </c>
      <c r="C126" s="50" t="s">
        <v>15</v>
      </c>
      <c r="D126" s="68" t="s">
        <v>32</v>
      </c>
      <c r="E126" s="285" t="s">
        <v>655</v>
      </c>
      <c r="F126" s="286" t="s">
        <v>10</v>
      </c>
      <c r="G126" s="287" t="s">
        <v>506</v>
      </c>
      <c r="H126" s="2"/>
      <c r="I126" s="358">
        <f t="shared" si="13"/>
        <v>162000</v>
      </c>
      <c r="J126" s="358">
        <f t="shared" si="13"/>
        <v>162000</v>
      </c>
    </row>
    <row r="127" spans="1:10" ht="47.25" x14ac:dyDescent="0.25">
      <c r="A127" s="3" t="s">
        <v>658</v>
      </c>
      <c r="B127" s="61" t="s">
        <v>50</v>
      </c>
      <c r="C127" s="50" t="s">
        <v>15</v>
      </c>
      <c r="D127" s="68" t="s">
        <v>32</v>
      </c>
      <c r="E127" s="285" t="s">
        <v>655</v>
      </c>
      <c r="F127" s="286" t="s">
        <v>10</v>
      </c>
      <c r="G127" s="293" t="s">
        <v>656</v>
      </c>
      <c r="H127" s="2"/>
      <c r="I127" s="358">
        <f t="shared" si="13"/>
        <v>162000</v>
      </c>
      <c r="J127" s="358">
        <f t="shared" si="13"/>
        <v>162000</v>
      </c>
    </row>
    <row r="128" spans="1:10" ht="31.5" x14ac:dyDescent="0.25">
      <c r="A128" s="98" t="s">
        <v>709</v>
      </c>
      <c r="B128" s="61" t="s">
        <v>50</v>
      </c>
      <c r="C128" s="50" t="s">
        <v>15</v>
      </c>
      <c r="D128" s="68" t="s">
        <v>32</v>
      </c>
      <c r="E128" s="285" t="s">
        <v>655</v>
      </c>
      <c r="F128" s="286" t="s">
        <v>10</v>
      </c>
      <c r="G128" s="293" t="s">
        <v>656</v>
      </c>
      <c r="H128" s="2" t="s">
        <v>16</v>
      </c>
      <c r="I128" s="359">
        <v>162000</v>
      </c>
      <c r="J128" s="359">
        <v>162000</v>
      </c>
    </row>
    <row r="129" spans="1:12" ht="15.75" x14ac:dyDescent="0.25">
      <c r="A129" s="366" t="s">
        <v>25</v>
      </c>
      <c r="B129" s="19" t="s">
        <v>50</v>
      </c>
      <c r="C129" s="15" t="s">
        <v>20</v>
      </c>
      <c r="D129" s="19"/>
      <c r="E129" s="385"/>
      <c r="F129" s="386"/>
      <c r="G129" s="387"/>
      <c r="H129" s="15"/>
      <c r="I129" s="383">
        <f>SUM(I130+I136+I150)</f>
        <v>5426022</v>
      </c>
      <c r="J129" s="383">
        <f>SUM(J130+J136+J150)</f>
        <v>6004107</v>
      </c>
    </row>
    <row r="130" spans="1:12" ht="15.75" x14ac:dyDescent="0.25">
      <c r="A130" s="107" t="s">
        <v>268</v>
      </c>
      <c r="B130" s="29" t="s">
        <v>50</v>
      </c>
      <c r="C130" s="25" t="s">
        <v>20</v>
      </c>
      <c r="D130" s="64" t="s">
        <v>35</v>
      </c>
      <c r="E130" s="394"/>
      <c r="F130" s="395"/>
      <c r="G130" s="396"/>
      <c r="H130" s="25"/>
      <c r="I130" s="384">
        <f t="shared" ref="I130:J134" si="14">SUM(I131)</f>
        <v>450000</v>
      </c>
      <c r="J130" s="384">
        <f t="shared" si="14"/>
        <v>450000</v>
      </c>
    </row>
    <row r="131" spans="1:12" ht="63" x14ac:dyDescent="0.25">
      <c r="A131" s="83" t="s">
        <v>148</v>
      </c>
      <c r="B131" s="36" t="s">
        <v>50</v>
      </c>
      <c r="C131" s="34" t="s">
        <v>20</v>
      </c>
      <c r="D131" s="36" t="s">
        <v>35</v>
      </c>
      <c r="E131" s="276" t="s">
        <v>543</v>
      </c>
      <c r="F131" s="277" t="s">
        <v>505</v>
      </c>
      <c r="G131" s="278" t="s">
        <v>506</v>
      </c>
      <c r="H131" s="34"/>
      <c r="I131" s="357">
        <f t="shared" si="14"/>
        <v>450000</v>
      </c>
      <c r="J131" s="357">
        <f t="shared" si="14"/>
        <v>450000</v>
      </c>
    </row>
    <row r="132" spans="1:12" ht="78.75" x14ac:dyDescent="0.25">
      <c r="A132" s="84" t="s">
        <v>193</v>
      </c>
      <c r="B132" s="61" t="s">
        <v>50</v>
      </c>
      <c r="C132" s="50" t="s">
        <v>20</v>
      </c>
      <c r="D132" s="61" t="s">
        <v>35</v>
      </c>
      <c r="E132" s="279" t="s">
        <v>231</v>
      </c>
      <c r="F132" s="280" t="s">
        <v>505</v>
      </c>
      <c r="G132" s="281" t="s">
        <v>506</v>
      </c>
      <c r="H132" s="50"/>
      <c r="I132" s="358">
        <f t="shared" si="14"/>
        <v>450000</v>
      </c>
      <c r="J132" s="358">
        <f t="shared" si="14"/>
        <v>450000</v>
      </c>
    </row>
    <row r="133" spans="1:12" ht="31.5" x14ac:dyDescent="0.25">
      <c r="A133" s="84" t="s">
        <v>544</v>
      </c>
      <c r="B133" s="61" t="s">
        <v>50</v>
      </c>
      <c r="C133" s="50" t="s">
        <v>20</v>
      </c>
      <c r="D133" s="61" t="s">
        <v>35</v>
      </c>
      <c r="E133" s="279" t="s">
        <v>231</v>
      </c>
      <c r="F133" s="280" t="s">
        <v>10</v>
      </c>
      <c r="G133" s="281" t="s">
        <v>506</v>
      </c>
      <c r="H133" s="50"/>
      <c r="I133" s="358">
        <f t="shared" si="14"/>
        <v>450000</v>
      </c>
      <c r="J133" s="358">
        <f t="shared" si="14"/>
        <v>450000</v>
      </c>
    </row>
    <row r="134" spans="1:12" ht="31.5" x14ac:dyDescent="0.25">
      <c r="A134" s="84" t="s">
        <v>194</v>
      </c>
      <c r="B134" s="61" t="s">
        <v>50</v>
      </c>
      <c r="C134" s="50" t="s">
        <v>20</v>
      </c>
      <c r="D134" s="61" t="s">
        <v>35</v>
      </c>
      <c r="E134" s="279" t="s">
        <v>231</v>
      </c>
      <c r="F134" s="280" t="s">
        <v>10</v>
      </c>
      <c r="G134" s="281" t="s">
        <v>545</v>
      </c>
      <c r="H134" s="50"/>
      <c r="I134" s="358">
        <f t="shared" si="14"/>
        <v>450000</v>
      </c>
      <c r="J134" s="358">
        <f t="shared" si="14"/>
        <v>450000</v>
      </c>
    </row>
    <row r="135" spans="1:12" ht="31.5" x14ac:dyDescent="0.25">
      <c r="A135" s="3" t="s">
        <v>18</v>
      </c>
      <c r="B135" s="592" t="s">
        <v>50</v>
      </c>
      <c r="C135" s="50" t="s">
        <v>20</v>
      </c>
      <c r="D135" s="61" t="s">
        <v>35</v>
      </c>
      <c r="E135" s="279" t="s">
        <v>231</v>
      </c>
      <c r="F135" s="280" t="s">
        <v>10</v>
      </c>
      <c r="G135" s="281" t="s">
        <v>545</v>
      </c>
      <c r="H135" s="50" t="s">
        <v>17</v>
      </c>
      <c r="I135" s="360">
        <v>450000</v>
      </c>
      <c r="J135" s="360">
        <v>450000</v>
      </c>
    </row>
    <row r="136" spans="1:12" ht="15.75" x14ac:dyDescent="0.25">
      <c r="A136" s="107" t="s">
        <v>147</v>
      </c>
      <c r="B136" s="29" t="s">
        <v>50</v>
      </c>
      <c r="C136" s="25" t="s">
        <v>20</v>
      </c>
      <c r="D136" s="29" t="s">
        <v>32</v>
      </c>
      <c r="E136" s="108"/>
      <c r="F136" s="388"/>
      <c r="G136" s="389"/>
      <c r="H136" s="25"/>
      <c r="I136" s="384">
        <f>SUM(I137)</f>
        <v>4673223</v>
      </c>
      <c r="J136" s="384">
        <f>SUM(J137)</f>
        <v>5251308</v>
      </c>
    </row>
    <row r="137" spans="1:12" ht="63" x14ac:dyDescent="0.25">
      <c r="A137" s="83" t="s">
        <v>148</v>
      </c>
      <c r="B137" s="36" t="s">
        <v>50</v>
      </c>
      <c r="C137" s="34" t="s">
        <v>20</v>
      </c>
      <c r="D137" s="36" t="s">
        <v>32</v>
      </c>
      <c r="E137" s="276" t="s">
        <v>543</v>
      </c>
      <c r="F137" s="277" t="s">
        <v>505</v>
      </c>
      <c r="G137" s="278" t="s">
        <v>506</v>
      </c>
      <c r="H137" s="34"/>
      <c r="I137" s="357">
        <f>SUM(I138+I146)</f>
        <v>4673223</v>
      </c>
      <c r="J137" s="357">
        <f>SUM(J138+J146)</f>
        <v>5251308</v>
      </c>
    </row>
    <row r="138" spans="1:12" ht="78.75" x14ac:dyDescent="0.25">
      <c r="A138" s="84" t="s">
        <v>149</v>
      </c>
      <c r="B138" s="61" t="s">
        <v>50</v>
      </c>
      <c r="C138" s="50" t="s">
        <v>20</v>
      </c>
      <c r="D138" s="61" t="s">
        <v>32</v>
      </c>
      <c r="E138" s="279" t="s">
        <v>223</v>
      </c>
      <c r="F138" s="280" t="s">
        <v>505</v>
      </c>
      <c r="G138" s="281" t="s">
        <v>506</v>
      </c>
      <c r="H138" s="50"/>
      <c r="I138" s="358">
        <f>SUM(I139)</f>
        <v>4625223</v>
      </c>
      <c r="J138" s="358">
        <f>SUM(J139)</f>
        <v>5203308</v>
      </c>
    </row>
    <row r="139" spans="1:12" ht="47.25" x14ac:dyDescent="0.25">
      <c r="A139" s="84" t="s">
        <v>546</v>
      </c>
      <c r="B139" s="61" t="s">
        <v>50</v>
      </c>
      <c r="C139" s="50" t="s">
        <v>20</v>
      </c>
      <c r="D139" s="61" t="s">
        <v>32</v>
      </c>
      <c r="E139" s="279" t="s">
        <v>223</v>
      </c>
      <c r="F139" s="280" t="s">
        <v>10</v>
      </c>
      <c r="G139" s="281" t="s">
        <v>506</v>
      </c>
      <c r="H139" s="50"/>
      <c r="I139" s="358">
        <f>SUM(I140+I142+I144)</f>
        <v>4625223</v>
      </c>
      <c r="J139" s="358">
        <f>SUM(J140+J142+J144)</f>
        <v>5203308</v>
      </c>
    </row>
    <row r="140" spans="1:12" ht="31.5" x14ac:dyDescent="0.25">
      <c r="A140" s="84" t="s">
        <v>150</v>
      </c>
      <c r="B140" s="61" t="s">
        <v>50</v>
      </c>
      <c r="C140" s="50" t="s">
        <v>20</v>
      </c>
      <c r="D140" s="61" t="s">
        <v>32</v>
      </c>
      <c r="E140" s="279" t="s">
        <v>223</v>
      </c>
      <c r="F140" s="280" t="s">
        <v>10</v>
      </c>
      <c r="G140" s="281" t="s">
        <v>547</v>
      </c>
      <c r="H140" s="50"/>
      <c r="I140" s="358">
        <f>SUM(I141)</f>
        <v>4625223</v>
      </c>
      <c r="J140" s="358">
        <f>SUM(J141)</f>
        <v>5203308</v>
      </c>
      <c r="K140" s="553"/>
      <c r="L140" s="553"/>
    </row>
    <row r="141" spans="1:12" ht="31.5" x14ac:dyDescent="0.25">
      <c r="A141" s="84" t="s">
        <v>192</v>
      </c>
      <c r="B141" s="61" t="s">
        <v>50</v>
      </c>
      <c r="C141" s="50" t="s">
        <v>20</v>
      </c>
      <c r="D141" s="61" t="s">
        <v>32</v>
      </c>
      <c r="E141" s="279" t="s">
        <v>223</v>
      </c>
      <c r="F141" s="280" t="s">
        <v>10</v>
      </c>
      <c r="G141" s="281" t="s">
        <v>547</v>
      </c>
      <c r="H141" s="50" t="s">
        <v>187</v>
      </c>
      <c r="I141" s="360">
        <v>4625223</v>
      </c>
      <c r="J141" s="360">
        <v>5203308</v>
      </c>
    </row>
    <row r="142" spans="1:12" ht="47.25" hidden="1" x14ac:dyDescent="0.25">
      <c r="A142" s="84" t="s">
        <v>548</v>
      </c>
      <c r="B142" s="61" t="s">
        <v>50</v>
      </c>
      <c r="C142" s="50" t="s">
        <v>20</v>
      </c>
      <c r="D142" s="61" t="s">
        <v>32</v>
      </c>
      <c r="E142" s="279" t="s">
        <v>223</v>
      </c>
      <c r="F142" s="280" t="s">
        <v>10</v>
      </c>
      <c r="G142" s="281" t="s">
        <v>549</v>
      </c>
      <c r="H142" s="50"/>
      <c r="I142" s="358">
        <f>SUM(I143)</f>
        <v>0</v>
      </c>
      <c r="J142" s="358">
        <f>SUM(J143)</f>
        <v>0</v>
      </c>
    </row>
    <row r="143" spans="1:12" ht="19.5" hidden="1" customHeight="1" x14ac:dyDescent="0.25">
      <c r="A143" s="84" t="s">
        <v>21</v>
      </c>
      <c r="B143" s="61" t="s">
        <v>50</v>
      </c>
      <c r="C143" s="50" t="s">
        <v>20</v>
      </c>
      <c r="D143" s="61" t="s">
        <v>32</v>
      </c>
      <c r="E143" s="113" t="s">
        <v>223</v>
      </c>
      <c r="F143" s="326" t="s">
        <v>10</v>
      </c>
      <c r="G143" s="327" t="s">
        <v>549</v>
      </c>
      <c r="H143" s="50" t="s">
        <v>71</v>
      </c>
      <c r="I143" s="360"/>
      <c r="J143" s="360"/>
    </row>
    <row r="144" spans="1:12" ht="47.25" hidden="1" x14ac:dyDescent="0.25">
      <c r="A144" s="84" t="s">
        <v>550</v>
      </c>
      <c r="B144" s="61" t="s">
        <v>50</v>
      </c>
      <c r="C144" s="50" t="s">
        <v>20</v>
      </c>
      <c r="D144" s="61" t="s">
        <v>32</v>
      </c>
      <c r="E144" s="279" t="s">
        <v>223</v>
      </c>
      <c r="F144" s="280" t="s">
        <v>10</v>
      </c>
      <c r="G144" s="281" t="s">
        <v>551</v>
      </c>
      <c r="H144" s="50"/>
      <c r="I144" s="358">
        <f>SUM(I145)</f>
        <v>0</v>
      </c>
      <c r="J144" s="358">
        <f>SUM(J145)</f>
        <v>0</v>
      </c>
    </row>
    <row r="145" spans="1:10" ht="18" hidden="1" customHeight="1" x14ac:dyDescent="0.25">
      <c r="A145" s="84" t="s">
        <v>21</v>
      </c>
      <c r="B145" s="61" t="s">
        <v>50</v>
      </c>
      <c r="C145" s="50" t="s">
        <v>20</v>
      </c>
      <c r="D145" s="61" t="s">
        <v>32</v>
      </c>
      <c r="E145" s="279" t="s">
        <v>223</v>
      </c>
      <c r="F145" s="280" t="s">
        <v>10</v>
      </c>
      <c r="G145" s="281" t="s">
        <v>551</v>
      </c>
      <c r="H145" s="50" t="s">
        <v>71</v>
      </c>
      <c r="I145" s="360"/>
      <c r="J145" s="360"/>
    </row>
    <row r="146" spans="1:10" ht="78.75" x14ac:dyDescent="0.25">
      <c r="A146" s="84" t="s">
        <v>266</v>
      </c>
      <c r="B146" s="61" t="s">
        <v>50</v>
      </c>
      <c r="C146" s="50" t="s">
        <v>20</v>
      </c>
      <c r="D146" s="134" t="s">
        <v>32</v>
      </c>
      <c r="E146" s="279" t="s">
        <v>264</v>
      </c>
      <c r="F146" s="280" t="s">
        <v>505</v>
      </c>
      <c r="G146" s="281" t="s">
        <v>506</v>
      </c>
      <c r="H146" s="50"/>
      <c r="I146" s="358">
        <f t="shared" ref="I146:J148" si="15">SUM(I147)</f>
        <v>48000</v>
      </c>
      <c r="J146" s="358">
        <f t="shared" si="15"/>
        <v>48000</v>
      </c>
    </row>
    <row r="147" spans="1:10" ht="47.25" x14ac:dyDescent="0.25">
      <c r="A147" s="84" t="s">
        <v>552</v>
      </c>
      <c r="B147" s="61" t="s">
        <v>50</v>
      </c>
      <c r="C147" s="50" t="s">
        <v>20</v>
      </c>
      <c r="D147" s="134" t="s">
        <v>32</v>
      </c>
      <c r="E147" s="279" t="s">
        <v>264</v>
      </c>
      <c r="F147" s="280" t="s">
        <v>10</v>
      </c>
      <c r="G147" s="281" t="s">
        <v>506</v>
      </c>
      <c r="H147" s="50"/>
      <c r="I147" s="358">
        <f t="shared" si="15"/>
        <v>48000</v>
      </c>
      <c r="J147" s="358">
        <f t="shared" si="15"/>
        <v>48000</v>
      </c>
    </row>
    <row r="148" spans="1:10" ht="31.5" x14ac:dyDescent="0.25">
      <c r="A148" s="84" t="s">
        <v>265</v>
      </c>
      <c r="B148" s="61" t="s">
        <v>50</v>
      </c>
      <c r="C148" s="50" t="s">
        <v>20</v>
      </c>
      <c r="D148" s="134" t="s">
        <v>32</v>
      </c>
      <c r="E148" s="279" t="s">
        <v>264</v>
      </c>
      <c r="F148" s="280" t="s">
        <v>10</v>
      </c>
      <c r="G148" s="281" t="s">
        <v>553</v>
      </c>
      <c r="H148" s="50"/>
      <c r="I148" s="358">
        <f t="shared" si="15"/>
        <v>48000</v>
      </c>
      <c r="J148" s="358">
        <f t="shared" si="15"/>
        <v>48000</v>
      </c>
    </row>
    <row r="149" spans="1:10" ht="31.5" customHeight="1" x14ac:dyDescent="0.25">
      <c r="A149" s="98" t="s">
        <v>709</v>
      </c>
      <c r="B149" s="376" t="s">
        <v>50</v>
      </c>
      <c r="C149" s="50" t="s">
        <v>20</v>
      </c>
      <c r="D149" s="134" t="s">
        <v>32</v>
      </c>
      <c r="E149" s="279" t="s">
        <v>264</v>
      </c>
      <c r="F149" s="280" t="s">
        <v>10</v>
      </c>
      <c r="G149" s="281" t="s">
        <v>553</v>
      </c>
      <c r="H149" s="50" t="s">
        <v>16</v>
      </c>
      <c r="I149" s="360">
        <v>48000</v>
      </c>
      <c r="J149" s="360">
        <v>48000</v>
      </c>
    </row>
    <row r="150" spans="1:10" ht="15.75" x14ac:dyDescent="0.25">
      <c r="A150" s="107" t="s">
        <v>26</v>
      </c>
      <c r="B150" s="29" t="s">
        <v>50</v>
      </c>
      <c r="C150" s="25" t="s">
        <v>20</v>
      </c>
      <c r="D150" s="29">
        <v>12</v>
      </c>
      <c r="E150" s="108"/>
      <c r="F150" s="388"/>
      <c r="G150" s="389"/>
      <c r="H150" s="25"/>
      <c r="I150" s="384">
        <f>SUM(I151,I156,I161,I168)</f>
        <v>302799</v>
      </c>
      <c r="J150" s="384">
        <f>SUM(J151,J156,J161,J168)</f>
        <v>302799</v>
      </c>
    </row>
    <row r="151" spans="1:10" ht="47.25" x14ac:dyDescent="0.25">
      <c r="A151" s="33" t="s">
        <v>140</v>
      </c>
      <c r="B151" s="36" t="s">
        <v>50</v>
      </c>
      <c r="C151" s="34" t="s">
        <v>20</v>
      </c>
      <c r="D151" s="36">
        <v>12</v>
      </c>
      <c r="E151" s="276" t="s">
        <v>531</v>
      </c>
      <c r="F151" s="277" t="s">
        <v>505</v>
      </c>
      <c r="G151" s="278" t="s">
        <v>506</v>
      </c>
      <c r="H151" s="34"/>
      <c r="I151" s="357">
        <f t="shared" ref="I151:J154" si="16">SUM(I152)</f>
        <v>200000</v>
      </c>
      <c r="J151" s="357">
        <f t="shared" si="16"/>
        <v>200000</v>
      </c>
    </row>
    <row r="152" spans="1:10" ht="66.75" customHeight="1" x14ac:dyDescent="0.25">
      <c r="A152" s="62" t="s">
        <v>141</v>
      </c>
      <c r="B152" s="61" t="s">
        <v>50</v>
      </c>
      <c r="C152" s="2" t="s">
        <v>20</v>
      </c>
      <c r="D152" s="592">
        <v>12</v>
      </c>
      <c r="E152" s="291" t="s">
        <v>213</v>
      </c>
      <c r="F152" s="292" t="s">
        <v>505</v>
      </c>
      <c r="G152" s="293" t="s">
        <v>506</v>
      </c>
      <c r="H152" s="2"/>
      <c r="I152" s="358">
        <f t="shared" si="16"/>
        <v>200000</v>
      </c>
      <c r="J152" s="358">
        <f t="shared" si="16"/>
        <v>200000</v>
      </c>
    </row>
    <row r="153" spans="1:10" ht="47.25" x14ac:dyDescent="0.25">
      <c r="A153" s="62" t="s">
        <v>532</v>
      </c>
      <c r="B153" s="61" t="s">
        <v>50</v>
      </c>
      <c r="C153" s="2" t="s">
        <v>20</v>
      </c>
      <c r="D153" s="592">
        <v>12</v>
      </c>
      <c r="E153" s="291" t="s">
        <v>213</v>
      </c>
      <c r="F153" s="292" t="s">
        <v>10</v>
      </c>
      <c r="G153" s="293" t="s">
        <v>506</v>
      </c>
      <c r="H153" s="2"/>
      <c r="I153" s="358">
        <f t="shared" si="16"/>
        <v>200000</v>
      </c>
      <c r="J153" s="358">
        <f t="shared" si="16"/>
        <v>200000</v>
      </c>
    </row>
    <row r="154" spans="1:10" ht="16.5" customHeight="1" x14ac:dyDescent="0.25">
      <c r="A154" s="93" t="s">
        <v>534</v>
      </c>
      <c r="B154" s="592" t="s">
        <v>50</v>
      </c>
      <c r="C154" s="2" t="s">
        <v>20</v>
      </c>
      <c r="D154" s="592">
        <v>12</v>
      </c>
      <c r="E154" s="291" t="s">
        <v>213</v>
      </c>
      <c r="F154" s="292" t="s">
        <v>10</v>
      </c>
      <c r="G154" s="293" t="s">
        <v>533</v>
      </c>
      <c r="H154" s="2"/>
      <c r="I154" s="358">
        <f t="shared" si="16"/>
        <v>200000</v>
      </c>
      <c r="J154" s="358">
        <f t="shared" si="16"/>
        <v>200000</v>
      </c>
    </row>
    <row r="155" spans="1:10" ht="33" customHeight="1" x14ac:dyDescent="0.25">
      <c r="A155" s="98" t="s">
        <v>709</v>
      </c>
      <c r="B155" s="376" t="s">
        <v>50</v>
      </c>
      <c r="C155" s="2" t="s">
        <v>20</v>
      </c>
      <c r="D155" s="592">
        <v>12</v>
      </c>
      <c r="E155" s="291" t="s">
        <v>213</v>
      </c>
      <c r="F155" s="292" t="s">
        <v>10</v>
      </c>
      <c r="G155" s="293" t="s">
        <v>533</v>
      </c>
      <c r="H155" s="2" t="s">
        <v>16</v>
      </c>
      <c r="I155" s="359">
        <v>200000</v>
      </c>
      <c r="J155" s="359">
        <v>200000</v>
      </c>
    </row>
    <row r="156" spans="1:10" ht="52.5" hidden="1" customHeight="1" x14ac:dyDescent="0.25">
      <c r="A156" s="83" t="s">
        <v>199</v>
      </c>
      <c r="B156" s="36" t="s">
        <v>50</v>
      </c>
      <c r="C156" s="34" t="s">
        <v>20</v>
      </c>
      <c r="D156" s="36">
        <v>12</v>
      </c>
      <c r="E156" s="276" t="s">
        <v>1002</v>
      </c>
      <c r="F156" s="277" t="s">
        <v>505</v>
      </c>
      <c r="G156" s="278" t="s">
        <v>506</v>
      </c>
      <c r="H156" s="34"/>
      <c r="I156" s="357">
        <f t="shared" ref="I156:J159" si="17">SUM(I157)</f>
        <v>0</v>
      </c>
      <c r="J156" s="357">
        <f t="shared" si="17"/>
        <v>0</v>
      </c>
    </row>
    <row r="157" spans="1:10" ht="80.25" hidden="1" customHeight="1" x14ac:dyDescent="0.25">
      <c r="A157" s="84" t="s">
        <v>200</v>
      </c>
      <c r="B157" s="61" t="s">
        <v>50</v>
      </c>
      <c r="C157" s="50" t="s">
        <v>20</v>
      </c>
      <c r="D157" s="61">
        <v>12</v>
      </c>
      <c r="E157" s="279" t="s">
        <v>230</v>
      </c>
      <c r="F157" s="280" t="s">
        <v>505</v>
      </c>
      <c r="G157" s="281" t="s">
        <v>506</v>
      </c>
      <c r="H157" s="50"/>
      <c r="I157" s="358">
        <f t="shared" si="17"/>
        <v>0</v>
      </c>
      <c r="J157" s="358">
        <f t="shared" si="17"/>
        <v>0</v>
      </c>
    </row>
    <row r="158" spans="1:10" ht="33" hidden="1" customHeight="1" x14ac:dyDescent="0.25">
      <c r="A158" s="84" t="s">
        <v>574</v>
      </c>
      <c r="B158" s="61" t="s">
        <v>50</v>
      </c>
      <c r="C158" s="50" t="s">
        <v>20</v>
      </c>
      <c r="D158" s="61">
        <v>12</v>
      </c>
      <c r="E158" s="279" t="s">
        <v>230</v>
      </c>
      <c r="F158" s="280" t="s">
        <v>10</v>
      </c>
      <c r="G158" s="281" t="s">
        <v>506</v>
      </c>
      <c r="H158" s="50"/>
      <c r="I158" s="358">
        <f t="shared" si="17"/>
        <v>0</v>
      </c>
      <c r="J158" s="358">
        <f t="shared" si="17"/>
        <v>0</v>
      </c>
    </row>
    <row r="159" spans="1:10" ht="47.25" hidden="1" x14ac:dyDescent="0.25">
      <c r="A159" s="84" t="s">
        <v>1004</v>
      </c>
      <c r="B159" s="61" t="s">
        <v>50</v>
      </c>
      <c r="C159" s="50" t="s">
        <v>20</v>
      </c>
      <c r="D159" s="61">
        <v>12</v>
      </c>
      <c r="E159" s="279" t="s">
        <v>230</v>
      </c>
      <c r="F159" s="280" t="s">
        <v>10</v>
      </c>
      <c r="G159" s="281" t="s">
        <v>1003</v>
      </c>
      <c r="H159" s="50"/>
      <c r="I159" s="358">
        <f t="shared" si="17"/>
        <v>0</v>
      </c>
      <c r="J159" s="358">
        <f t="shared" si="17"/>
        <v>0</v>
      </c>
    </row>
    <row r="160" spans="1:10" ht="31.5" hidden="1" x14ac:dyDescent="0.25">
      <c r="A160" s="84" t="s">
        <v>21</v>
      </c>
      <c r="B160" s="61" t="s">
        <v>50</v>
      </c>
      <c r="C160" s="50" t="s">
        <v>20</v>
      </c>
      <c r="D160" s="61">
        <v>12</v>
      </c>
      <c r="E160" s="279" t="s">
        <v>230</v>
      </c>
      <c r="F160" s="280" t="s">
        <v>10</v>
      </c>
      <c r="G160" s="281" t="s">
        <v>1003</v>
      </c>
      <c r="H160" s="50" t="s">
        <v>71</v>
      </c>
      <c r="I160" s="360"/>
      <c r="J160" s="360"/>
    </row>
    <row r="161" spans="1:10" ht="31.5" hidden="1" x14ac:dyDescent="0.25">
      <c r="A161" s="73" t="s">
        <v>151</v>
      </c>
      <c r="B161" s="39" t="s">
        <v>50</v>
      </c>
      <c r="C161" s="35" t="s">
        <v>20</v>
      </c>
      <c r="D161" s="35" t="s">
        <v>81</v>
      </c>
      <c r="E161" s="270" t="s">
        <v>225</v>
      </c>
      <c r="F161" s="271" t="s">
        <v>505</v>
      </c>
      <c r="G161" s="272" t="s">
        <v>506</v>
      </c>
      <c r="H161" s="34"/>
      <c r="I161" s="357">
        <f>SUM(I162)</f>
        <v>0</v>
      </c>
      <c r="J161" s="357">
        <f>SUM(J162)</f>
        <v>0</v>
      </c>
    </row>
    <row r="162" spans="1:10" ht="63" hidden="1" x14ac:dyDescent="0.25">
      <c r="A162" s="93" t="s">
        <v>152</v>
      </c>
      <c r="B162" s="593" t="s">
        <v>50</v>
      </c>
      <c r="C162" s="5" t="s">
        <v>20</v>
      </c>
      <c r="D162" s="593">
        <v>12</v>
      </c>
      <c r="E162" s="291" t="s">
        <v>226</v>
      </c>
      <c r="F162" s="292" t="s">
        <v>505</v>
      </c>
      <c r="G162" s="293" t="s">
        <v>506</v>
      </c>
      <c r="H162" s="325"/>
      <c r="I162" s="358">
        <f>SUM(I163)</f>
        <v>0</v>
      </c>
      <c r="J162" s="358">
        <f>SUM(J163)</f>
        <v>0</v>
      </c>
    </row>
    <row r="163" spans="1:10" ht="63" hidden="1" x14ac:dyDescent="0.25">
      <c r="A163" s="93" t="s">
        <v>557</v>
      </c>
      <c r="B163" s="593" t="s">
        <v>50</v>
      </c>
      <c r="C163" s="5" t="s">
        <v>20</v>
      </c>
      <c r="D163" s="593">
        <v>12</v>
      </c>
      <c r="E163" s="291" t="s">
        <v>226</v>
      </c>
      <c r="F163" s="292" t="s">
        <v>10</v>
      </c>
      <c r="G163" s="293" t="s">
        <v>506</v>
      </c>
      <c r="H163" s="325"/>
      <c r="I163" s="358">
        <f>SUM(I164+I166)</f>
        <v>0</v>
      </c>
      <c r="J163" s="358">
        <f>SUM(J164+J166)</f>
        <v>0</v>
      </c>
    </row>
    <row r="164" spans="1:10" ht="31.5" hidden="1" x14ac:dyDescent="0.25">
      <c r="A164" s="3" t="s">
        <v>559</v>
      </c>
      <c r="B164" s="593" t="s">
        <v>50</v>
      </c>
      <c r="C164" s="5" t="s">
        <v>20</v>
      </c>
      <c r="D164" s="593">
        <v>12</v>
      </c>
      <c r="E164" s="291" t="s">
        <v>226</v>
      </c>
      <c r="F164" s="292" t="s">
        <v>10</v>
      </c>
      <c r="G164" s="293" t="s">
        <v>558</v>
      </c>
      <c r="H164" s="325"/>
      <c r="I164" s="358">
        <f>SUM(I165)</f>
        <v>0</v>
      </c>
      <c r="J164" s="358">
        <f>SUM(J165)</f>
        <v>0</v>
      </c>
    </row>
    <row r="165" spans="1:10" ht="31.5" hidden="1" x14ac:dyDescent="0.25">
      <c r="A165" s="93" t="s">
        <v>18</v>
      </c>
      <c r="B165" s="593" t="s">
        <v>50</v>
      </c>
      <c r="C165" s="5" t="s">
        <v>20</v>
      </c>
      <c r="D165" s="593">
        <v>12</v>
      </c>
      <c r="E165" s="291" t="s">
        <v>226</v>
      </c>
      <c r="F165" s="292" t="s">
        <v>10</v>
      </c>
      <c r="G165" s="293" t="s">
        <v>558</v>
      </c>
      <c r="H165" s="325" t="s">
        <v>17</v>
      </c>
      <c r="I165" s="360"/>
      <c r="J165" s="360"/>
    </row>
    <row r="166" spans="1:10" ht="31.5" hidden="1" x14ac:dyDescent="0.25">
      <c r="A166" s="503" t="s">
        <v>770</v>
      </c>
      <c r="B166" s="593" t="s">
        <v>50</v>
      </c>
      <c r="C166" s="5" t="s">
        <v>20</v>
      </c>
      <c r="D166" s="593">
        <v>12</v>
      </c>
      <c r="E166" s="291" t="s">
        <v>226</v>
      </c>
      <c r="F166" s="292" t="s">
        <v>10</v>
      </c>
      <c r="G166" s="293" t="s">
        <v>769</v>
      </c>
      <c r="H166" s="325"/>
      <c r="I166" s="358">
        <f>SUM(I167)</f>
        <v>0</v>
      </c>
      <c r="J166" s="358">
        <f>SUM(J167)</f>
        <v>0</v>
      </c>
    </row>
    <row r="167" spans="1:10" ht="31.5" hidden="1" x14ac:dyDescent="0.25">
      <c r="A167" s="93" t="s">
        <v>18</v>
      </c>
      <c r="B167" s="593" t="s">
        <v>50</v>
      </c>
      <c r="C167" s="5" t="s">
        <v>20</v>
      </c>
      <c r="D167" s="593">
        <v>12</v>
      </c>
      <c r="E167" s="291" t="s">
        <v>226</v>
      </c>
      <c r="F167" s="292" t="s">
        <v>10</v>
      </c>
      <c r="G167" s="293" t="s">
        <v>769</v>
      </c>
      <c r="H167" s="325" t="s">
        <v>17</v>
      </c>
      <c r="I167" s="360"/>
      <c r="J167" s="360"/>
    </row>
    <row r="168" spans="1:10" ht="31.5" x14ac:dyDescent="0.25">
      <c r="A168" s="73" t="s">
        <v>142</v>
      </c>
      <c r="B168" s="39" t="s">
        <v>50</v>
      </c>
      <c r="C168" s="35" t="s">
        <v>20</v>
      </c>
      <c r="D168" s="35" t="s">
        <v>81</v>
      </c>
      <c r="E168" s="270" t="s">
        <v>218</v>
      </c>
      <c r="F168" s="271" t="s">
        <v>505</v>
      </c>
      <c r="G168" s="272" t="s">
        <v>506</v>
      </c>
      <c r="H168" s="34"/>
      <c r="I168" s="357">
        <f>SUM(I169)</f>
        <v>102799</v>
      </c>
      <c r="J168" s="357">
        <f>SUM(J169)</f>
        <v>102799</v>
      </c>
    </row>
    <row r="169" spans="1:10" ht="31.5" x14ac:dyDescent="0.25">
      <c r="A169" s="93" t="s">
        <v>143</v>
      </c>
      <c r="B169" s="593" t="s">
        <v>50</v>
      </c>
      <c r="C169" s="5" t="s">
        <v>20</v>
      </c>
      <c r="D169" s="593">
        <v>12</v>
      </c>
      <c r="E169" s="291" t="s">
        <v>219</v>
      </c>
      <c r="F169" s="292" t="s">
        <v>505</v>
      </c>
      <c r="G169" s="293" t="s">
        <v>506</v>
      </c>
      <c r="H169" s="325"/>
      <c r="I169" s="358">
        <f>SUM(I170)</f>
        <v>102799</v>
      </c>
      <c r="J169" s="358">
        <f>SUM(J170)</f>
        <v>102799</v>
      </c>
    </row>
    <row r="170" spans="1:10" ht="31.5" x14ac:dyDescent="0.25">
      <c r="A170" s="3" t="s">
        <v>98</v>
      </c>
      <c r="B170" s="593" t="s">
        <v>50</v>
      </c>
      <c r="C170" s="5" t="s">
        <v>20</v>
      </c>
      <c r="D170" s="593">
        <v>12</v>
      </c>
      <c r="E170" s="291" t="s">
        <v>219</v>
      </c>
      <c r="F170" s="292" t="s">
        <v>505</v>
      </c>
      <c r="G170" s="293" t="s">
        <v>539</v>
      </c>
      <c r="H170" s="325"/>
      <c r="I170" s="358">
        <f>SUM(I171:I173)</f>
        <v>102799</v>
      </c>
      <c r="J170" s="358">
        <f>SUM(J171:J173)</f>
        <v>102799</v>
      </c>
    </row>
    <row r="171" spans="1:10" ht="63" x14ac:dyDescent="0.25">
      <c r="A171" s="111" t="s">
        <v>88</v>
      </c>
      <c r="B171" s="592" t="s">
        <v>50</v>
      </c>
      <c r="C171" s="5" t="s">
        <v>20</v>
      </c>
      <c r="D171" s="593">
        <v>12</v>
      </c>
      <c r="E171" s="291" t="s">
        <v>219</v>
      </c>
      <c r="F171" s="292" t="s">
        <v>505</v>
      </c>
      <c r="G171" s="293" t="s">
        <v>539</v>
      </c>
      <c r="H171" s="325" t="s">
        <v>13</v>
      </c>
      <c r="I171" s="360">
        <v>96299</v>
      </c>
      <c r="J171" s="360">
        <v>96299</v>
      </c>
    </row>
    <row r="172" spans="1:10" ht="31.5" x14ac:dyDescent="0.25">
      <c r="A172" s="122" t="s">
        <v>709</v>
      </c>
      <c r="B172" s="377" t="s">
        <v>50</v>
      </c>
      <c r="C172" s="5" t="s">
        <v>20</v>
      </c>
      <c r="D172" s="593">
        <v>12</v>
      </c>
      <c r="E172" s="291" t="s">
        <v>219</v>
      </c>
      <c r="F172" s="292" t="s">
        <v>505</v>
      </c>
      <c r="G172" s="293" t="s">
        <v>539</v>
      </c>
      <c r="H172" s="325" t="s">
        <v>16</v>
      </c>
      <c r="I172" s="360">
        <v>5500</v>
      </c>
      <c r="J172" s="360">
        <v>5500</v>
      </c>
    </row>
    <row r="173" spans="1:10" ht="18" customHeight="1" x14ac:dyDescent="0.25">
      <c r="A173" s="3" t="s">
        <v>18</v>
      </c>
      <c r="B173" s="593" t="s">
        <v>50</v>
      </c>
      <c r="C173" s="5" t="s">
        <v>20</v>
      </c>
      <c r="D173" s="593">
        <v>12</v>
      </c>
      <c r="E173" s="291" t="s">
        <v>219</v>
      </c>
      <c r="F173" s="292" t="s">
        <v>505</v>
      </c>
      <c r="G173" s="293" t="s">
        <v>539</v>
      </c>
      <c r="H173" s="325" t="s">
        <v>17</v>
      </c>
      <c r="I173" s="360">
        <v>1000</v>
      </c>
      <c r="J173" s="360">
        <v>1000</v>
      </c>
    </row>
    <row r="174" spans="1:10" ht="15.75" x14ac:dyDescent="0.25">
      <c r="A174" s="17" t="s">
        <v>155</v>
      </c>
      <c r="B174" s="23" t="s">
        <v>50</v>
      </c>
      <c r="C174" s="18" t="s">
        <v>112</v>
      </c>
      <c r="D174" s="23"/>
      <c r="E174" s="385"/>
      <c r="F174" s="386"/>
      <c r="G174" s="387"/>
      <c r="H174" s="335"/>
      <c r="I174" s="383">
        <f>SUM(I175+I183)</f>
        <v>518847</v>
      </c>
      <c r="J174" s="383">
        <f>SUM(J175+J183)</f>
        <v>518847</v>
      </c>
    </row>
    <row r="175" spans="1:10" s="9" customFormat="1" ht="15.75" hidden="1" x14ac:dyDescent="0.25">
      <c r="A175" s="24" t="s">
        <v>255</v>
      </c>
      <c r="B175" s="380" t="s">
        <v>50</v>
      </c>
      <c r="C175" s="28" t="s">
        <v>112</v>
      </c>
      <c r="D175" s="336" t="s">
        <v>10</v>
      </c>
      <c r="E175" s="322"/>
      <c r="F175" s="323"/>
      <c r="G175" s="324"/>
      <c r="H175" s="27"/>
      <c r="I175" s="384">
        <f t="shared" ref="I175:J177" si="18">SUM(I176)</f>
        <v>0</v>
      </c>
      <c r="J175" s="384">
        <f t="shared" si="18"/>
        <v>0</v>
      </c>
    </row>
    <row r="176" spans="1:10" ht="47.25" hidden="1" x14ac:dyDescent="0.25">
      <c r="A176" s="33" t="s">
        <v>199</v>
      </c>
      <c r="B176" s="39" t="s">
        <v>50</v>
      </c>
      <c r="C176" s="35" t="s">
        <v>112</v>
      </c>
      <c r="D176" s="136" t="s">
        <v>10</v>
      </c>
      <c r="E176" s="276" t="s">
        <v>560</v>
      </c>
      <c r="F176" s="277" t="s">
        <v>505</v>
      </c>
      <c r="G176" s="278" t="s">
        <v>506</v>
      </c>
      <c r="H176" s="37"/>
      <c r="I176" s="357">
        <f t="shared" si="18"/>
        <v>0</v>
      </c>
      <c r="J176" s="357">
        <f t="shared" si="18"/>
        <v>0</v>
      </c>
    </row>
    <row r="177" spans="1:10" ht="78.75" hidden="1" x14ac:dyDescent="0.25">
      <c r="A177" s="3" t="s">
        <v>257</v>
      </c>
      <c r="B177" s="593" t="s">
        <v>50</v>
      </c>
      <c r="C177" s="5" t="s">
        <v>112</v>
      </c>
      <c r="D177" s="135" t="s">
        <v>10</v>
      </c>
      <c r="E177" s="291" t="s">
        <v>256</v>
      </c>
      <c r="F177" s="292" t="s">
        <v>505</v>
      </c>
      <c r="G177" s="293" t="s">
        <v>506</v>
      </c>
      <c r="H177" s="67"/>
      <c r="I177" s="358">
        <f t="shared" si="18"/>
        <v>0</v>
      </c>
      <c r="J177" s="358">
        <f t="shared" si="18"/>
        <v>0</v>
      </c>
    </row>
    <row r="178" spans="1:10" ht="47.25" hidden="1" x14ac:dyDescent="0.25">
      <c r="A178" s="69" t="s">
        <v>725</v>
      </c>
      <c r="B178" s="135" t="s">
        <v>50</v>
      </c>
      <c r="C178" s="5" t="s">
        <v>112</v>
      </c>
      <c r="D178" s="135" t="s">
        <v>10</v>
      </c>
      <c r="E178" s="291" t="s">
        <v>256</v>
      </c>
      <c r="F178" s="292" t="s">
        <v>10</v>
      </c>
      <c r="G178" s="293" t="s">
        <v>506</v>
      </c>
      <c r="H178" s="67"/>
      <c r="I178" s="358">
        <f>SUM(I179+I181)</f>
        <v>0</v>
      </c>
      <c r="J178" s="358">
        <f>SUM(J179+J181)</f>
        <v>0</v>
      </c>
    </row>
    <row r="179" spans="1:10" ht="31.5" hidden="1" x14ac:dyDescent="0.25">
      <c r="A179" s="116" t="s">
        <v>267</v>
      </c>
      <c r="B179" s="61" t="s">
        <v>50</v>
      </c>
      <c r="C179" s="5" t="s">
        <v>112</v>
      </c>
      <c r="D179" s="135" t="s">
        <v>10</v>
      </c>
      <c r="E179" s="291" t="s">
        <v>256</v>
      </c>
      <c r="F179" s="292" t="s">
        <v>10</v>
      </c>
      <c r="G179" s="293" t="s">
        <v>562</v>
      </c>
      <c r="H179" s="67"/>
      <c r="I179" s="358">
        <f>SUM(I180)</f>
        <v>0</v>
      </c>
      <c r="J179" s="358">
        <f>SUM(J180)</f>
        <v>0</v>
      </c>
    </row>
    <row r="180" spans="1:10" ht="31.5" hidden="1" x14ac:dyDescent="0.25">
      <c r="A180" s="122" t="s">
        <v>709</v>
      </c>
      <c r="B180" s="377" t="s">
        <v>50</v>
      </c>
      <c r="C180" s="5" t="s">
        <v>112</v>
      </c>
      <c r="D180" s="135" t="s">
        <v>10</v>
      </c>
      <c r="E180" s="291" t="s">
        <v>256</v>
      </c>
      <c r="F180" s="292" t="s">
        <v>10</v>
      </c>
      <c r="G180" s="293" t="s">
        <v>562</v>
      </c>
      <c r="H180" s="67" t="s">
        <v>16</v>
      </c>
      <c r="I180" s="360"/>
      <c r="J180" s="360"/>
    </row>
    <row r="181" spans="1:10" ht="31.5" hidden="1" x14ac:dyDescent="0.25">
      <c r="A181" s="116" t="s">
        <v>563</v>
      </c>
      <c r="B181" s="404" t="s">
        <v>50</v>
      </c>
      <c r="C181" s="5" t="s">
        <v>112</v>
      </c>
      <c r="D181" s="135" t="s">
        <v>10</v>
      </c>
      <c r="E181" s="291" t="s">
        <v>256</v>
      </c>
      <c r="F181" s="292" t="s">
        <v>10</v>
      </c>
      <c r="G181" s="293" t="s">
        <v>564</v>
      </c>
      <c r="H181" s="67"/>
      <c r="I181" s="358">
        <f>SUM(I182)</f>
        <v>0</v>
      </c>
      <c r="J181" s="358">
        <f>SUM(J182)</f>
        <v>0</v>
      </c>
    </row>
    <row r="182" spans="1:10" ht="31.5" hidden="1" x14ac:dyDescent="0.25">
      <c r="A182" s="84" t="s">
        <v>21</v>
      </c>
      <c r="B182" s="402" t="s">
        <v>50</v>
      </c>
      <c r="C182" s="5" t="s">
        <v>112</v>
      </c>
      <c r="D182" s="135" t="s">
        <v>10</v>
      </c>
      <c r="E182" s="291" t="s">
        <v>256</v>
      </c>
      <c r="F182" s="292" t="s">
        <v>10</v>
      </c>
      <c r="G182" s="293" t="s">
        <v>564</v>
      </c>
      <c r="H182" s="67" t="s">
        <v>71</v>
      </c>
      <c r="I182" s="360"/>
      <c r="J182" s="360"/>
    </row>
    <row r="183" spans="1:10" ht="15.75" x14ac:dyDescent="0.25">
      <c r="A183" s="24" t="s">
        <v>156</v>
      </c>
      <c r="B183" s="380" t="s">
        <v>50</v>
      </c>
      <c r="C183" s="28" t="s">
        <v>112</v>
      </c>
      <c r="D183" s="25" t="s">
        <v>12</v>
      </c>
      <c r="E183" s="322"/>
      <c r="F183" s="323"/>
      <c r="G183" s="324"/>
      <c r="H183" s="27"/>
      <c r="I183" s="384">
        <f>SUM(I184+I197+I202)</f>
        <v>518847</v>
      </c>
      <c r="J183" s="384">
        <f>SUM(J184+J197+J202)</f>
        <v>518847</v>
      </c>
    </row>
    <row r="184" spans="1:10" ht="47.25" x14ac:dyDescent="0.25">
      <c r="A184" s="33" t="s">
        <v>188</v>
      </c>
      <c r="B184" s="39" t="s">
        <v>50</v>
      </c>
      <c r="C184" s="35" t="s">
        <v>112</v>
      </c>
      <c r="D184" s="39" t="s">
        <v>12</v>
      </c>
      <c r="E184" s="276" t="s">
        <v>565</v>
      </c>
      <c r="F184" s="277" t="s">
        <v>505</v>
      </c>
      <c r="G184" s="278" t="s">
        <v>506</v>
      </c>
      <c r="H184" s="37"/>
      <c r="I184" s="357">
        <f>SUM(I185)</f>
        <v>518847</v>
      </c>
      <c r="J184" s="357">
        <f>SUM(J185)</f>
        <v>518847</v>
      </c>
    </row>
    <row r="185" spans="1:10" ht="47.25" x14ac:dyDescent="0.25">
      <c r="A185" s="62" t="s">
        <v>189</v>
      </c>
      <c r="B185" s="402" t="s">
        <v>50</v>
      </c>
      <c r="C185" s="5" t="s">
        <v>112</v>
      </c>
      <c r="D185" s="593" t="s">
        <v>12</v>
      </c>
      <c r="E185" s="291" t="s">
        <v>227</v>
      </c>
      <c r="F185" s="292" t="s">
        <v>505</v>
      </c>
      <c r="G185" s="293" t="s">
        <v>506</v>
      </c>
      <c r="H185" s="67"/>
      <c r="I185" s="358">
        <f>SUM(I186)</f>
        <v>518847</v>
      </c>
      <c r="J185" s="358">
        <f>SUM(J186)</f>
        <v>518847</v>
      </c>
    </row>
    <row r="186" spans="1:10" ht="31.5" x14ac:dyDescent="0.25">
      <c r="A186" s="116" t="s">
        <v>566</v>
      </c>
      <c r="B186" s="404" t="s">
        <v>50</v>
      </c>
      <c r="C186" s="5" t="s">
        <v>112</v>
      </c>
      <c r="D186" s="593" t="s">
        <v>12</v>
      </c>
      <c r="E186" s="291" t="s">
        <v>227</v>
      </c>
      <c r="F186" s="292" t="s">
        <v>10</v>
      </c>
      <c r="G186" s="293" t="s">
        <v>506</v>
      </c>
      <c r="H186" s="67"/>
      <c r="I186" s="358">
        <f>SUM(I187+I189+I191+I193+I195)</f>
        <v>518847</v>
      </c>
      <c r="J186" s="358">
        <f>SUM(J187+J189+J191+J193+J195)</f>
        <v>518847</v>
      </c>
    </row>
    <row r="187" spans="1:10" ht="63" hidden="1" x14ac:dyDescent="0.25">
      <c r="A187" s="116" t="s">
        <v>726</v>
      </c>
      <c r="B187" s="404" t="s">
        <v>50</v>
      </c>
      <c r="C187" s="5" t="s">
        <v>112</v>
      </c>
      <c r="D187" s="593" t="s">
        <v>12</v>
      </c>
      <c r="E187" s="291" t="s">
        <v>227</v>
      </c>
      <c r="F187" s="292" t="s">
        <v>10</v>
      </c>
      <c r="G187" s="493">
        <v>13421</v>
      </c>
      <c r="H187" s="67"/>
      <c r="I187" s="358">
        <f>SUM(I188)</f>
        <v>0</v>
      </c>
      <c r="J187" s="358">
        <f>SUM(J188)</f>
        <v>0</v>
      </c>
    </row>
    <row r="188" spans="1:10" ht="31.5" hidden="1" x14ac:dyDescent="0.25">
      <c r="A188" s="116" t="s">
        <v>21</v>
      </c>
      <c r="B188" s="404" t="s">
        <v>50</v>
      </c>
      <c r="C188" s="5" t="s">
        <v>112</v>
      </c>
      <c r="D188" s="593" t="s">
        <v>12</v>
      </c>
      <c r="E188" s="291" t="s">
        <v>227</v>
      </c>
      <c r="F188" s="292" t="s">
        <v>10</v>
      </c>
      <c r="G188" s="493">
        <v>13421</v>
      </c>
      <c r="H188" s="67" t="s">
        <v>71</v>
      </c>
      <c r="I188" s="360"/>
      <c r="J188" s="360"/>
    </row>
    <row r="189" spans="1:10" ht="47.25" hidden="1" x14ac:dyDescent="0.25">
      <c r="A189" s="116" t="s">
        <v>727</v>
      </c>
      <c r="B189" s="404" t="s">
        <v>50</v>
      </c>
      <c r="C189" s="5" t="s">
        <v>112</v>
      </c>
      <c r="D189" s="593" t="s">
        <v>12</v>
      </c>
      <c r="E189" s="291" t="s">
        <v>227</v>
      </c>
      <c r="F189" s="292" t="s">
        <v>10</v>
      </c>
      <c r="G189" s="493">
        <v>13431</v>
      </c>
      <c r="H189" s="67"/>
      <c r="I189" s="358">
        <f>SUM(I190)</f>
        <v>0</v>
      </c>
      <c r="J189" s="358">
        <f>SUM(J190)</f>
        <v>0</v>
      </c>
    </row>
    <row r="190" spans="1:10" ht="31.5" hidden="1" x14ac:dyDescent="0.25">
      <c r="A190" s="116" t="s">
        <v>21</v>
      </c>
      <c r="B190" s="404" t="s">
        <v>50</v>
      </c>
      <c r="C190" s="5" t="s">
        <v>112</v>
      </c>
      <c r="D190" s="593" t="s">
        <v>12</v>
      </c>
      <c r="E190" s="291" t="s">
        <v>227</v>
      </c>
      <c r="F190" s="292" t="s">
        <v>10</v>
      </c>
      <c r="G190" s="493">
        <v>13431</v>
      </c>
      <c r="H190" s="67" t="s">
        <v>71</v>
      </c>
      <c r="I190" s="360"/>
      <c r="J190" s="360"/>
    </row>
    <row r="191" spans="1:10" ht="31.5" hidden="1" x14ac:dyDescent="0.25">
      <c r="A191" s="116" t="s">
        <v>701</v>
      </c>
      <c r="B191" s="404" t="s">
        <v>50</v>
      </c>
      <c r="C191" s="5" t="s">
        <v>112</v>
      </c>
      <c r="D191" s="593" t="s">
        <v>12</v>
      </c>
      <c r="E191" s="291" t="s">
        <v>227</v>
      </c>
      <c r="F191" s="292" t="s">
        <v>10</v>
      </c>
      <c r="G191" s="293" t="s">
        <v>700</v>
      </c>
      <c r="H191" s="67"/>
      <c r="I191" s="358">
        <f>SUM(I192)</f>
        <v>0</v>
      </c>
      <c r="J191" s="358">
        <f>SUM(J192)</f>
        <v>0</v>
      </c>
    </row>
    <row r="192" spans="1:10" ht="31.5" hidden="1" x14ac:dyDescent="0.25">
      <c r="A192" s="84" t="s">
        <v>21</v>
      </c>
      <c r="B192" s="404" t="s">
        <v>50</v>
      </c>
      <c r="C192" s="5" t="s">
        <v>112</v>
      </c>
      <c r="D192" s="593" t="s">
        <v>12</v>
      </c>
      <c r="E192" s="291" t="s">
        <v>227</v>
      </c>
      <c r="F192" s="292" t="s">
        <v>10</v>
      </c>
      <c r="G192" s="293" t="s">
        <v>700</v>
      </c>
      <c r="H192" s="67" t="s">
        <v>71</v>
      </c>
      <c r="I192" s="360"/>
      <c r="J192" s="360"/>
    </row>
    <row r="193" spans="1:10" s="49" customFormat="1" ht="63" x14ac:dyDescent="0.25">
      <c r="A193" s="84" t="s">
        <v>570</v>
      </c>
      <c r="B193" s="402" t="s">
        <v>50</v>
      </c>
      <c r="C193" s="5" t="s">
        <v>112</v>
      </c>
      <c r="D193" s="593" t="s">
        <v>12</v>
      </c>
      <c r="E193" s="291" t="s">
        <v>227</v>
      </c>
      <c r="F193" s="292" t="s">
        <v>10</v>
      </c>
      <c r="G193" s="293" t="s">
        <v>571</v>
      </c>
      <c r="H193" s="67"/>
      <c r="I193" s="358">
        <f>SUM(I194)</f>
        <v>167518</v>
      </c>
      <c r="J193" s="358">
        <f>SUM(J194)</f>
        <v>167518</v>
      </c>
    </row>
    <row r="194" spans="1:10" s="49" customFormat="1" ht="18.75" customHeight="1" x14ac:dyDescent="0.25">
      <c r="A194" s="84" t="s">
        <v>21</v>
      </c>
      <c r="B194" s="402" t="s">
        <v>50</v>
      </c>
      <c r="C194" s="5" t="s">
        <v>112</v>
      </c>
      <c r="D194" s="593" t="s">
        <v>12</v>
      </c>
      <c r="E194" s="291" t="s">
        <v>227</v>
      </c>
      <c r="F194" s="292" t="s">
        <v>10</v>
      </c>
      <c r="G194" s="293" t="s">
        <v>571</v>
      </c>
      <c r="H194" s="67" t="s">
        <v>71</v>
      </c>
      <c r="I194" s="360">
        <v>167518</v>
      </c>
      <c r="J194" s="360">
        <v>167518</v>
      </c>
    </row>
    <row r="195" spans="1:10" s="49" customFormat="1" ht="63" x14ac:dyDescent="0.25">
      <c r="A195" s="84" t="s">
        <v>696</v>
      </c>
      <c r="B195" s="402" t="s">
        <v>50</v>
      </c>
      <c r="C195" s="5" t="s">
        <v>112</v>
      </c>
      <c r="D195" s="593" t="s">
        <v>12</v>
      </c>
      <c r="E195" s="291" t="s">
        <v>227</v>
      </c>
      <c r="F195" s="292" t="s">
        <v>10</v>
      </c>
      <c r="G195" s="293" t="s">
        <v>695</v>
      </c>
      <c r="H195" s="67"/>
      <c r="I195" s="358">
        <f>SUM(I196)</f>
        <v>351329</v>
      </c>
      <c r="J195" s="358">
        <f>SUM(J196)</f>
        <v>351329</v>
      </c>
    </row>
    <row r="196" spans="1:10" s="49" customFormat="1" ht="16.5" customHeight="1" x14ac:dyDescent="0.25">
      <c r="A196" s="84" t="s">
        <v>21</v>
      </c>
      <c r="B196" s="402" t="s">
        <v>50</v>
      </c>
      <c r="C196" s="5" t="s">
        <v>112</v>
      </c>
      <c r="D196" s="593" t="s">
        <v>12</v>
      </c>
      <c r="E196" s="291" t="s">
        <v>227</v>
      </c>
      <c r="F196" s="292" t="s">
        <v>10</v>
      </c>
      <c r="G196" s="293" t="s">
        <v>695</v>
      </c>
      <c r="H196" s="67" t="s">
        <v>71</v>
      </c>
      <c r="I196" s="360">
        <v>351329</v>
      </c>
      <c r="J196" s="360">
        <v>351329</v>
      </c>
    </row>
    <row r="197" spans="1:10" s="49" customFormat="1" ht="47.25" hidden="1" x14ac:dyDescent="0.25">
      <c r="A197" s="33" t="s">
        <v>199</v>
      </c>
      <c r="B197" s="39" t="s">
        <v>50</v>
      </c>
      <c r="C197" s="35" t="s">
        <v>112</v>
      </c>
      <c r="D197" s="136" t="s">
        <v>12</v>
      </c>
      <c r="E197" s="276" t="s">
        <v>560</v>
      </c>
      <c r="F197" s="277" t="s">
        <v>505</v>
      </c>
      <c r="G197" s="278" t="s">
        <v>506</v>
      </c>
      <c r="H197" s="37"/>
      <c r="I197" s="357">
        <f t="shared" ref="I197:J200" si="19">SUM(I198)</f>
        <v>0</v>
      </c>
      <c r="J197" s="357">
        <f t="shared" si="19"/>
        <v>0</v>
      </c>
    </row>
    <row r="198" spans="1:10" s="49" customFormat="1" ht="78.75" hidden="1" x14ac:dyDescent="0.25">
      <c r="A198" s="62" t="s">
        <v>257</v>
      </c>
      <c r="B198" s="402" t="s">
        <v>50</v>
      </c>
      <c r="C198" s="5" t="s">
        <v>112</v>
      </c>
      <c r="D198" s="135" t="s">
        <v>12</v>
      </c>
      <c r="E198" s="291" t="s">
        <v>256</v>
      </c>
      <c r="F198" s="292" t="s">
        <v>505</v>
      </c>
      <c r="G198" s="293" t="s">
        <v>506</v>
      </c>
      <c r="H198" s="325"/>
      <c r="I198" s="358">
        <f t="shared" si="19"/>
        <v>0</v>
      </c>
      <c r="J198" s="358">
        <f t="shared" si="19"/>
        <v>0</v>
      </c>
    </row>
    <row r="199" spans="1:10" s="49" customFormat="1" ht="47.25" hidden="1" x14ac:dyDescent="0.25">
      <c r="A199" s="116" t="s">
        <v>561</v>
      </c>
      <c r="B199" s="404" t="s">
        <v>50</v>
      </c>
      <c r="C199" s="5" t="s">
        <v>112</v>
      </c>
      <c r="D199" s="135" t="s">
        <v>12</v>
      </c>
      <c r="E199" s="291" t="s">
        <v>256</v>
      </c>
      <c r="F199" s="292" t="s">
        <v>10</v>
      </c>
      <c r="G199" s="293" t="s">
        <v>506</v>
      </c>
      <c r="H199" s="325"/>
      <c r="I199" s="358">
        <f t="shared" si="19"/>
        <v>0</v>
      </c>
      <c r="J199" s="358">
        <f t="shared" si="19"/>
        <v>0</v>
      </c>
    </row>
    <row r="200" spans="1:10" s="49" customFormat="1" ht="31.5" hidden="1" x14ac:dyDescent="0.25">
      <c r="A200" s="116" t="s">
        <v>646</v>
      </c>
      <c r="B200" s="404" t="s">
        <v>50</v>
      </c>
      <c r="C200" s="5" t="s">
        <v>112</v>
      </c>
      <c r="D200" s="135" t="s">
        <v>12</v>
      </c>
      <c r="E200" s="291" t="s">
        <v>256</v>
      </c>
      <c r="F200" s="292" t="s">
        <v>10</v>
      </c>
      <c r="G200" s="293" t="s">
        <v>647</v>
      </c>
      <c r="H200" s="325"/>
      <c r="I200" s="358">
        <f t="shared" si="19"/>
        <v>0</v>
      </c>
      <c r="J200" s="358">
        <f t="shared" si="19"/>
        <v>0</v>
      </c>
    </row>
    <row r="201" spans="1:10" s="49" customFormat="1" ht="31.5" hidden="1" x14ac:dyDescent="0.25">
      <c r="A201" s="84" t="s">
        <v>21</v>
      </c>
      <c r="B201" s="402" t="s">
        <v>50</v>
      </c>
      <c r="C201" s="5" t="s">
        <v>112</v>
      </c>
      <c r="D201" s="135" t="s">
        <v>12</v>
      </c>
      <c r="E201" s="291" t="s">
        <v>256</v>
      </c>
      <c r="F201" s="292" t="s">
        <v>10</v>
      </c>
      <c r="G201" s="293" t="s">
        <v>647</v>
      </c>
      <c r="H201" s="325" t="s">
        <v>71</v>
      </c>
      <c r="I201" s="360"/>
      <c r="J201" s="360"/>
    </row>
    <row r="202" spans="1:10" s="49" customFormat="1" ht="31.5" hidden="1" x14ac:dyDescent="0.25">
      <c r="A202" s="33" t="s">
        <v>190</v>
      </c>
      <c r="B202" s="39" t="s">
        <v>50</v>
      </c>
      <c r="C202" s="35" t="s">
        <v>112</v>
      </c>
      <c r="D202" s="39" t="s">
        <v>12</v>
      </c>
      <c r="E202" s="276" t="s">
        <v>228</v>
      </c>
      <c r="F202" s="277" t="s">
        <v>505</v>
      </c>
      <c r="G202" s="278" t="s">
        <v>506</v>
      </c>
      <c r="H202" s="37"/>
      <c r="I202" s="357">
        <f>SUM(I203)</f>
        <v>0</v>
      </c>
      <c r="J202" s="357">
        <f>SUM(J203)</f>
        <v>0</v>
      </c>
    </row>
    <row r="203" spans="1:10" s="49" customFormat="1" ht="63" hidden="1" x14ac:dyDescent="0.25">
      <c r="A203" s="62" t="s">
        <v>191</v>
      </c>
      <c r="B203" s="402" t="s">
        <v>50</v>
      </c>
      <c r="C203" s="5" t="s">
        <v>112</v>
      </c>
      <c r="D203" s="593" t="s">
        <v>12</v>
      </c>
      <c r="E203" s="291" t="s">
        <v>229</v>
      </c>
      <c r="F203" s="292" t="s">
        <v>505</v>
      </c>
      <c r="G203" s="293" t="s">
        <v>506</v>
      </c>
      <c r="H203" s="67"/>
      <c r="I203" s="358">
        <f>SUM(I204)</f>
        <v>0</v>
      </c>
      <c r="J203" s="358">
        <f>SUM(J204)</f>
        <v>0</v>
      </c>
    </row>
    <row r="204" spans="1:10" s="49" customFormat="1" ht="47.25" hidden="1" x14ac:dyDescent="0.25">
      <c r="A204" s="62" t="s">
        <v>567</v>
      </c>
      <c r="B204" s="402" t="s">
        <v>50</v>
      </c>
      <c r="C204" s="5" t="s">
        <v>112</v>
      </c>
      <c r="D204" s="593" t="s">
        <v>12</v>
      </c>
      <c r="E204" s="291" t="s">
        <v>229</v>
      </c>
      <c r="F204" s="292" t="s">
        <v>12</v>
      </c>
      <c r="G204" s="293" t="s">
        <v>506</v>
      </c>
      <c r="H204" s="67"/>
      <c r="I204" s="358">
        <f>SUM(I205+I207+I209+I211)</f>
        <v>0</v>
      </c>
      <c r="J204" s="358">
        <f>SUM(J205+J207+J209+J211)</f>
        <v>0</v>
      </c>
    </row>
    <row r="205" spans="1:10" s="49" customFormat="1" ht="47.25" hidden="1" x14ac:dyDescent="0.25">
      <c r="A205" s="62" t="s">
        <v>732</v>
      </c>
      <c r="B205" s="402" t="s">
        <v>50</v>
      </c>
      <c r="C205" s="5" t="s">
        <v>112</v>
      </c>
      <c r="D205" s="593" t="s">
        <v>12</v>
      </c>
      <c r="E205" s="291" t="s">
        <v>229</v>
      </c>
      <c r="F205" s="292" t="s">
        <v>12</v>
      </c>
      <c r="G205" s="493">
        <v>50181</v>
      </c>
      <c r="H205" s="67"/>
      <c r="I205" s="358">
        <f>SUM(I206)</f>
        <v>0</v>
      </c>
      <c r="J205" s="358">
        <f>SUM(J206)</f>
        <v>0</v>
      </c>
    </row>
    <row r="206" spans="1:10" s="49" customFormat="1" ht="31.5" hidden="1" x14ac:dyDescent="0.25">
      <c r="A206" s="3" t="s">
        <v>21</v>
      </c>
      <c r="B206" s="402" t="s">
        <v>50</v>
      </c>
      <c r="C206" s="5" t="s">
        <v>112</v>
      </c>
      <c r="D206" s="593" t="s">
        <v>12</v>
      </c>
      <c r="E206" s="291" t="s">
        <v>229</v>
      </c>
      <c r="F206" s="292" t="s">
        <v>12</v>
      </c>
      <c r="G206" s="493">
        <v>50181</v>
      </c>
      <c r="H206" s="67" t="s">
        <v>71</v>
      </c>
      <c r="I206" s="360"/>
      <c r="J206" s="360"/>
    </row>
    <row r="207" spans="1:10" s="49" customFormat="1" ht="31.5" hidden="1" x14ac:dyDescent="0.25">
      <c r="A207" s="62" t="s">
        <v>568</v>
      </c>
      <c r="B207" s="402" t="s">
        <v>50</v>
      </c>
      <c r="C207" s="5" t="s">
        <v>112</v>
      </c>
      <c r="D207" s="593" t="s">
        <v>12</v>
      </c>
      <c r="E207" s="291" t="s">
        <v>229</v>
      </c>
      <c r="F207" s="292" t="s">
        <v>12</v>
      </c>
      <c r="G207" s="293" t="s">
        <v>569</v>
      </c>
      <c r="H207" s="67"/>
      <c r="I207" s="358">
        <f>SUM(I208)</f>
        <v>0</v>
      </c>
      <c r="J207" s="358">
        <f>SUM(J208)</f>
        <v>0</v>
      </c>
    </row>
    <row r="208" spans="1:10" s="49" customFormat="1" ht="31.5" hidden="1" x14ac:dyDescent="0.25">
      <c r="A208" s="3" t="s">
        <v>21</v>
      </c>
      <c r="B208" s="593" t="s">
        <v>50</v>
      </c>
      <c r="C208" s="5" t="s">
        <v>112</v>
      </c>
      <c r="D208" s="593" t="s">
        <v>12</v>
      </c>
      <c r="E208" s="291" t="s">
        <v>229</v>
      </c>
      <c r="F208" s="292" t="s">
        <v>12</v>
      </c>
      <c r="G208" s="293" t="s">
        <v>569</v>
      </c>
      <c r="H208" s="67" t="s">
        <v>71</v>
      </c>
      <c r="I208" s="360"/>
      <c r="J208" s="360"/>
    </row>
    <row r="209" spans="1:10" s="49" customFormat="1" ht="31.5" hidden="1" x14ac:dyDescent="0.25">
      <c r="A209" s="3" t="s">
        <v>694</v>
      </c>
      <c r="B209" s="593" t="s">
        <v>50</v>
      </c>
      <c r="C209" s="5" t="s">
        <v>112</v>
      </c>
      <c r="D209" s="593" t="s">
        <v>12</v>
      </c>
      <c r="E209" s="291" t="s">
        <v>229</v>
      </c>
      <c r="F209" s="292" t="s">
        <v>12</v>
      </c>
      <c r="G209" s="293" t="s">
        <v>693</v>
      </c>
      <c r="H209" s="67"/>
      <c r="I209" s="358">
        <f>SUM(I210)</f>
        <v>0</v>
      </c>
      <c r="J209" s="358">
        <f>SUM(J210)</f>
        <v>0</v>
      </c>
    </row>
    <row r="210" spans="1:10" s="49" customFormat="1" ht="31.5" hidden="1" x14ac:dyDescent="0.25">
      <c r="A210" s="3" t="s">
        <v>21</v>
      </c>
      <c r="B210" s="593" t="s">
        <v>50</v>
      </c>
      <c r="C210" s="5" t="s">
        <v>112</v>
      </c>
      <c r="D210" s="593" t="s">
        <v>12</v>
      </c>
      <c r="E210" s="291" t="s">
        <v>229</v>
      </c>
      <c r="F210" s="292" t="s">
        <v>12</v>
      </c>
      <c r="G210" s="293" t="s">
        <v>693</v>
      </c>
      <c r="H210" s="67" t="s">
        <v>71</v>
      </c>
      <c r="I210" s="360"/>
      <c r="J210" s="360"/>
    </row>
    <row r="211" spans="1:10" s="49" customFormat="1" ht="47.25" hidden="1" x14ac:dyDescent="0.25">
      <c r="A211" s="69" t="s">
        <v>731</v>
      </c>
      <c r="B211" s="593" t="s">
        <v>50</v>
      </c>
      <c r="C211" s="5" t="s">
        <v>112</v>
      </c>
      <c r="D211" s="593" t="s">
        <v>12</v>
      </c>
      <c r="E211" s="291" t="s">
        <v>229</v>
      </c>
      <c r="F211" s="292" t="s">
        <v>12</v>
      </c>
      <c r="G211" s="293" t="s">
        <v>730</v>
      </c>
      <c r="H211" s="67"/>
      <c r="I211" s="358">
        <f>SUM(I212)</f>
        <v>0</v>
      </c>
      <c r="J211" s="358">
        <f>SUM(J212)</f>
        <v>0</v>
      </c>
    </row>
    <row r="212" spans="1:10" s="49" customFormat="1" ht="31.5" hidden="1" x14ac:dyDescent="0.25">
      <c r="A212" s="3" t="s">
        <v>21</v>
      </c>
      <c r="B212" s="593" t="s">
        <v>50</v>
      </c>
      <c r="C212" s="5" t="s">
        <v>112</v>
      </c>
      <c r="D212" s="593" t="s">
        <v>12</v>
      </c>
      <c r="E212" s="291" t="s">
        <v>229</v>
      </c>
      <c r="F212" s="292" t="s">
        <v>12</v>
      </c>
      <c r="G212" s="293" t="s">
        <v>730</v>
      </c>
      <c r="H212" s="67" t="s">
        <v>71</v>
      </c>
      <c r="I212" s="360"/>
      <c r="J212" s="360"/>
    </row>
    <row r="213" spans="1:10" s="49" customFormat="1" ht="15.75" x14ac:dyDescent="0.25">
      <c r="A213" s="125" t="s">
        <v>1015</v>
      </c>
      <c r="B213" s="19" t="s">
        <v>50</v>
      </c>
      <c r="C213" s="574" t="s">
        <v>32</v>
      </c>
      <c r="D213" s="19"/>
      <c r="E213" s="304"/>
      <c r="F213" s="305"/>
      <c r="G213" s="306"/>
      <c r="H213" s="15"/>
      <c r="I213" s="383">
        <f t="shared" ref="I213:J217" si="20">SUM(I214)</f>
        <v>26546</v>
      </c>
      <c r="J213" s="383">
        <f t="shared" si="20"/>
        <v>26546</v>
      </c>
    </row>
    <row r="214" spans="1:10" s="49" customFormat="1" ht="15.75" x14ac:dyDescent="0.25">
      <c r="A214" s="121" t="s">
        <v>1016</v>
      </c>
      <c r="B214" s="29" t="s">
        <v>50</v>
      </c>
      <c r="C214" s="64" t="s">
        <v>32</v>
      </c>
      <c r="D214" s="25" t="s">
        <v>29</v>
      </c>
      <c r="E214" s="322"/>
      <c r="F214" s="323"/>
      <c r="G214" s="324"/>
      <c r="H214" s="25"/>
      <c r="I214" s="384">
        <f t="shared" si="20"/>
        <v>26546</v>
      </c>
      <c r="J214" s="384">
        <f t="shared" si="20"/>
        <v>26546</v>
      </c>
    </row>
    <row r="215" spans="1:10" s="49" customFormat="1" ht="15.75" customHeight="1" x14ac:dyDescent="0.25">
      <c r="A215" s="83" t="s">
        <v>197</v>
      </c>
      <c r="B215" s="36" t="s">
        <v>50</v>
      </c>
      <c r="C215" s="34" t="s">
        <v>32</v>
      </c>
      <c r="D215" s="36" t="s">
        <v>29</v>
      </c>
      <c r="E215" s="276" t="s">
        <v>216</v>
      </c>
      <c r="F215" s="277" t="s">
        <v>505</v>
      </c>
      <c r="G215" s="278" t="s">
        <v>506</v>
      </c>
      <c r="H215" s="34"/>
      <c r="I215" s="357">
        <f t="shared" si="20"/>
        <v>26546</v>
      </c>
      <c r="J215" s="357">
        <f t="shared" si="20"/>
        <v>26546</v>
      </c>
    </row>
    <row r="216" spans="1:10" s="49" customFormat="1" ht="17.25" customHeight="1" x14ac:dyDescent="0.25">
      <c r="A216" s="93" t="s">
        <v>196</v>
      </c>
      <c r="B216" s="592" t="s">
        <v>50</v>
      </c>
      <c r="C216" s="2" t="s">
        <v>32</v>
      </c>
      <c r="D216" s="592" t="s">
        <v>29</v>
      </c>
      <c r="E216" s="291" t="s">
        <v>217</v>
      </c>
      <c r="F216" s="292" t="s">
        <v>505</v>
      </c>
      <c r="G216" s="293" t="s">
        <v>506</v>
      </c>
      <c r="H216" s="2"/>
      <c r="I216" s="358">
        <f t="shared" si="20"/>
        <v>26546</v>
      </c>
      <c r="J216" s="358">
        <f t="shared" si="20"/>
        <v>26546</v>
      </c>
    </row>
    <row r="217" spans="1:10" ht="16.5" customHeight="1" x14ac:dyDescent="0.25">
      <c r="A217" s="93" t="s">
        <v>715</v>
      </c>
      <c r="B217" s="592" t="s">
        <v>50</v>
      </c>
      <c r="C217" s="2" t="s">
        <v>32</v>
      </c>
      <c r="D217" s="592" t="s">
        <v>29</v>
      </c>
      <c r="E217" s="291" t="s">
        <v>217</v>
      </c>
      <c r="F217" s="292" t="s">
        <v>505</v>
      </c>
      <c r="G217" s="293">
        <v>12700</v>
      </c>
      <c r="H217" s="2"/>
      <c r="I217" s="358">
        <f t="shared" si="20"/>
        <v>26546</v>
      </c>
      <c r="J217" s="358">
        <f t="shared" si="20"/>
        <v>26546</v>
      </c>
    </row>
    <row r="218" spans="1:10" ht="31.5" x14ac:dyDescent="0.25">
      <c r="A218" s="93" t="s">
        <v>709</v>
      </c>
      <c r="B218" s="592" t="s">
        <v>50</v>
      </c>
      <c r="C218" s="2" t="s">
        <v>32</v>
      </c>
      <c r="D218" s="592" t="s">
        <v>29</v>
      </c>
      <c r="E218" s="291" t="s">
        <v>217</v>
      </c>
      <c r="F218" s="292" t="s">
        <v>505</v>
      </c>
      <c r="G218" s="293">
        <v>12700</v>
      </c>
      <c r="H218" s="2" t="s">
        <v>16</v>
      </c>
      <c r="I218" s="360">
        <v>26546</v>
      </c>
      <c r="J218" s="360">
        <v>26546</v>
      </c>
    </row>
    <row r="219" spans="1:10" s="49" customFormat="1" ht="15.75" x14ac:dyDescent="0.25">
      <c r="A219" s="125" t="s">
        <v>37</v>
      </c>
      <c r="B219" s="19" t="s">
        <v>50</v>
      </c>
      <c r="C219" s="19">
        <v>10</v>
      </c>
      <c r="D219" s="19"/>
      <c r="E219" s="304"/>
      <c r="F219" s="305"/>
      <c r="G219" s="306"/>
      <c r="H219" s="15"/>
      <c r="I219" s="355">
        <f>SUM(I220+I230)</f>
        <v>3135501</v>
      </c>
      <c r="J219" s="355">
        <f>SUM(J220+J230)</f>
        <v>3135501</v>
      </c>
    </row>
    <row r="220" spans="1:10" s="49" customFormat="1" ht="15.75" hidden="1" x14ac:dyDescent="0.25">
      <c r="A220" s="121" t="s">
        <v>41</v>
      </c>
      <c r="B220" s="29" t="s">
        <v>50</v>
      </c>
      <c r="C220" s="29">
        <v>10</v>
      </c>
      <c r="D220" s="25" t="s">
        <v>15</v>
      </c>
      <c r="E220" s="322"/>
      <c r="F220" s="323"/>
      <c r="G220" s="324"/>
      <c r="H220" s="25"/>
      <c r="I220" s="384">
        <f t="shared" ref="I220:J222" si="21">SUM(I221)</f>
        <v>0</v>
      </c>
      <c r="J220" s="384">
        <f t="shared" si="21"/>
        <v>0</v>
      </c>
    </row>
    <row r="221" spans="1:10" ht="47.25" hidden="1" x14ac:dyDescent="0.25">
      <c r="A221" s="109" t="s">
        <v>199</v>
      </c>
      <c r="B221" s="36" t="s">
        <v>50</v>
      </c>
      <c r="C221" s="36">
        <v>10</v>
      </c>
      <c r="D221" s="34" t="s">
        <v>15</v>
      </c>
      <c r="E221" s="270" t="s">
        <v>560</v>
      </c>
      <c r="F221" s="271" t="s">
        <v>505</v>
      </c>
      <c r="G221" s="272" t="s">
        <v>506</v>
      </c>
      <c r="H221" s="34"/>
      <c r="I221" s="357">
        <f t="shared" si="21"/>
        <v>0</v>
      </c>
      <c r="J221" s="357">
        <f t="shared" si="21"/>
        <v>0</v>
      </c>
    </row>
    <row r="222" spans="1:10" ht="94.5" hidden="1" x14ac:dyDescent="0.25">
      <c r="A222" s="69" t="s">
        <v>200</v>
      </c>
      <c r="B222" s="592" t="s">
        <v>50</v>
      </c>
      <c r="C222" s="592">
        <v>10</v>
      </c>
      <c r="D222" s="2" t="s">
        <v>15</v>
      </c>
      <c r="E222" s="273" t="s">
        <v>230</v>
      </c>
      <c r="F222" s="274" t="s">
        <v>505</v>
      </c>
      <c r="G222" s="275" t="s">
        <v>506</v>
      </c>
      <c r="H222" s="2"/>
      <c r="I222" s="358">
        <f t="shared" si="21"/>
        <v>0</v>
      </c>
      <c r="J222" s="358">
        <f t="shared" si="21"/>
        <v>0</v>
      </c>
    </row>
    <row r="223" spans="1:10" ht="47.25" hidden="1" x14ac:dyDescent="0.25">
      <c r="A223" s="69" t="s">
        <v>574</v>
      </c>
      <c r="B223" s="592" t="s">
        <v>50</v>
      </c>
      <c r="C223" s="592">
        <v>10</v>
      </c>
      <c r="D223" s="2" t="s">
        <v>15</v>
      </c>
      <c r="E223" s="273" t="s">
        <v>230</v>
      </c>
      <c r="F223" s="274" t="s">
        <v>10</v>
      </c>
      <c r="G223" s="275" t="s">
        <v>506</v>
      </c>
      <c r="H223" s="2"/>
      <c r="I223" s="358">
        <f>SUM(I224+I226+I228)</f>
        <v>0</v>
      </c>
      <c r="J223" s="358">
        <f>SUM(J224+J226+J228)</f>
        <v>0</v>
      </c>
    </row>
    <row r="224" spans="1:10" ht="47.25" hidden="1" x14ac:dyDescent="0.25">
      <c r="A224" s="69" t="s">
        <v>735</v>
      </c>
      <c r="B224" s="592" t="s">
        <v>50</v>
      </c>
      <c r="C224" s="592">
        <v>10</v>
      </c>
      <c r="D224" s="2" t="s">
        <v>15</v>
      </c>
      <c r="E224" s="273" t="s">
        <v>230</v>
      </c>
      <c r="F224" s="274" t="s">
        <v>10</v>
      </c>
      <c r="G224" s="494" t="s">
        <v>733</v>
      </c>
      <c r="H224" s="2"/>
      <c r="I224" s="358">
        <f>SUM(I225)</f>
        <v>0</v>
      </c>
      <c r="J224" s="358">
        <f>SUM(J225)</f>
        <v>0</v>
      </c>
    </row>
    <row r="225" spans="1:10" ht="15.75" hidden="1" x14ac:dyDescent="0.25">
      <c r="A225" s="69" t="s">
        <v>21</v>
      </c>
      <c r="B225" s="592" t="s">
        <v>50</v>
      </c>
      <c r="C225" s="592">
        <v>10</v>
      </c>
      <c r="D225" s="2" t="s">
        <v>15</v>
      </c>
      <c r="E225" s="273" t="s">
        <v>230</v>
      </c>
      <c r="F225" s="274" t="s">
        <v>10</v>
      </c>
      <c r="G225" s="494" t="s">
        <v>733</v>
      </c>
      <c r="H225" s="2" t="s">
        <v>71</v>
      </c>
      <c r="I225" s="360"/>
      <c r="J225" s="360"/>
    </row>
    <row r="226" spans="1:10" ht="31.5" hidden="1" x14ac:dyDescent="0.25">
      <c r="A226" s="69" t="s">
        <v>669</v>
      </c>
      <c r="B226" s="592" t="s">
        <v>50</v>
      </c>
      <c r="C226" s="592">
        <v>10</v>
      </c>
      <c r="D226" s="2" t="s">
        <v>15</v>
      </c>
      <c r="E226" s="273" t="s">
        <v>230</v>
      </c>
      <c r="F226" s="274" t="s">
        <v>10</v>
      </c>
      <c r="G226" s="275" t="s">
        <v>668</v>
      </c>
      <c r="H226" s="2"/>
      <c r="I226" s="358">
        <f>SUM(I227)</f>
        <v>0</v>
      </c>
      <c r="J226" s="358">
        <f>SUM(J227)</f>
        <v>0</v>
      </c>
    </row>
    <row r="227" spans="1:10" ht="15.75" hidden="1" x14ac:dyDescent="0.25">
      <c r="A227" s="113" t="s">
        <v>21</v>
      </c>
      <c r="B227" s="61" t="s">
        <v>50</v>
      </c>
      <c r="C227" s="592">
        <v>10</v>
      </c>
      <c r="D227" s="2" t="s">
        <v>15</v>
      </c>
      <c r="E227" s="273" t="s">
        <v>230</v>
      </c>
      <c r="F227" s="274" t="s">
        <v>10</v>
      </c>
      <c r="G227" s="275" t="s">
        <v>668</v>
      </c>
      <c r="H227" s="2" t="s">
        <v>71</v>
      </c>
      <c r="I227" s="360"/>
      <c r="J227" s="360"/>
    </row>
    <row r="228" spans="1:10" ht="31.5" hidden="1" x14ac:dyDescent="0.25">
      <c r="A228" s="113" t="s">
        <v>736</v>
      </c>
      <c r="B228" s="592" t="s">
        <v>50</v>
      </c>
      <c r="C228" s="592">
        <v>10</v>
      </c>
      <c r="D228" s="2" t="s">
        <v>15</v>
      </c>
      <c r="E228" s="273" t="s">
        <v>230</v>
      </c>
      <c r="F228" s="274" t="s">
        <v>10</v>
      </c>
      <c r="G228" s="275" t="s">
        <v>734</v>
      </c>
      <c r="H228" s="2"/>
      <c r="I228" s="358">
        <f>SUM(I229)</f>
        <v>0</v>
      </c>
      <c r="J228" s="358">
        <f>SUM(J229)</f>
        <v>0</v>
      </c>
    </row>
    <row r="229" spans="1:10" ht="15.75" hidden="1" x14ac:dyDescent="0.25">
      <c r="A229" s="113" t="s">
        <v>21</v>
      </c>
      <c r="B229" s="592" t="s">
        <v>50</v>
      </c>
      <c r="C229" s="592">
        <v>10</v>
      </c>
      <c r="D229" s="2" t="s">
        <v>15</v>
      </c>
      <c r="E229" s="273" t="s">
        <v>230</v>
      </c>
      <c r="F229" s="274" t="s">
        <v>10</v>
      </c>
      <c r="G229" s="275" t="s">
        <v>734</v>
      </c>
      <c r="H229" s="2" t="s">
        <v>71</v>
      </c>
      <c r="I229" s="360"/>
      <c r="J229" s="360"/>
    </row>
    <row r="230" spans="1:10" ht="15.75" x14ac:dyDescent="0.25">
      <c r="A230" s="121" t="s">
        <v>42</v>
      </c>
      <c r="B230" s="29" t="s">
        <v>50</v>
      </c>
      <c r="C230" s="29">
        <v>10</v>
      </c>
      <c r="D230" s="25" t="s">
        <v>20</v>
      </c>
      <c r="E230" s="322"/>
      <c r="F230" s="323"/>
      <c r="G230" s="324"/>
      <c r="H230" s="25"/>
      <c r="I230" s="384">
        <f t="shared" ref="I230:J233" si="22">SUM(I231)</f>
        <v>3135501</v>
      </c>
      <c r="J230" s="384">
        <f t="shared" si="22"/>
        <v>3135501</v>
      </c>
    </row>
    <row r="231" spans="1:10" ht="47.25" x14ac:dyDescent="0.25">
      <c r="A231" s="112" t="s">
        <v>126</v>
      </c>
      <c r="B231" s="36" t="s">
        <v>50</v>
      </c>
      <c r="C231" s="36">
        <v>10</v>
      </c>
      <c r="D231" s="34" t="s">
        <v>20</v>
      </c>
      <c r="E231" s="270" t="s">
        <v>201</v>
      </c>
      <c r="F231" s="271" t="s">
        <v>505</v>
      </c>
      <c r="G231" s="272" t="s">
        <v>506</v>
      </c>
      <c r="H231" s="34"/>
      <c r="I231" s="357">
        <f t="shared" si="22"/>
        <v>3135501</v>
      </c>
      <c r="J231" s="357">
        <f t="shared" si="22"/>
        <v>3135501</v>
      </c>
    </row>
    <row r="232" spans="1:10" ht="78.75" x14ac:dyDescent="0.25">
      <c r="A232" s="69" t="s">
        <v>127</v>
      </c>
      <c r="B232" s="592" t="s">
        <v>50</v>
      </c>
      <c r="C232" s="6">
        <v>10</v>
      </c>
      <c r="D232" s="2" t="s">
        <v>20</v>
      </c>
      <c r="E232" s="273" t="s">
        <v>234</v>
      </c>
      <c r="F232" s="274" t="s">
        <v>505</v>
      </c>
      <c r="G232" s="275" t="s">
        <v>506</v>
      </c>
      <c r="H232" s="2"/>
      <c r="I232" s="358">
        <f t="shared" si="22"/>
        <v>3135501</v>
      </c>
      <c r="J232" s="358">
        <f t="shared" si="22"/>
        <v>3135501</v>
      </c>
    </row>
    <row r="233" spans="1:10" ht="47.25" x14ac:dyDescent="0.25">
      <c r="A233" s="69" t="s">
        <v>513</v>
      </c>
      <c r="B233" s="592" t="s">
        <v>50</v>
      </c>
      <c r="C233" s="6">
        <v>10</v>
      </c>
      <c r="D233" s="2" t="s">
        <v>20</v>
      </c>
      <c r="E233" s="273" t="s">
        <v>234</v>
      </c>
      <c r="F233" s="274" t="s">
        <v>10</v>
      </c>
      <c r="G233" s="275" t="s">
        <v>506</v>
      </c>
      <c r="H233" s="2"/>
      <c r="I233" s="358">
        <f t="shared" si="22"/>
        <v>3135501</v>
      </c>
      <c r="J233" s="358">
        <f t="shared" si="22"/>
        <v>3135501</v>
      </c>
    </row>
    <row r="234" spans="1:10" ht="33.75" customHeight="1" x14ac:dyDescent="0.25">
      <c r="A234" s="69" t="s">
        <v>470</v>
      </c>
      <c r="B234" s="592" t="s">
        <v>50</v>
      </c>
      <c r="C234" s="6">
        <v>10</v>
      </c>
      <c r="D234" s="2" t="s">
        <v>20</v>
      </c>
      <c r="E234" s="273" t="s">
        <v>234</v>
      </c>
      <c r="F234" s="274" t="s">
        <v>10</v>
      </c>
      <c r="G234" s="275" t="s">
        <v>623</v>
      </c>
      <c r="H234" s="2"/>
      <c r="I234" s="358">
        <f>SUM(I235:I236)</f>
        <v>3135501</v>
      </c>
      <c r="J234" s="358">
        <f>SUM(J235:J236)</f>
        <v>3135501</v>
      </c>
    </row>
    <row r="235" spans="1:10" ht="31.5" hidden="1" x14ac:dyDescent="0.25">
      <c r="A235" s="122" t="s">
        <v>709</v>
      </c>
      <c r="B235" s="377" t="s">
        <v>50</v>
      </c>
      <c r="C235" s="6">
        <v>10</v>
      </c>
      <c r="D235" s="2" t="s">
        <v>20</v>
      </c>
      <c r="E235" s="273" t="s">
        <v>234</v>
      </c>
      <c r="F235" s="274" t="s">
        <v>10</v>
      </c>
      <c r="G235" s="275" t="s">
        <v>623</v>
      </c>
      <c r="H235" s="2" t="s">
        <v>16</v>
      </c>
      <c r="I235" s="360"/>
      <c r="J235" s="360"/>
    </row>
    <row r="236" spans="1:10" ht="15.75" x14ac:dyDescent="0.25">
      <c r="A236" s="69" t="s">
        <v>40</v>
      </c>
      <c r="B236" s="592" t="s">
        <v>50</v>
      </c>
      <c r="C236" s="6">
        <v>10</v>
      </c>
      <c r="D236" s="2" t="s">
        <v>20</v>
      </c>
      <c r="E236" s="273" t="s">
        <v>234</v>
      </c>
      <c r="F236" s="274" t="s">
        <v>10</v>
      </c>
      <c r="G236" s="275" t="s">
        <v>623</v>
      </c>
      <c r="H236" s="2" t="s">
        <v>39</v>
      </c>
      <c r="I236" s="360">
        <v>3135501</v>
      </c>
      <c r="J236" s="360">
        <v>3135501</v>
      </c>
    </row>
    <row r="237" spans="1:10" s="49" customFormat="1" ht="31.5" x14ac:dyDescent="0.25">
      <c r="A237" s="120" t="s">
        <v>55</v>
      </c>
      <c r="B237" s="126" t="s">
        <v>56</v>
      </c>
      <c r="C237" s="371"/>
      <c r="D237" s="372"/>
      <c r="E237" s="373"/>
      <c r="F237" s="374"/>
      <c r="G237" s="375"/>
      <c r="H237" s="337"/>
      <c r="I237" s="365">
        <f>SUM(I238+I266+I310)</f>
        <v>15515234</v>
      </c>
      <c r="J237" s="365">
        <f>SUM(J238+J266+J310)</f>
        <v>15515234</v>
      </c>
    </row>
    <row r="238" spans="1:10" s="49" customFormat="1" ht="15.75" x14ac:dyDescent="0.25">
      <c r="A238" s="367" t="s">
        <v>9</v>
      </c>
      <c r="B238" s="401" t="s">
        <v>56</v>
      </c>
      <c r="C238" s="15" t="s">
        <v>10</v>
      </c>
      <c r="D238" s="15"/>
      <c r="E238" s="391"/>
      <c r="F238" s="392"/>
      <c r="G238" s="393"/>
      <c r="H238" s="15"/>
      <c r="I238" s="383">
        <f>SUM(I239+I256)</f>
        <v>2868777</v>
      </c>
      <c r="J238" s="383">
        <f>SUM(J239+J256)</f>
        <v>2868777</v>
      </c>
    </row>
    <row r="239" spans="1:10" ht="31.5" x14ac:dyDescent="0.25">
      <c r="A239" s="107" t="s">
        <v>75</v>
      </c>
      <c r="B239" s="29" t="s">
        <v>56</v>
      </c>
      <c r="C239" s="25" t="s">
        <v>10</v>
      </c>
      <c r="D239" s="25" t="s">
        <v>74</v>
      </c>
      <c r="E239" s="267"/>
      <c r="F239" s="268"/>
      <c r="G239" s="269"/>
      <c r="H239" s="26"/>
      <c r="I239" s="384">
        <f>SUM(I240,I245,I250)</f>
        <v>2756377</v>
      </c>
      <c r="J239" s="384">
        <f>SUM(J240,J245,J250)</f>
        <v>2756377</v>
      </c>
    </row>
    <row r="240" spans="1:10" ht="47.25" x14ac:dyDescent="0.25">
      <c r="A240" s="83" t="s">
        <v>119</v>
      </c>
      <c r="B240" s="36" t="s">
        <v>56</v>
      </c>
      <c r="C240" s="34" t="s">
        <v>10</v>
      </c>
      <c r="D240" s="34" t="s">
        <v>74</v>
      </c>
      <c r="E240" s="270" t="s">
        <v>508</v>
      </c>
      <c r="F240" s="271" t="s">
        <v>505</v>
      </c>
      <c r="G240" s="272" t="s">
        <v>506</v>
      </c>
      <c r="H240" s="34"/>
      <c r="I240" s="357">
        <f t="shared" ref="I240:J243" si="23">SUM(I241)</f>
        <v>525116</v>
      </c>
      <c r="J240" s="357">
        <f t="shared" si="23"/>
        <v>525116</v>
      </c>
    </row>
    <row r="241" spans="1:10" ht="63" x14ac:dyDescent="0.25">
      <c r="A241" s="84" t="s">
        <v>132</v>
      </c>
      <c r="B241" s="61" t="s">
        <v>56</v>
      </c>
      <c r="C241" s="2" t="s">
        <v>10</v>
      </c>
      <c r="D241" s="2" t="s">
        <v>74</v>
      </c>
      <c r="E241" s="273" t="s">
        <v>509</v>
      </c>
      <c r="F241" s="274" t="s">
        <v>505</v>
      </c>
      <c r="G241" s="275" t="s">
        <v>506</v>
      </c>
      <c r="H241" s="50"/>
      <c r="I241" s="358">
        <f t="shared" si="23"/>
        <v>525116</v>
      </c>
      <c r="J241" s="358">
        <f t="shared" si="23"/>
        <v>525116</v>
      </c>
    </row>
    <row r="242" spans="1:10" ht="47.25" x14ac:dyDescent="0.25">
      <c r="A242" s="84" t="s">
        <v>512</v>
      </c>
      <c r="B242" s="61" t="s">
        <v>56</v>
      </c>
      <c r="C242" s="2" t="s">
        <v>10</v>
      </c>
      <c r="D242" s="2" t="s">
        <v>74</v>
      </c>
      <c r="E242" s="273" t="s">
        <v>509</v>
      </c>
      <c r="F242" s="274" t="s">
        <v>10</v>
      </c>
      <c r="G242" s="275" t="s">
        <v>506</v>
      </c>
      <c r="H242" s="50"/>
      <c r="I242" s="358">
        <f t="shared" si="23"/>
        <v>525116</v>
      </c>
      <c r="J242" s="358">
        <f t="shared" si="23"/>
        <v>525116</v>
      </c>
    </row>
    <row r="243" spans="1:10" ht="15.75" x14ac:dyDescent="0.25">
      <c r="A243" s="84" t="s">
        <v>121</v>
      </c>
      <c r="B243" s="61" t="s">
        <v>56</v>
      </c>
      <c r="C243" s="2" t="s">
        <v>10</v>
      </c>
      <c r="D243" s="2" t="s">
        <v>74</v>
      </c>
      <c r="E243" s="273" t="s">
        <v>509</v>
      </c>
      <c r="F243" s="274" t="s">
        <v>10</v>
      </c>
      <c r="G243" s="275" t="s">
        <v>511</v>
      </c>
      <c r="H243" s="50"/>
      <c r="I243" s="358">
        <f t="shared" si="23"/>
        <v>525116</v>
      </c>
      <c r="J243" s="358">
        <f t="shared" si="23"/>
        <v>525116</v>
      </c>
    </row>
    <row r="244" spans="1:10" ht="31.5" x14ac:dyDescent="0.25">
      <c r="A244" s="98" t="s">
        <v>709</v>
      </c>
      <c r="B244" s="376" t="s">
        <v>56</v>
      </c>
      <c r="C244" s="2" t="s">
        <v>10</v>
      </c>
      <c r="D244" s="2" t="s">
        <v>74</v>
      </c>
      <c r="E244" s="273" t="s">
        <v>509</v>
      </c>
      <c r="F244" s="274" t="s">
        <v>10</v>
      </c>
      <c r="G244" s="275" t="s">
        <v>511</v>
      </c>
      <c r="H244" s="2" t="s">
        <v>16</v>
      </c>
      <c r="I244" s="360">
        <v>525116</v>
      </c>
      <c r="J244" s="360">
        <v>525116</v>
      </c>
    </row>
    <row r="245" spans="1:10" s="43" customFormat="1" ht="63" x14ac:dyDescent="0.25">
      <c r="A245" s="83" t="s">
        <v>144</v>
      </c>
      <c r="B245" s="36" t="s">
        <v>56</v>
      </c>
      <c r="C245" s="34" t="s">
        <v>10</v>
      </c>
      <c r="D245" s="34" t="s">
        <v>74</v>
      </c>
      <c r="E245" s="270" t="s">
        <v>220</v>
      </c>
      <c r="F245" s="271" t="s">
        <v>505</v>
      </c>
      <c r="G245" s="272" t="s">
        <v>506</v>
      </c>
      <c r="H245" s="34"/>
      <c r="I245" s="357">
        <f t="shared" ref="I245:J248" si="24">SUM(I246)</f>
        <v>26000</v>
      </c>
      <c r="J245" s="357">
        <f t="shared" si="24"/>
        <v>26000</v>
      </c>
    </row>
    <row r="246" spans="1:10" s="43" customFormat="1" ht="110.25" x14ac:dyDescent="0.25">
      <c r="A246" s="84" t="s">
        <v>160</v>
      </c>
      <c r="B246" s="61" t="s">
        <v>56</v>
      </c>
      <c r="C246" s="2" t="s">
        <v>10</v>
      </c>
      <c r="D246" s="2" t="s">
        <v>74</v>
      </c>
      <c r="E246" s="273" t="s">
        <v>222</v>
      </c>
      <c r="F246" s="274" t="s">
        <v>505</v>
      </c>
      <c r="G246" s="275" t="s">
        <v>506</v>
      </c>
      <c r="H246" s="2"/>
      <c r="I246" s="358">
        <f t="shared" si="24"/>
        <v>26000</v>
      </c>
      <c r="J246" s="358">
        <f t="shared" si="24"/>
        <v>26000</v>
      </c>
    </row>
    <row r="247" spans="1:10" s="43" customFormat="1" ht="47.25" x14ac:dyDescent="0.25">
      <c r="A247" s="84" t="s">
        <v>525</v>
      </c>
      <c r="B247" s="61" t="s">
        <v>56</v>
      </c>
      <c r="C247" s="2" t="s">
        <v>10</v>
      </c>
      <c r="D247" s="2" t="s">
        <v>74</v>
      </c>
      <c r="E247" s="273" t="s">
        <v>222</v>
      </c>
      <c r="F247" s="274" t="s">
        <v>10</v>
      </c>
      <c r="G247" s="275" t="s">
        <v>506</v>
      </c>
      <c r="H247" s="2"/>
      <c r="I247" s="358">
        <f t="shared" si="24"/>
        <v>26000</v>
      </c>
      <c r="J247" s="358">
        <f t="shared" si="24"/>
        <v>26000</v>
      </c>
    </row>
    <row r="248" spans="1:10" s="43" customFormat="1" ht="31.5" x14ac:dyDescent="0.25">
      <c r="A248" s="3" t="s">
        <v>113</v>
      </c>
      <c r="B248" s="592" t="s">
        <v>56</v>
      </c>
      <c r="C248" s="2" t="s">
        <v>10</v>
      </c>
      <c r="D248" s="2" t="s">
        <v>74</v>
      </c>
      <c r="E248" s="273" t="s">
        <v>222</v>
      </c>
      <c r="F248" s="274" t="s">
        <v>10</v>
      </c>
      <c r="G248" s="275" t="s">
        <v>526</v>
      </c>
      <c r="H248" s="2"/>
      <c r="I248" s="358">
        <f t="shared" si="24"/>
        <v>26000</v>
      </c>
      <c r="J248" s="358">
        <f t="shared" si="24"/>
        <v>26000</v>
      </c>
    </row>
    <row r="249" spans="1:10" s="43" customFormat="1" ht="31.5" x14ac:dyDescent="0.25">
      <c r="A249" s="98" t="s">
        <v>709</v>
      </c>
      <c r="B249" s="376" t="s">
        <v>56</v>
      </c>
      <c r="C249" s="2" t="s">
        <v>10</v>
      </c>
      <c r="D249" s="2" t="s">
        <v>74</v>
      </c>
      <c r="E249" s="273" t="s">
        <v>222</v>
      </c>
      <c r="F249" s="274" t="s">
        <v>10</v>
      </c>
      <c r="G249" s="275" t="s">
        <v>526</v>
      </c>
      <c r="H249" s="2" t="s">
        <v>16</v>
      </c>
      <c r="I249" s="359">
        <v>26000</v>
      </c>
      <c r="J249" s="359">
        <v>26000</v>
      </c>
    </row>
    <row r="250" spans="1:10" ht="47.25" x14ac:dyDescent="0.25">
      <c r="A250" s="33" t="s">
        <v>136</v>
      </c>
      <c r="B250" s="36" t="s">
        <v>56</v>
      </c>
      <c r="C250" s="34" t="s">
        <v>10</v>
      </c>
      <c r="D250" s="34" t="s">
        <v>74</v>
      </c>
      <c r="E250" s="270" t="s">
        <v>232</v>
      </c>
      <c r="F250" s="271" t="s">
        <v>505</v>
      </c>
      <c r="G250" s="272" t="s">
        <v>506</v>
      </c>
      <c r="H250" s="34"/>
      <c r="I250" s="357">
        <f t="shared" ref="I250:J252" si="25">SUM(I251)</f>
        <v>2205261</v>
      </c>
      <c r="J250" s="357">
        <f t="shared" si="25"/>
        <v>2205261</v>
      </c>
    </row>
    <row r="251" spans="1:10" ht="63" x14ac:dyDescent="0.25">
      <c r="A251" s="3" t="s">
        <v>137</v>
      </c>
      <c r="B251" s="592" t="s">
        <v>56</v>
      </c>
      <c r="C251" s="2" t="s">
        <v>10</v>
      </c>
      <c r="D251" s="2" t="s">
        <v>74</v>
      </c>
      <c r="E251" s="273" t="s">
        <v>233</v>
      </c>
      <c r="F251" s="274" t="s">
        <v>505</v>
      </c>
      <c r="G251" s="275" t="s">
        <v>506</v>
      </c>
      <c r="H251" s="2"/>
      <c r="I251" s="358">
        <f t="shared" si="25"/>
        <v>2205261</v>
      </c>
      <c r="J251" s="358">
        <f t="shared" si="25"/>
        <v>2205261</v>
      </c>
    </row>
    <row r="252" spans="1:10" ht="78.75" x14ac:dyDescent="0.25">
      <c r="A252" s="3" t="s">
        <v>527</v>
      </c>
      <c r="B252" s="592" t="s">
        <v>56</v>
      </c>
      <c r="C252" s="2" t="s">
        <v>10</v>
      </c>
      <c r="D252" s="2" t="s">
        <v>74</v>
      </c>
      <c r="E252" s="273" t="s">
        <v>233</v>
      </c>
      <c r="F252" s="274" t="s">
        <v>10</v>
      </c>
      <c r="G252" s="275" t="s">
        <v>506</v>
      </c>
      <c r="H252" s="2"/>
      <c r="I252" s="358">
        <f t="shared" si="25"/>
        <v>2205261</v>
      </c>
      <c r="J252" s="358">
        <f t="shared" si="25"/>
        <v>2205261</v>
      </c>
    </row>
    <row r="253" spans="1:10" ht="31.5" x14ac:dyDescent="0.25">
      <c r="A253" s="3" t="s">
        <v>87</v>
      </c>
      <c r="B253" s="592" t="s">
        <v>56</v>
      </c>
      <c r="C253" s="2" t="s">
        <v>10</v>
      </c>
      <c r="D253" s="2" t="s">
        <v>74</v>
      </c>
      <c r="E253" s="273" t="s">
        <v>233</v>
      </c>
      <c r="F253" s="274" t="s">
        <v>10</v>
      </c>
      <c r="G253" s="275" t="s">
        <v>510</v>
      </c>
      <c r="H253" s="2"/>
      <c r="I253" s="358">
        <f>SUM(I254:I255)</f>
        <v>2205261</v>
      </c>
      <c r="J253" s="358">
        <f>SUM(J254:J255)</f>
        <v>2205261</v>
      </c>
    </row>
    <row r="254" spans="1:10" ht="63" x14ac:dyDescent="0.25">
      <c r="A254" s="93" t="s">
        <v>88</v>
      </c>
      <c r="B254" s="592" t="s">
        <v>56</v>
      </c>
      <c r="C254" s="2" t="s">
        <v>10</v>
      </c>
      <c r="D254" s="2" t="s">
        <v>74</v>
      </c>
      <c r="E254" s="273" t="s">
        <v>233</v>
      </c>
      <c r="F254" s="274" t="s">
        <v>10</v>
      </c>
      <c r="G254" s="275" t="s">
        <v>510</v>
      </c>
      <c r="H254" s="2" t="s">
        <v>13</v>
      </c>
      <c r="I254" s="359">
        <v>2202261</v>
      </c>
      <c r="J254" s="359">
        <v>2202261</v>
      </c>
    </row>
    <row r="255" spans="1:10" ht="15.75" x14ac:dyDescent="0.25">
      <c r="A255" s="3" t="s">
        <v>18</v>
      </c>
      <c r="B255" s="592" t="s">
        <v>56</v>
      </c>
      <c r="C255" s="2" t="s">
        <v>10</v>
      </c>
      <c r="D255" s="2" t="s">
        <v>74</v>
      </c>
      <c r="E255" s="273" t="s">
        <v>233</v>
      </c>
      <c r="F255" s="274" t="s">
        <v>10</v>
      </c>
      <c r="G255" s="275" t="s">
        <v>510</v>
      </c>
      <c r="H255" s="2" t="s">
        <v>17</v>
      </c>
      <c r="I255" s="359">
        <v>3000</v>
      </c>
      <c r="J255" s="359">
        <v>3000</v>
      </c>
    </row>
    <row r="256" spans="1:10" ht="15.75" x14ac:dyDescent="0.25">
      <c r="A256" s="107" t="s">
        <v>23</v>
      </c>
      <c r="B256" s="29" t="s">
        <v>56</v>
      </c>
      <c r="C256" s="25" t="s">
        <v>10</v>
      </c>
      <c r="D256" s="29">
        <v>13</v>
      </c>
      <c r="E256" s="294"/>
      <c r="F256" s="295"/>
      <c r="G256" s="296"/>
      <c r="H256" s="25"/>
      <c r="I256" s="384">
        <f>SUM(I257+I262)</f>
        <v>112400</v>
      </c>
      <c r="J256" s="384">
        <f>SUM(J257+J262)</f>
        <v>112400</v>
      </c>
    </row>
    <row r="257" spans="1:10" ht="47.25" x14ac:dyDescent="0.25">
      <c r="A257" s="83" t="s">
        <v>139</v>
      </c>
      <c r="B257" s="36" t="s">
        <v>56</v>
      </c>
      <c r="C257" s="34" t="s">
        <v>10</v>
      </c>
      <c r="D257" s="38">
        <v>13</v>
      </c>
      <c r="E257" s="301" t="s">
        <v>201</v>
      </c>
      <c r="F257" s="302" t="s">
        <v>505</v>
      </c>
      <c r="G257" s="303" t="s">
        <v>506</v>
      </c>
      <c r="H257" s="34"/>
      <c r="I257" s="357">
        <f t="shared" ref="I257:J260" si="26">SUM(I258)</f>
        <v>112400</v>
      </c>
      <c r="J257" s="357">
        <f t="shared" si="26"/>
        <v>112400</v>
      </c>
    </row>
    <row r="258" spans="1:10" ht="63" x14ac:dyDescent="0.25">
      <c r="A258" s="96" t="s">
        <v>138</v>
      </c>
      <c r="B258" s="6" t="s">
        <v>56</v>
      </c>
      <c r="C258" s="2" t="s">
        <v>10</v>
      </c>
      <c r="D258" s="6">
        <v>13</v>
      </c>
      <c r="E258" s="288" t="s">
        <v>235</v>
      </c>
      <c r="F258" s="289" t="s">
        <v>505</v>
      </c>
      <c r="G258" s="290" t="s">
        <v>506</v>
      </c>
      <c r="H258" s="2"/>
      <c r="I258" s="358">
        <f t="shared" si="26"/>
        <v>112400</v>
      </c>
      <c r="J258" s="358">
        <f t="shared" si="26"/>
        <v>112400</v>
      </c>
    </row>
    <row r="259" spans="1:10" ht="47.25" x14ac:dyDescent="0.25">
      <c r="A259" s="96" t="s">
        <v>529</v>
      </c>
      <c r="B259" s="6" t="s">
        <v>56</v>
      </c>
      <c r="C259" s="2" t="s">
        <v>10</v>
      </c>
      <c r="D259" s="6">
        <v>13</v>
      </c>
      <c r="E259" s="288" t="s">
        <v>235</v>
      </c>
      <c r="F259" s="289" t="s">
        <v>10</v>
      </c>
      <c r="G259" s="290" t="s">
        <v>506</v>
      </c>
      <c r="H259" s="2"/>
      <c r="I259" s="358">
        <f t="shared" si="26"/>
        <v>112400</v>
      </c>
      <c r="J259" s="358">
        <f t="shared" si="26"/>
        <v>112400</v>
      </c>
    </row>
    <row r="260" spans="1:10" ht="47.25" x14ac:dyDescent="0.25">
      <c r="A260" s="3" t="s">
        <v>95</v>
      </c>
      <c r="B260" s="592" t="s">
        <v>56</v>
      </c>
      <c r="C260" s="2" t="s">
        <v>10</v>
      </c>
      <c r="D260" s="6">
        <v>13</v>
      </c>
      <c r="E260" s="288" t="s">
        <v>235</v>
      </c>
      <c r="F260" s="289" t="s">
        <v>10</v>
      </c>
      <c r="G260" s="290" t="s">
        <v>530</v>
      </c>
      <c r="H260" s="2"/>
      <c r="I260" s="358">
        <f t="shared" si="26"/>
        <v>112400</v>
      </c>
      <c r="J260" s="358">
        <f t="shared" si="26"/>
        <v>112400</v>
      </c>
    </row>
    <row r="261" spans="1:10" ht="31.5" x14ac:dyDescent="0.25">
      <c r="A261" s="98" t="s">
        <v>96</v>
      </c>
      <c r="B261" s="376" t="s">
        <v>56</v>
      </c>
      <c r="C261" s="2" t="s">
        <v>10</v>
      </c>
      <c r="D261" s="6">
        <v>13</v>
      </c>
      <c r="E261" s="288" t="s">
        <v>235</v>
      </c>
      <c r="F261" s="289" t="s">
        <v>10</v>
      </c>
      <c r="G261" s="290" t="s">
        <v>530</v>
      </c>
      <c r="H261" s="2" t="s">
        <v>82</v>
      </c>
      <c r="I261" s="359">
        <v>112400</v>
      </c>
      <c r="J261" s="359">
        <v>112400</v>
      </c>
    </row>
    <row r="262" spans="1:10" ht="31.5" hidden="1" x14ac:dyDescent="0.25">
      <c r="A262" s="83" t="s">
        <v>24</v>
      </c>
      <c r="B262" s="36" t="s">
        <v>56</v>
      </c>
      <c r="C262" s="34" t="s">
        <v>10</v>
      </c>
      <c r="D262" s="36">
        <v>13</v>
      </c>
      <c r="E262" s="276" t="s">
        <v>214</v>
      </c>
      <c r="F262" s="277" t="s">
        <v>505</v>
      </c>
      <c r="G262" s="278" t="s">
        <v>506</v>
      </c>
      <c r="H262" s="34"/>
      <c r="I262" s="357">
        <f t="shared" ref="I262:J264" si="27">SUM(I263)</f>
        <v>0</v>
      </c>
      <c r="J262" s="357">
        <f t="shared" si="27"/>
        <v>0</v>
      </c>
    </row>
    <row r="263" spans="1:10" ht="31.5" hidden="1" x14ac:dyDescent="0.25">
      <c r="A263" s="93" t="s">
        <v>97</v>
      </c>
      <c r="B263" s="592" t="s">
        <v>56</v>
      </c>
      <c r="C263" s="2" t="s">
        <v>10</v>
      </c>
      <c r="D263" s="592">
        <v>13</v>
      </c>
      <c r="E263" s="291" t="s">
        <v>215</v>
      </c>
      <c r="F263" s="292" t="s">
        <v>505</v>
      </c>
      <c r="G263" s="293" t="s">
        <v>506</v>
      </c>
      <c r="H263" s="2"/>
      <c r="I263" s="358">
        <f t="shared" si="27"/>
        <v>0</v>
      </c>
      <c r="J263" s="358">
        <f t="shared" si="27"/>
        <v>0</v>
      </c>
    </row>
    <row r="264" spans="1:10" ht="31.5" hidden="1" x14ac:dyDescent="0.25">
      <c r="A264" s="3" t="s">
        <v>115</v>
      </c>
      <c r="B264" s="592" t="s">
        <v>56</v>
      </c>
      <c r="C264" s="2" t="s">
        <v>10</v>
      </c>
      <c r="D264" s="592">
        <v>13</v>
      </c>
      <c r="E264" s="291" t="s">
        <v>215</v>
      </c>
      <c r="F264" s="292" t="s">
        <v>505</v>
      </c>
      <c r="G264" s="293" t="s">
        <v>535</v>
      </c>
      <c r="H264" s="2"/>
      <c r="I264" s="358">
        <f t="shared" si="27"/>
        <v>0</v>
      </c>
      <c r="J264" s="358">
        <f t="shared" si="27"/>
        <v>0</v>
      </c>
    </row>
    <row r="265" spans="1:10" ht="31.5" hidden="1" x14ac:dyDescent="0.25">
      <c r="A265" s="3" t="s">
        <v>18</v>
      </c>
      <c r="B265" s="592" t="s">
        <v>56</v>
      </c>
      <c r="C265" s="2" t="s">
        <v>10</v>
      </c>
      <c r="D265" s="592">
        <v>13</v>
      </c>
      <c r="E265" s="291" t="s">
        <v>215</v>
      </c>
      <c r="F265" s="292" t="s">
        <v>505</v>
      </c>
      <c r="G265" s="293" t="s">
        <v>535</v>
      </c>
      <c r="H265" s="2" t="s">
        <v>17</v>
      </c>
      <c r="I265" s="359"/>
      <c r="J265" s="359"/>
    </row>
    <row r="266" spans="1:10" ht="15.75" x14ac:dyDescent="0.25">
      <c r="A266" s="125" t="s">
        <v>37</v>
      </c>
      <c r="B266" s="19" t="s">
        <v>56</v>
      </c>
      <c r="C266" s="19">
        <v>10</v>
      </c>
      <c r="D266" s="19"/>
      <c r="E266" s="304"/>
      <c r="F266" s="305"/>
      <c r="G266" s="306"/>
      <c r="H266" s="15"/>
      <c r="I266" s="383">
        <f>SUM(I267+I273+I291)</f>
        <v>9137679</v>
      </c>
      <c r="J266" s="383">
        <f>SUM(J267+J273+J291)</f>
        <v>9137679</v>
      </c>
    </row>
    <row r="267" spans="1:10" ht="15.75" x14ac:dyDescent="0.25">
      <c r="A267" s="121" t="s">
        <v>38</v>
      </c>
      <c r="B267" s="29" t="s">
        <v>56</v>
      </c>
      <c r="C267" s="29">
        <v>10</v>
      </c>
      <c r="D267" s="25" t="s">
        <v>10</v>
      </c>
      <c r="E267" s="267"/>
      <c r="F267" s="268"/>
      <c r="G267" s="269"/>
      <c r="H267" s="25"/>
      <c r="I267" s="384">
        <f t="shared" ref="I267:J271" si="28">SUM(I268)</f>
        <v>622620</v>
      </c>
      <c r="J267" s="384">
        <f t="shared" si="28"/>
        <v>622620</v>
      </c>
    </row>
    <row r="268" spans="1:10" ht="47.25" x14ac:dyDescent="0.25">
      <c r="A268" s="112" t="s">
        <v>126</v>
      </c>
      <c r="B268" s="36" t="s">
        <v>56</v>
      </c>
      <c r="C268" s="36">
        <v>10</v>
      </c>
      <c r="D268" s="34" t="s">
        <v>10</v>
      </c>
      <c r="E268" s="270" t="s">
        <v>201</v>
      </c>
      <c r="F268" s="271" t="s">
        <v>505</v>
      </c>
      <c r="G268" s="272" t="s">
        <v>506</v>
      </c>
      <c r="H268" s="34"/>
      <c r="I268" s="357">
        <f t="shared" si="28"/>
        <v>622620</v>
      </c>
      <c r="J268" s="357">
        <f t="shared" si="28"/>
        <v>622620</v>
      </c>
    </row>
    <row r="269" spans="1:10" ht="63" x14ac:dyDescent="0.25">
      <c r="A269" s="69" t="s">
        <v>177</v>
      </c>
      <c r="B269" s="592" t="s">
        <v>56</v>
      </c>
      <c r="C269" s="592">
        <v>10</v>
      </c>
      <c r="D269" s="2" t="s">
        <v>10</v>
      </c>
      <c r="E269" s="273" t="s">
        <v>203</v>
      </c>
      <c r="F269" s="274" t="s">
        <v>505</v>
      </c>
      <c r="G269" s="275" t="s">
        <v>506</v>
      </c>
      <c r="H269" s="2"/>
      <c r="I269" s="358">
        <f t="shared" si="28"/>
        <v>622620</v>
      </c>
      <c r="J269" s="358">
        <f t="shared" si="28"/>
        <v>622620</v>
      </c>
    </row>
    <row r="270" spans="1:10" ht="47.25" x14ac:dyDescent="0.25">
      <c r="A270" s="69" t="s">
        <v>613</v>
      </c>
      <c r="B270" s="592" t="s">
        <v>56</v>
      </c>
      <c r="C270" s="592">
        <v>10</v>
      </c>
      <c r="D270" s="2" t="s">
        <v>10</v>
      </c>
      <c r="E270" s="273" t="s">
        <v>203</v>
      </c>
      <c r="F270" s="274" t="s">
        <v>10</v>
      </c>
      <c r="G270" s="275" t="s">
        <v>506</v>
      </c>
      <c r="H270" s="2"/>
      <c r="I270" s="358">
        <f t="shared" si="28"/>
        <v>622620</v>
      </c>
      <c r="J270" s="358">
        <f t="shared" si="28"/>
        <v>622620</v>
      </c>
    </row>
    <row r="271" spans="1:10" ht="31.5" x14ac:dyDescent="0.25">
      <c r="A271" s="69" t="s">
        <v>178</v>
      </c>
      <c r="B271" s="592" t="s">
        <v>56</v>
      </c>
      <c r="C271" s="592">
        <v>10</v>
      </c>
      <c r="D271" s="2" t="s">
        <v>10</v>
      </c>
      <c r="E271" s="273" t="s">
        <v>203</v>
      </c>
      <c r="F271" s="274" t="s">
        <v>10</v>
      </c>
      <c r="G271" s="275" t="s">
        <v>614</v>
      </c>
      <c r="H271" s="2"/>
      <c r="I271" s="358">
        <f t="shared" si="28"/>
        <v>622620</v>
      </c>
      <c r="J271" s="358">
        <f t="shared" si="28"/>
        <v>622620</v>
      </c>
    </row>
    <row r="272" spans="1:10" ht="15.75" x14ac:dyDescent="0.25">
      <c r="A272" s="69" t="s">
        <v>40</v>
      </c>
      <c r="B272" s="592" t="s">
        <v>56</v>
      </c>
      <c r="C272" s="592">
        <v>10</v>
      </c>
      <c r="D272" s="2" t="s">
        <v>10</v>
      </c>
      <c r="E272" s="273" t="s">
        <v>203</v>
      </c>
      <c r="F272" s="274" t="s">
        <v>10</v>
      </c>
      <c r="G272" s="275" t="s">
        <v>614</v>
      </c>
      <c r="H272" s="2" t="s">
        <v>39</v>
      </c>
      <c r="I272" s="359">
        <v>622620</v>
      </c>
      <c r="J272" s="359">
        <v>622620</v>
      </c>
    </row>
    <row r="273" spans="1:10" ht="15.75" x14ac:dyDescent="0.25">
      <c r="A273" s="121" t="s">
        <v>41</v>
      </c>
      <c r="B273" s="29" t="s">
        <v>56</v>
      </c>
      <c r="C273" s="29">
        <v>10</v>
      </c>
      <c r="D273" s="25" t="s">
        <v>15</v>
      </c>
      <c r="E273" s="267"/>
      <c r="F273" s="268"/>
      <c r="G273" s="269"/>
      <c r="H273" s="25"/>
      <c r="I273" s="384">
        <f t="shared" ref="I273:J275" si="29">SUM(I274)</f>
        <v>6180401</v>
      </c>
      <c r="J273" s="384">
        <f t="shared" si="29"/>
        <v>6180401</v>
      </c>
    </row>
    <row r="274" spans="1:10" ht="47.25" x14ac:dyDescent="0.25">
      <c r="A274" s="112" t="s">
        <v>126</v>
      </c>
      <c r="B274" s="36" t="s">
        <v>56</v>
      </c>
      <c r="C274" s="36">
        <v>10</v>
      </c>
      <c r="D274" s="34" t="s">
        <v>15</v>
      </c>
      <c r="E274" s="270" t="s">
        <v>201</v>
      </c>
      <c r="F274" s="271" t="s">
        <v>505</v>
      </c>
      <c r="G274" s="272" t="s">
        <v>506</v>
      </c>
      <c r="H274" s="34"/>
      <c r="I274" s="357">
        <f t="shared" si="29"/>
        <v>6180401</v>
      </c>
      <c r="J274" s="357">
        <f t="shared" si="29"/>
        <v>6180401</v>
      </c>
    </row>
    <row r="275" spans="1:10" ht="63" x14ac:dyDescent="0.25">
      <c r="A275" s="69" t="s">
        <v>177</v>
      </c>
      <c r="B275" s="592" t="s">
        <v>56</v>
      </c>
      <c r="C275" s="592">
        <v>10</v>
      </c>
      <c r="D275" s="2" t="s">
        <v>15</v>
      </c>
      <c r="E275" s="273" t="s">
        <v>203</v>
      </c>
      <c r="F275" s="274" t="s">
        <v>505</v>
      </c>
      <c r="G275" s="275" t="s">
        <v>506</v>
      </c>
      <c r="H275" s="2"/>
      <c r="I275" s="358">
        <f t="shared" si="29"/>
        <v>6180401</v>
      </c>
      <c r="J275" s="358">
        <f t="shared" si="29"/>
        <v>6180401</v>
      </c>
    </row>
    <row r="276" spans="1:10" ht="47.25" x14ac:dyDescent="0.25">
      <c r="A276" s="69" t="s">
        <v>613</v>
      </c>
      <c r="B276" s="592" t="s">
        <v>56</v>
      </c>
      <c r="C276" s="592">
        <v>10</v>
      </c>
      <c r="D276" s="2" t="s">
        <v>15</v>
      </c>
      <c r="E276" s="273" t="s">
        <v>203</v>
      </c>
      <c r="F276" s="274" t="s">
        <v>10</v>
      </c>
      <c r="G276" s="275" t="s">
        <v>506</v>
      </c>
      <c r="H276" s="2"/>
      <c r="I276" s="358">
        <f>SUM(I277+I279+I282+I285+I288)</f>
        <v>6180401</v>
      </c>
      <c r="J276" s="358">
        <f>SUM(J277+J279+J282+J285+J288)</f>
        <v>6180401</v>
      </c>
    </row>
    <row r="277" spans="1:10" ht="15.75" x14ac:dyDescent="0.25">
      <c r="A277" s="111" t="s">
        <v>755</v>
      </c>
      <c r="B277" s="592" t="s">
        <v>56</v>
      </c>
      <c r="C277" s="592">
        <v>10</v>
      </c>
      <c r="D277" s="2" t="s">
        <v>15</v>
      </c>
      <c r="E277" s="273" t="s">
        <v>203</v>
      </c>
      <c r="F277" s="274" t="s">
        <v>10</v>
      </c>
      <c r="G277" s="275" t="s">
        <v>618</v>
      </c>
      <c r="H277" s="2"/>
      <c r="I277" s="358">
        <f>SUM(I278)</f>
        <v>1453028</v>
      </c>
      <c r="J277" s="358">
        <f>SUM(J278)</f>
        <v>1453028</v>
      </c>
    </row>
    <row r="278" spans="1:10" ht="15.75" x14ac:dyDescent="0.25">
      <c r="A278" s="69" t="s">
        <v>40</v>
      </c>
      <c r="B278" s="592" t="s">
        <v>56</v>
      </c>
      <c r="C278" s="592">
        <v>10</v>
      </c>
      <c r="D278" s="2" t="s">
        <v>15</v>
      </c>
      <c r="E278" s="273" t="s">
        <v>203</v>
      </c>
      <c r="F278" s="274" t="s">
        <v>10</v>
      </c>
      <c r="G278" s="275" t="s">
        <v>618</v>
      </c>
      <c r="H278" s="2" t="s">
        <v>39</v>
      </c>
      <c r="I278" s="360">
        <v>1453028</v>
      </c>
      <c r="J278" s="360">
        <v>1453028</v>
      </c>
    </row>
    <row r="279" spans="1:10" ht="31.5" x14ac:dyDescent="0.25">
      <c r="A279" s="111" t="s">
        <v>101</v>
      </c>
      <c r="B279" s="592" t="s">
        <v>56</v>
      </c>
      <c r="C279" s="592">
        <v>10</v>
      </c>
      <c r="D279" s="2" t="s">
        <v>15</v>
      </c>
      <c r="E279" s="273" t="s">
        <v>203</v>
      </c>
      <c r="F279" s="274" t="s">
        <v>10</v>
      </c>
      <c r="G279" s="275" t="s">
        <v>619</v>
      </c>
      <c r="H279" s="2"/>
      <c r="I279" s="358">
        <f>SUM(I280:I281)</f>
        <v>65779</v>
      </c>
      <c r="J279" s="358">
        <f>SUM(J280:J281)</f>
        <v>65779</v>
      </c>
    </row>
    <row r="280" spans="1:10" ht="31.5" x14ac:dyDescent="0.25">
      <c r="A280" s="122" t="s">
        <v>709</v>
      </c>
      <c r="B280" s="377" t="s">
        <v>56</v>
      </c>
      <c r="C280" s="592">
        <v>10</v>
      </c>
      <c r="D280" s="2" t="s">
        <v>15</v>
      </c>
      <c r="E280" s="273" t="s">
        <v>203</v>
      </c>
      <c r="F280" s="274" t="s">
        <v>10</v>
      </c>
      <c r="G280" s="275" t="s">
        <v>619</v>
      </c>
      <c r="H280" s="2" t="s">
        <v>16</v>
      </c>
      <c r="I280" s="360">
        <v>1067</v>
      </c>
      <c r="J280" s="360">
        <v>1067</v>
      </c>
    </row>
    <row r="281" spans="1:10" ht="15.75" x14ac:dyDescent="0.25">
      <c r="A281" s="69" t="s">
        <v>40</v>
      </c>
      <c r="B281" s="592" t="s">
        <v>56</v>
      </c>
      <c r="C281" s="592">
        <v>10</v>
      </c>
      <c r="D281" s="2" t="s">
        <v>15</v>
      </c>
      <c r="E281" s="273" t="s">
        <v>203</v>
      </c>
      <c r="F281" s="274" t="s">
        <v>10</v>
      </c>
      <c r="G281" s="275" t="s">
        <v>619</v>
      </c>
      <c r="H281" s="2" t="s">
        <v>39</v>
      </c>
      <c r="I281" s="359">
        <v>64712</v>
      </c>
      <c r="J281" s="359">
        <v>64712</v>
      </c>
    </row>
    <row r="282" spans="1:10" ht="31.5" x14ac:dyDescent="0.25">
      <c r="A282" s="111" t="s">
        <v>102</v>
      </c>
      <c r="B282" s="592" t="s">
        <v>56</v>
      </c>
      <c r="C282" s="592">
        <v>10</v>
      </c>
      <c r="D282" s="2" t="s">
        <v>15</v>
      </c>
      <c r="E282" s="273" t="s">
        <v>203</v>
      </c>
      <c r="F282" s="274" t="s">
        <v>10</v>
      </c>
      <c r="G282" s="275" t="s">
        <v>620</v>
      </c>
      <c r="H282" s="2"/>
      <c r="I282" s="358">
        <f>SUM(I283:I284)</f>
        <v>406253</v>
      </c>
      <c r="J282" s="358">
        <f>SUM(J283:J284)</f>
        <v>406253</v>
      </c>
    </row>
    <row r="283" spans="1:10" s="87" customFormat="1" ht="31.5" x14ac:dyDescent="0.25">
      <c r="A283" s="122" t="s">
        <v>709</v>
      </c>
      <c r="B283" s="377" t="s">
        <v>56</v>
      </c>
      <c r="C283" s="592">
        <v>10</v>
      </c>
      <c r="D283" s="2" t="s">
        <v>15</v>
      </c>
      <c r="E283" s="273" t="s">
        <v>203</v>
      </c>
      <c r="F283" s="274" t="s">
        <v>10</v>
      </c>
      <c r="G283" s="275" t="s">
        <v>620</v>
      </c>
      <c r="H283" s="86" t="s">
        <v>16</v>
      </c>
      <c r="I283" s="363">
        <v>5733</v>
      </c>
      <c r="J283" s="363">
        <v>5733</v>
      </c>
    </row>
    <row r="284" spans="1:10" ht="15.75" x14ac:dyDescent="0.25">
      <c r="A284" s="69" t="s">
        <v>40</v>
      </c>
      <c r="B284" s="592" t="s">
        <v>56</v>
      </c>
      <c r="C284" s="592">
        <v>10</v>
      </c>
      <c r="D284" s="2" t="s">
        <v>15</v>
      </c>
      <c r="E284" s="273" t="s">
        <v>203</v>
      </c>
      <c r="F284" s="274" t="s">
        <v>10</v>
      </c>
      <c r="G284" s="275" t="s">
        <v>620</v>
      </c>
      <c r="H284" s="2" t="s">
        <v>39</v>
      </c>
      <c r="I284" s="360">
        <v>400520</v>
      </c>
      <c r="J284" s="360">
        <v>400520</v>
      </c>
    </row>
    <row r="285" spans="1:10" ht="15.75" x14ac:dyDescent="0.25">
      <c r="A285" s="123" t="s">
        <v>103</v>
      </c>
      <c r="B285" s="57" t="s">
        <v>56</v>
      </c>
      <c r="C285" s="592">
        <v>10</v>
      </c>
      <c r="D285" s="2" t="s">
        <v>15</v>
      </c>
      <c r="E285" s="273" t="s">
        <v>203</v>
      </c>
      <c r="F285" s="274" t="s">
        <v>10</v>
      </c>
      <c r="G285" s="275" t="s">
        <v>621</v>
      </c>
      <c r="H285" s="2"/>
      <c r="I285" s="358">
        <f>SUM(I286:I287)</f>
        <v>3615507</v>
      </c>
      <c r="J285" s="358">
        <f>SUM(J286:J287)</f>
        <v>3615507</v>
      </c>
    </row>
    <row r="286" spans="1:10" ht="31.5" x14ac:dyDescent="0.25">
      <c r="A286" s="122" t="s">
        <v>709</v>
      </c>
      <c r="B286" s="377" t="s">
        <v>56</v>
      </c>
      <c r="C286" s="592">
        <v>10</v>
      </c>
      <c r="D286" s="2" t="s">
        <v>15</v>
      </c>
      <c r="E286" s="273" t="s">
        <v>203</v>
      </c>
      <c r="F286" s="274" t="s">
        <v>10</v>
      </c>
      <c r="G286" s="275" t="s">
        <v>621</v>
      </c>
      <c r="H286" s="2" t="s">
        <v>16</v>
      </c>
      <c r="I286" s="360">
        <v>56714</v>
      </c>
      <c r="J286" s="360">
        <v>56714</v>
      </c>
    </row>
    <row r="287" spans="1:10" ht="15.75" x14ac:dyDescent="0.25">
      <c r="A287" s="69" t="s">
        <v>40</v>
      </c>
      <c r="B287" s="592" t="s">
        <v>56</v>
      </c>
      <c r="C287" s="592">
        <v>10</v>
      </c>
      <c r="D287" s="2" t="s">
        <v>15</v>
      </c>
      <c r="E287" s="273" t="s">
        <v>203</v>
      </c>
      <c r="F287" s="274" t="s">
        <v>10</v>
      </c>
      <c r="G287" s="275" t="s">
        <v>621</v>
      </c>
      <c r="H287" s="2" t="s">
        <v>39</v>
      </c>
      <c r="I287" s="360">
        <v>3558793</v>
      </c>
      <c r="J287" s="360">
        <v>3558793</v>
      </c>
    </row>
    <row r="288" spans="1:10" ht="15.75" x14ac:dyDescent="0.25">
      <c r="A288" s="111" t="s">
        <v>104</v>
      </c>
      <c r="B288" s="592" t="s">
        <v>56</v>
      </c>
      <c r="C288" s="592">
        <v>10</v>
      </c>
      <c r="D288" s="2" t="s">
        <v>15</v>
      </c>
      <c r="E288" s="273" t="s">
        <v>203</v>
      </c>
      <c r="F288" s="274" t="s">
        <v>10</v>
      </c>
      <c r="G288" s="275" t="s">
        <v>622</v>
      </c>
      <c r="H288" s="2"/>
      <c r="I288" s="358">
        <f>SUM(I289:I290)</f>
        <v>639834</v>
      </c>
      <c r="J288" s="358">
        <f>SUM(J289:J290)</f>
        <v>639834</v>
      </c>
    </row>
    <row r="289" spans="1:10" ht="31.5" x14ac:dyDescent="0.25">
      <c r="A289" s="122" t="s">
        <v>709</v>
      </c>
      <c r="B289" s="377" t="s">
        <v>56</v>
      </c>
      <c r="C289" s="592">
        <v>10</v>
      </c>
      <c r="D289" s="2" t="s">
        <v>15</v>
      </c>
      <c r="E289" s="273" t="s">
        <v>203</v>
      </c>
      <c r="F289" s="274" t="s">
        <v>10</v>
      </c>
      <c r="G289" s="275" t="s">
        <v>622</v>
      </c>
      <c r="H289" s="2" t="s">
        <v>16</v>
      </c>
      <c r="I289" s="360">
        <v>10644</v>
      </c>
      <c r="J289" s="360">
        <v>10644</v>
      </c>
    </row>
    <row r="290" spans="1:10" ht="15.75" x14ac:dyDescent="0.25">
      <c r="A290" s="69" t="s">
        <v>40</v>
      </c>
      <c r="B290" s="592" t="s">
        <v>56</v>
      </c>
      <c r="C290" s="592">
        <v>10</v>
      </c>
      <c r="D290" s="2" t="s">
        <v>15</v>
      </c>
      <c r="E290" s="273" t="s">
        <v>203</v>
      </c>
      <c r="F290" s="274" t="s">
        <v>10</v>
      </c>
      <c r="G290" s="275" t="s">
        <v>622</v>
      </c>
      <c r="H290" s="2" t="s">
        <v>39</v>
      </c>
      <c r="I290" s="360">
        <v>629190</v>
      </c>
      <c r="J290" s="360">
        <v>629190</v>
      </c>
    </row>
    <row r="291" spans="1:10" s="9" customFormat="1" ht="15.75" x14ac:dyDescent="0.25">
      <c r="A291" s="110" t="s">
        <v>76</v>
      </c>
      <c r="B291" s="29" t="s">
        <v>56</v>
      </c>
      <c r="C291" s="29">
        <v>10</v>
      </c>
      <c r="D291" s="28" t="s">
        <v>74</v>
      </c>
      <c r="E291" s="267"/>
      <c r="F291" s="268"/>
      <c r="G291" s="269"/>
      <c r="H291" s="60"/>
      <c r="I291" s="384">
        <f>SUM(I292+I305)</f>
        <v>2334658</v>
      </c>
      <c r="J291" s="384">
        <f>SUM(J292+J305)</f>
        <v>2334658</v>
      </c>
    </row>
    <row r="292" spans="1:10" ht="47.25" x14ac:dyDescent="0.25">
      <c r="A292" s="117" t="s">
        <v>139</v>
      </c>
      <c r="B292" s="378" t="s">
        <v>56</v>
      </c>
      <c r="C292" s="75">
        <v>10</v>
      </c>
      <c r="D292" s="76" t="s">
        <v>74</v>
      </c>
      <c r="E292" s="319" t="s">
        <v>201</v>
      </c>
      <c r="F292" s="320" t="s">
        <v>505</v>
      </c>
      <c r="G292" s="321" t="s">
        <v>506</v>
      </c>
      <c r="H292" s="37"/>
      <c r="I292" s="357">
        <f>SUM(I293+I301)</f>
        <v>2295874</v>
      </c>
      <c r="J292" s="357">
        <f>SUM(J293+J301)</f>
        <v>2295874</v>
      </c>
    </row>
    <row r="293" spans="1:10" ht="63" x14ac:dyDescent="0.25">
      <c r="A293" s="124" t="s">
        <v>138</v>
      </c>
      <c r="B293" s="6" t="s">
        <v>56</v>
      </c>
      <c r="C293" s="40">
        <v>10</v>
      </c>
      <c r="D293" s="41" t="s">
        <v>74</v>
      </c>
      <c r="E293" s="316" t="s">
        <v>235</v>
      </c>
      <c r="F293" s="317" t="s">
        <v>505</v>
      </c>
      <c r="G293" s="318" t="s">
        <v>506</v>
      </c>
      <c r="H293" s="325"/>
      <c r="I293" s="358">
        <f>SUM(I294)</f>
        <v>2290874</v>
      </c>
      <c r="J293" s="358">
        <f>SUM(J294)</f>
        <v>2290874</v>
      </c>
    </row>
    <row r="294" spans="1:10" ht="47.25" x14ac:dyDescent="0.25">
      <c r="A294" s="124" t="s">
        <v>529</v>
      </c>
      <c r="B294" s="6" t="s">
        <v>56</v>
      </c>
      <c r="C294" s="40">
        <v>10</v>
      </c>
      <c r="D294" s="41" t="s">
        <v>74</v>
      </c>
      <c r="E294" s="316" t="s">
        <v>235</v>
      </c>
      <c r="F294" s="317" t="s">
        <v>10</v>
      </c>
      <c r="G294" s="318" t="s">
        <v>506</v>
      </c>
      <c r="H294" s="325"/>
      <c r="I294" s="358">
        <f>SUM(I295+I299)</f>
        <v>2290874</v>
      </c>
      <c r="J294" s="358">
        <f>SUM(J295+J299)</f>
        <v>2290874</v>
      </c>
    </row>
    <row r="295" spans="1:10" ht="31.5" x14ac:dyDescent="0.25">
      <c r="A295" s="69" t="s">
        <v>105</v>
      </c>
      <c r="B295" s="592" t="s">
        <v>56</v>
      </c>
      <c r="C295" s="40">
        <v>10</v>
      </c>
      <c r="D295" s="41" t="s">
        <v>74</v>
      </c>
      <c r="E295" s="316" t="s">
        <v>235</v>
      </c>
      <c r="F295" s="317" t="s">
        <v>10</v>
      </c>
      <c r="G295" s="318" t="s">
        <v>625</v>
      </c>
      <c r="H295" s="325"/>
      <c r="I295" s="358">
        <f>SUM(I296:I298)</f>
        <v>1896000</v>
      </c>
      <c r="J295" s="358">
        <f>SUM(J296:J298)</f>
        <v>1896000</v>
      </c>
    </row>
    <row r="296" spans="1:10" ht="63" x14ac:dyDescent="0.25">
      <c r="A296" s="111" t="s">
        <v>88</v>
      </c>
      <c r="B296" s="592" t="s">
        <v>56</v>
      </c>
      <c r="C296" s="40">
        <v>10</v>
      </c>
      <c r="D296" s="41" t="s">
        <v>74</v>
      </c>
      <c r="E296" s="316" t="s">
        <v>235</v>
      </c>
      <c r="F296" s="317" t="s">
        <v>10</v>
      </c>
      <c r="G296" s="318" t="s">
        <v>625</v>
      </c>
      <c r="H296" s="2" t="s">
        <v>13</v>
      </c>
      <c r="I296" s="360">
        <v>1700000</v>
      </c>
      <c r="J296" s="360">
        <v>1700000</v>
      </c>
    </row>
    <row r="297" spans="1:10" ht="31.5" x14ac:dyDescent="0.25">
      <c r="A297" s="122" t="s">
        <v>709</v>
      </c>
      <c r="B297" s="377" t="s">
        <v>56</v>
      </c>
      <c r="C297" s="40">
        <v>10</v>
      </c>
      <c r="D297" s="41" t="s">
        <v>74</v>
      </c>
      <c r="E297" s="316" t="s">
        <v>235</v>
      </c>
      <c r="F297" s="317" t="s">
        <v>10</v>
      </c>
      <c r="G297" s="318" t="s">
        <v>625</v>
      </c>
      <c r="H297" s="2" t="s">
        <v>16</v>
      </c>
      <c r="I297" s="360">
        <v>196000</v>
      </c>
      <c r="J297" s="360">
        <v>196000</v>
      </c>
    </row>
    <row r="298" spans="1:10" ht="15.75" x14ac:dyDescent="0.25">
      <c r="A298" s="69" t="s">
        <v>18</v>
      </c>
      <c r="B298" s="592" t="s">
        <v>56</v>
      </c>
      <c r="C298" s="40">
        <v>10</v>
      </c>
      <c r="D298" s="41" t="s">
        <v>74</v>
      </c>
      <c r="E298" s="316" t="s">
        <v>235</v>
      </c>
      <c r="F298" s="317" t="s">
        <v>10</v>
      </c>
      <c r="G298" s="318" t="s">
        <v>625</v>
      </c>
      <c r="H298" s="2" t="s">
        <v>17</v>
      </c>
      <c r="I298" s="360"/>
      <c r="J298" s="360"/>
    </row>
    <row r="299" spans="1:10" ht="31.5" x14ac:dyDescent="0.25">
      <c r="A299" s="3" t="s">
        <v>87</v>
      </c>
      <c r="B299" s="377" t="s">
        <v>56</v>
      </c>
      <c r="C299" s="40">
        <v>10</v>
      </c>
      <c r="D299" s="41" t="s">
        <v>74</v>
      </c>
      <c r="E299" s="316" t="s">
        <v>235</v>
      </c>
      <c r="F299" s="317" t="s">
        <v>10</v>
      </c>
      <c r="G299" s="318" t="s">
        <v>510</v>
      </c>
      <c r="H299" s="2"/>
      <c r="I299" s="358">
        <f>SUM(I300)</f>
        <v>394874</v>
      </c>
      <c r="J299" s="358">
        <f>SUM(J300)</f>
        <v>394874</v>
      </c>
    </row>
    <row r="300" spans="1:10" ht="63" x14ac:dyDescent="0.25">
      <c r="A300" s="93" t="s">
        <v>88</v>
      </c>
      <c r="B300" s="377" t="s">
        <v>56</v>
      </c>
      <c r="C300" s="40">
        <v>10</v>
      </c>
      <c r="D300" s="41" t="s">
        <v>74</v>
      </c>
      <c r="E300" s="316" t="s">
        <v>235</v>
      </c>
      <c r="F300" s="317" t="s">
        <v>10</v>
      </c>
      <c r="G300" s="318" t="s">
        <v>510</v>
      </c>
      <c r="H300" s="2" t="s">
        <v>13</v>
      </c>
      <c r="I300" s="360">
        <v>394874</v>
      </c>
      <c r="J300" s="360">
        <v>394874</v>
      </c>
    </row>
    <row r="301" spans="1:10" ht="78.75" x14ac:dyDescent="0.25">
      <c r="A301" s="113" t="s">
        <v>127</v>
      </c>
      <c r="B301" s="61" t="s">
        <v>56</v>
      </c>
      <c r="C301" s="40">
        <v>10</v>
      </c>
      <c r="D301" s="41" t="s">
        <v>74</v>
      </c>
      <c r="E301" s="316" t="s">
        <v>234</v>
      </c>
      <c r="F301" s="317" t="s">
        <v>505</v>
      </c>
      <c r="G301" s="318" t="s">
        <v>506</v>
      </c>
      <c r="H301" s="2"/>
      <c r="I301" s="358">
        <f t="shared" ref="I301:J303" si="30">SUM(I302)</f>
        <v>5000</v>
      </c>
      <c r="J301" s="358">
        <f t="shared" si="30"/>
        <v>5000</v>
      </c>
    </row>
    <row r="302" spans="1:10" ht="47.25" x14ac:dyDescent="0.25">
      <c r="A302" s="326" t="s">
        <v>513</v>
      </c>
      <c r="B302" s="61" t="s">
        <v>56</v>
      </c>
      <c r="C302" s="40">
        <v>10</v>
      </c>
      <c r="D302" s="41" t="s">
        <v>74</v>
      </c>
      <c r="E302" s="316" t="s">
        <v>234</v>
      </c>
      <c r="F302" s="317" t="s">
        <v>10</v>
      </c>
      <c r="G302" s="318" t="s">
        <v>506</v>
      </c>
      <c r="H302" s="2"/>
      <c r="I302" s="358">
        <f t="shared" si="30"/>
        <v>5000</v>
      </c>
      <c r="J302" s="358">
        <f t="shared" si="30"/>
        <v>5000</v>
      </c>
    </row>
    <row r="303" spans="1:10" ht="31.5" x14ac:dyDescent="0.25">
      <c r="A303" s="88" t="s">
        <v>116</v>
      </c>
      <c r="B303" s="61" t="s">
        <v>56</v>
      </c>
      <c r="C303" s="40">
        <v>10</v>
      </c>
      <c r="D303" s="41" t="s">
        <v>74</v>
      </c>
      <c r="E303" s="316" t="s">
        <v>234</v>
      </c>
      <c r="F303" s="317" t="s">
        <v>10</v>
      </c>
      <c r="G303" s="318" t="s">
        <v>515</v>
      </c>
      <c r="H303" s="2"/>
      <c r="I303" s="358">
        <f t="shared" si="30"/>
        <v>5000</v>
      </c>
      <c r="J303" s="358">
        <f t="shared" si="30"/>
        <v>5000</v>
      </c>
    </row>
    <row r="304" spans="1:10" ht="31.5" x14ac:dyDescent="0.25">
      <c r="A304" s="122" t="s">
        <v>709</v>
      </c>
      <c r="B304" s="377" t="s">
        <v>56</v>
      </c>
      <c r="C304" s="40">
        <v>10</v>
      </c>
      <c r="D304" s="41" t="s">
        <v>74</v>
      </c>
      <c r="E304" s="316" t="s">
        <v>234</v>
      </c>
      <c r="F304" s="317" t="s">
        <v>10</v>
      </c>
      <c r="G304" s="318" t="s">
        <v>515</v>
      </c>
      <c r="H304" s="2" t="s">
        <v>16</v>
      </c>
      <c r="I304" s="359">
        <v>5000</v>
      </c>
      <c r="J304" s="359">
        <v>5000</v>
      </c>
    </row>
    <row r="305" spans="1:10" ht="47.25" x14ac:dyDescent="0.25">
      <c r="A305" s="83" t="s">
        <v>119</v>
      </c>
      <c r="B305" s="38" t="s">
        <v>56</v>
      </c>
      <c r="C305" s="75">
        <v>10</v>
      </c>
      <c r="D305" s="76" t="s">
        <v>74</v>
      </c>
      <c r="E305" s="270" t="s">
        <v>508</v>
      </c>
      <c r="F305" s="271" t="s">
        <v>505</v>
      </c>
      <c r="G305" s="272" t="s">
        <v>506</v>
      </c>
      <c r="H305" s="34"/>
      <c r="I305" s="357">
        <f t="shared" ref="I305:J308" si="31">SUM(I306)</f>
        <v>38784</v>
      </c>
      <c r="J305" s="357">
        <f t="shared" si="31"/>
        <v>38784</v>
      </c>
    </row>
    <row r="306" spans="1:10" ht="63" x14ac:dyDescent="0.25">
      <c r="A306" s="84" t="s">
        <v>132</v>
      </c>
      <c r="B306" s="377" t="s">
        <v>56</v>
      </c>
      <c r="C306" s="40">
        <v>10</v>
      </c>
      <c r="D306" s="41" t="s">
        <v>74</v>
      </c>
      <c r="E306" s="273" t="s">
        <v>509</v>
      </c>
      <c r="F306" s="274" t="s">
        <v>505</v>
      </c>
      <c r="G306" s="275" t="s">
        <v>506</v>
      </c>
      <c r="H306" s="50"/>
      <c r="I306" s="358">
        <f t="shared" si="31"/>
        <v>38784</v>
      </c>
      <c r="J306" s="358">
        <f t="shared" si="31"/>
        <v>38784</v>
      </c>
    </row>
    <row r="307" spans="1:10" ht="47.25" x14ac:dyDescent="0.25">
      <c r="A307" s="84" t="s">
        <v>512</v>
      </c>
      <c r="B307" s="377" t="s">
        <v>56</v>
      </c>
      <c r="C307" s="40">
        <v>10</v>
      </c>
      <c r="D307" s="41" t="s">
        <v>74</v>
      </c>
      <c r="E307" s="273" t="s">
        <v>509</v>
      </c>
      <c r="F307" s="274" t="s">
        <v>10</v>
      </c>
      <c r="G307" s="275" t="s">
        <v>506</v>
      </c>
      <c r="H307" s="50"/>
      <c r="I307" s="358">
        <f t="shared" si="31"/>
        <v>38784</v>
      </c>
      <c r="J307" s="358">
        <f t="shared" si="31"/>
        <v>38784</v>
      </c>
    </row>
    <row r="308" spans="1:10" ht="15.75" x14ac:dyDescent="0.25">
      <c r="A308" s="84" t="s">
        <v>121</v>
      </c>
      <c r="B308" s="377" t="s">
        <v>56</v>
      </c>
      <c r="C308" s="40">
        <v>10</v>
      </c>
      <c r="D308" s="41" t="s">
        <v>74</v>
      </c>
      <c r="E308" s="273" t="s">
        <v>509</v>
      </c>
      <c r="F308" s="274" t="s">
        <v>10</v>
      </c>
      <c r="G308" s="275" t="s">
        <v>511</v>
      </c>
      <c r="H308" s="50"/>
      <c r="I308" s="358">
        <f t="shared" si="31"/>
        <v>38784</v>
      </c>
      <c r="J308" s="358">
        <f t="shared" si="31"/>
        <v>38784</v>
      </c>
    </row>
    <row r="309" spans="1:10" ht="31.5" x14ac:dyDescent="0.25">
      <c r="A309" s="98" t="s">
        <v>709</v>
      </c>
      <c r="B309" s="377" t="s">
        <v>56</v>
      </c>
      <c r="C309" s="40">
        <v>10</v>
      </c>
      <c r="D309" s="41" t="s">
        <v>74</v>
      </c>
      <c r="E309" s="273" t="s">
        <v>509</v>
      </c>
      <c r="F309" s="274" t="s">
        <v>10</v>
      </c>
      <c r="G309" s="275" t="s">
        <v>511</v>
      </c>
      <c r="H309" s="2" t="s">
        <v>16</v>
      </c>
      <c r="I309" s="360">
        <v>38784</v>
      </c>
      <c r="J309" s="360">
        <v>38784</v>
      </c>
    </row>
    <row r="310" spans="1:10" ht="47.25" x14ac:dyDescent="0.25">
      <c r="A310" s="125" t="s">
        <v>46</v>
      </c>
      <c r="B310" s="19" t="s">
        <v>56</v>
      </c>
      <c r="C310" s="19">
        <v>14</v>
      </c>
      <c r="D310" s="19"/>
      <c r="E310" s="304"/>
      <c r="F310" s="305"/>
      <c r="G310" s="306"/>
      <c r="H310" s="15"/>
      <c r="I310" s="383">
        <f>SUM(I311+I317)</f>
        <v>3508778</v>
      </c>
      <c r="J310" s="383">
        <f>SUM(J311+J317)</f>
        <v>3508778</v>
      </c>
    </row>
    <row r="311" spans="1:10" ht="31.5" x14ac:dyDescent="0.25">
      <c r="A311" s="121" t="s">
        <v>47</v>
      </c>
      <c r="B311" s="29" t="s">
        <v>56</v>
      </c>
      <c r="C311" s="29">
        <v>14</v>
      </c>
      <c r="D311" s="25" t="s">
        <v>10</v>
      </c>
      <c r="E311" s="267"/>
      <c r="F311" s="268"/>
      <c r="G311" s="269"/>
      <c r="H311" s="25"/>
      <c r="I311" s="384">
        <f t="shared" ref="I311:J315" si="32">SUM(I312)</f>
        <v>3508778</v>
      </c>
      <c r="J311" s="384">
        <f t="shared" si="32"/>
        <v>3508778</v>
      </c>
    </row>
    <row r="312" spans="1:10" ht="47.25" x14ac:dyDescent="0.25">
      <c r="A312" s="112" t="s">
        <v>136</v>
      </c>
      <c r="B312" s="36" t="s">
        <v>56</v>
      </c>
      <c r="C312" s="36">
        <v>14</v>
      </c>
      <c r="D312" s="34" t="s">
        <v>10</v>
      </c>
      <c r="E312" s="270" t="s">
        <v>232</v>
      </c>
      <c r="F312" s="271" t="s">
        <v>505</v>
      </c>
      <c r="G312" s="272" t="s">
        <v>506</v>
      </c>
      <c r="H312" s="34"/>
      <c r="I312" s="357">
        <f t="shared" si="32"/>
        <v>3508778</v>
      </c>
      <c r="J312" s="357">
        <f t="shared" si="32"/>
        <v>3508778</v>
      </c>
    </row>
    <row r="313" spans="1:10" ht="63" x14ac:dyDescent="0.25">
      <c r="A313" s="111" t="s">
        <v>186</v>
      </c>
      <c r="B313" s="592" t="s">
        <v>56</v>
      </c>
      <c r="C313" s="592">
        <v>14</v>
      </c>
      <c r="D313" s="2" t="s">
        <v>10</v>
      </c>
      <c r="E313" s="273" t="s">
        <v>236</v>
      </c>
      <c r="F313" s="274" t="s">
        <v>505</v>
      </c>
      <c r="G313" s="275" t="s">
        <v>506</v>
      </c>
      <c r="H313" s="2"/>
      <c r="I313" s="358">
        <f t="shared" si="32"/>
        <v>3508778</v>
      </c>
      <c r="J313" s="358">
        <f t="shared" si="32"/>
        <v>3508778</v>
      </c>
    </row>
    <row r="314" spans="1:10" ht="47.25" x14ac:dyDescent="0.25">
      <c r="A314" s="111" t="s">
        <v>630</v>
      </c>
      <c r="B314" s="592" t="s">
        <v>56</v>
      </c>
      <c r="C314" s="592">
        <v>14</v>
      </c>
      <c r="D314" s="2" t="s">
        <v>10</v>
      </c>
      <c r="E314" s="273" t="s">
        <v>236</v>
      </c>
      <c r="F314" s="274" t="s">
        <v>12</v>
      </c>
      <c r="G314" s="275" t="s">
        <v>506</v>
      </c>
      <c r="H314" s="2"/>
      <c r="I314" s="358">
        <f t="shared" si="32"/>
        <v>3508778</v>
      </c>
      <c r="J314" s="358">
        <f t="shared" si="32"/>
        <v>3508778</v>
      </c>
    </row>
    <row r="315" spans="1:10" ht="47.25" x14ac:dyDescent="0.25">
      <c r="A315" s="111" t="s">
        <v>632</v>
      </c>
      <c r="B315" s="592" t="s">
        <v>56</v>
      </c>
      <c r="C315" s="592">
        <v>14</v>
      </c>
      <c r="D315" s="2" t="s">
        <v>10</v>
      </c>
      <c r="E315" s="273" t="s">
        <v>236</v>
      </c>
      <c r="F315" s="274" t="s">
        <v>12</v>
      </c>
      <c r="G315" s="275" t="s">
        <v>631</v>
      </c>
      <c r="H315" s="2"/>
      <c r="I315" s="358">
        <f t="shared" si="32"/>
        <v>3508778</v>
      </c>
      <c r="J315" s="358">
        <f t="shared" si="32"/>
        <v>3508778</v>
      </c>
    </row>
    <row r="316" spans="1:10" ht="15.75" x14ac:dyDescent="0.25">
      <c r="A316" s="111" t="s">
        <v>21</v>
      </c>
      <c r="B316" s="592" t="s">
        <v>56</v>
      </c>
      <c r="C316" s="592">
        <v>14</v>
      </c>
      <c r="D316" s="2" t="s">
        <v>10</v>
      </c>
      <c r="E316" s="273" t="s">
        <v>236</v>
      </c>
      <c r="F316" s="274" t="s">
        <v>12</v>
      </c>
      <c r="G316" s="275" t="s">
        <v>631</v>
      </c>
      <c r="H316" s="2" t="s">
        <v>71</v>
      </c>
      <c r="I316" s="360">
        <v>3508778</v>
      </c>
      <c r="J316" s="360">
        <v>3508778</v>
      </c>
    </row>
    <row r="317" spans="1:10" ht="15.75" hidden="1" x14ac:dyDescent="0.25">
      <c r="A317" s="121" t="s">
        <v>195</v>
      </c>
      <c r="B317" s="29" t="s">
        <v>56</v>
      </c>
      <c r="C317" s="29">
        <v>14</v>
      </c>
      <c r="D317" s="25" t="s">
        <v>15</v>
      </c>
      <c r="E317" s="267"/>
      <c r="F317" s="268"/>
      <c r="G317" s="269"/>
      <c r="H317" s="26"/>
      <c r="I317" s="384">
        <f t="shared" ref="I317:J321" si="33">SUM(I318)</f>
        <v>0</v>
      </c>
      <c r="J317" s="384">
        <f t="shared" si="33"/>
        <v>0</v>
      </c>
    </row>
    <row r="318" spans="1:10" ht="47.25" hidden="1" x14ac:dyDescent="0.25">
      <c r="A318" s="112" t="s">
        <v>136</v>
      </c>
      <c r="B318" s="36" t="s">
        <v>56</v>
      </c>
      <c r="C318" s="36">
        <v>14</v>
      </c>
      <c r="D318" s="34" t="s">
        <v>15</v>
      </c>
      <c r="E318" s="270" t="s">
        <v>232</v>
      </c>
      <c r="F318" s="271" t="s">
        <v>505</v>
      </c>
      <c r="G318" s="272" t="s">
        <v>506</v>
      </c>
      <c r="H318" s="34"/>
      <c r="I318" s="357">
        <f t="shared" si="33"/>
        <v>0</v>
      </c>
      <c r="J318" s="357">
        <f t="shared" si="33"/>
        <v>0</v>
      </c>
    </row>
    <row r="319" spans="1:10" ht="63" hidden="1" x14ac:dyDescent="0.25">
      <c r="A319" s="111" t="s">
        <v>186</v>
      </c>
      <c r="B319" s="592" t="s">
        <v>56</v>
      </c>
      <c r="C319" s="592">
        <v>14</v>
      </c>
      <c r="D319" s="2" t="s">
        <v>15</v>
      </c>
      <c r="E319" s="273" t="s">
        <v>236</v>
      </c>
      <c r="F319" s="274" t="s">
        <v>505</v>
      </c>
      <c r="G319" s="275" t="s">
        <v>506</v>
      </c>
      <c r="H319" s="80"/>
      <c r="I319" s="358">
        <f t="shared" si="33"/>
        <v>0</v>
      </c>
      <c r="J319" s="358">
        <f t="shared" si="33"/>
        <v>0</v>
      </c>
    </row>
    <row r="320" spans="1:10" ht="63" hidden="1" x14ac:dyDescent="0.25">
      <c r="A320" s="490" t="s">
        <v>690</v>
      </c>
      <c r="B320" s="381" t="s">
        <v>56</v>
      </c>
      <c r="C320" s="592">
        <v>14</v>
      </c>
      <c r="D320" s="2" t="s">
        <v>15</v>
      </c>
      <c r="E320" s="316" t="s">
        <v>236</v>
      </c>
      <c r="F320" s="317" t="s">
        <v>20</v>
      </c>
      <c r="G320" s="318" t="s">
        <v>506</v>
      </c>
      <c r="H320" s="491"/>
      <c r="I320" s="358">
        <f t="shared" si="33"/>
        <v>0</v>
      </c>
      <c r="J320" s="358">
        <f t="shared" si="33"/>
        <v>0</v>
      </c>
    </row>
    <row r="321" spans="1:10" ht="47.25" hidden="1" x14ac:dyDescent="0.25">
      <c r="A321" s="114" t="s">
        <v>692</v>
      </c>
      <c r="B321" s="381" t="s">
        <v>56</v>
      </c>
      <c r="C321" s="592">
        <v>14</v>
      </c>
      <c r="D321" s="2" t="s">
        <v>15</v>
      </c>
      <c r="E321" s="316" t="s">
        <v>236</v>
      </c>
      <c r="F321" s="317" t="s">
        <v>20</v>
      </c>
      <c r="G321" s="318" t="s">
        <v>691</v>
      </c>
      <c r="H321" s="491"/>
      <c r="I321" s="358">
        <f t="shared" si="33"/>
        <v>0</v>
      </c>
      <c r="J321" s="358">
        <f t="shared" si="33"/>
        <v>0</v>
      </c>
    </row>
    <row r="322" spans="1:10" ht="15.75" hidden="1" x14ac:dyDescent="0.25">
      <c r="A322" s="123" t="s">
        <v>21</v>
      </c>
      <c r="B322" s="57" t="s">
        <v>56</v>
      </c>
      <c r="C322" s="592">
        <v>14</v>
      </c>
      <c r="D322" s="2" t="s">
        <v>15</v>
      </c>
      <c r="E322" s="316" t="s">
        <v>236</v>
      </c>
      <c r="F322" s="317" t="s">
        <v>20</v>
      </c>
      <c r="G322" s="318" t="s">
        <v>691</v>
      </c>
      <c r="H322" s="42" t="s">
        <v>71</v>
      </c>
      <c r="I322" s="364"/>
      <c r="J322" s="364"/>
    </row>
    <row r="323" spans="1:10" ht="31.5" x14ac:dyDescent="0.25">
      <c r="A323" s="30" t="s">
        <v>53</v>
      </c>
      <c r="B323" s="31" t="s">
        <v>54</v>
      </c>
      <c r="C323" s="22"/>
      <c r="D323" s="138"/>
      <c r="E323" s="144"/>
      <c r="F323" s="259"/>
      <c r="G323" s="139"/>
      <c r="H323" s="32"/>
      <c r="I323" s="365">
        <f>SUM(I324)</f>
        <v>933926</v>
      </c>
      <c r="J323" s="365">
        <f>SUM(J324)</f>
        <v>933926</v>
      </c>
    </row>
    <row r="324" spans="1:10" ht="15.75" x14ac:dyDescent="0.25">
      <c r="A324" s="367" t="s">
        <v>9</v>
      </c>
      <c r="B324" s="401" t="s">
        <v>54</v>
      </c>
      <c r="C324" s="15" t="s">
        <v>10</v>
      </c>
      <c r="D324" s="15"/>
      <c r="E324" s="391"/>
      <c r="F324" s="392"/>
      <c r="G324" s="393"/>
      <c r="H324" s="15"/>
      <c r="I324" s="383">
        <f>SUM(I325)</f>
        <v>933926</v>
      </c>
      <c r="J324" s="383">
        <f>SUM(J325)</f>
        <v>933926</v>
      </c>
    </row>
    <row r="325" spans="1:10" ht="47.25" x14ac:dyDescent="0.25">
      <c r="A325" s="24" t="s">
        <v>14</v>
      </c>
      <c r="B325" s="29" t="s">
        <v>54</v>
      </c>
      <c r="C325" s="25" t="s">
        <v>10</v>
      </c>
      <c r="D325" s="25" t="s">
        <v>15</v>
      </c>
      <c r="E325" s="267"/>
      <c r="F325" s="268"/>
      <c r="G325" s="269"/>
      <c r="H325" s="26"/>
      <c r="I325" s="384">
        <f>SUM(I326,I331,I335)</f>
        <v>933926</v>
      </c>
      <c r="J325" s="384">
        <f>SUM(J326,J331,J335)</f>
        <v>933926</v>
      </c>
    </row>
    <row r="326" spans="1:10" ht="47.25" x14ac:dyDescent="0.25">
      <c r="A326" s="83" t="s">
        <v>119</v>
      </c>
      <c r="B326" s="36" t="s">
        <v>54</v>
      </c>
      <c r="C326" s="34" t="s">
        <v>10</v>
      </c>
      <c r="D326" s="34" t="s">
        <v>15</v>
      </c>
      <c r="E326" s="282" t="s">
        <v>508</v>
      </c>
      <c r="F326" s="283" t="s">
        <v>505</v>
      </c>
      <c r="G326" s="284" t="s">
        <v>506</v>
      </c>
      <c r="H326" s="34"/>
      <c r="I326" s="357">
        <f t="shared" ref="I326:J329" si="34">SUM(I327)</f>
        <v>57000</v>
      </c>
      <c r="J326" s="357">
        <f t="shared" si="34"/>
        <v>57000</v>
      </c>
    </row>
    <row r="327" spans="1:10" ht="63" x14ac:dyDescent="0.25">
      <c r="A327" s="84" t="s">
        <v>120</v>
      </c>
      <c r="B327" s="61" t="s">
        <v>54</v>
      </c>
      <c r="C327" s="2" t="s">
        <v>10</v>
      </c>
      <c r="D327" s="2" t="s">
        <v>15</v>
      </c>
      <c r="E327" s="285" t="s">
        <v>509</v>
      </c>
      <c r="F327" s="286" t="s">
        <v>505</v>
      </c>
      <c r="G327" s="287" t="s">
        <v>506</v>
      </c>
      <c r="H327" s="50"/>
      <c r="I327" s="358">
        <f t="shared" si="34"/>
        <v>57000</v>
      </c>
      <c r="J327" s="358">
        <f t="shared" si="34"/>
        <v>57000</v>
      </c>
    </row>
    <row r="328" spans="1:10" ht="47.25" x14ac:dyDescent="0.25">
      <c r="A328" s="84" t="s">
        <v>512</v>
      </c>
      <c r="B328" s="61" t="s">
        <v>54</v>
      </c>
      <c r="C328" s="2" t="s">
        <v>10</v>
      </c>
      <c r="D328" s="2" t="s">
        <v>15</v>
      </c>
      <c r="E328" s="285" t="s">
        <v>509</v>
      </c>
      <c r="F328" s="286" t="s">
        <v>10</v>
      </c>
      <c r="G328" s="287" t="s">
        <v>506</v>
      </c>
      <c r="H328" s="50"/>
      <c r="I328" s="358">
        <f t="shared" si="34"/>
        <v>57000</v>
      </c>
      <c r="J328" s="358">
        <f t="shared" si="34"/>
        <v>57000</v>
      </c>
    </row>
    <row r="329" spans="1:10" ht="31.5" x14ac:dyDescent="0.25">
      <c r="A329" s="84" t="s">
        <v>121</v>
      </c>
      <c r="B329" s="61" t="s">
        <v>54</v>
      </c>
      <c r="C329" s="2" t="s">
        <v>10</v>
      </c>
      <c r="D329" s="2" t="s">
        <v>15</v>
      </c>
      <c r="E329" s="285" t="s">
        <v>509</v>
      </c>
      <c r="F329" s="286" t="s">
        <v>10</v>
      </c>
      <c r="G329" s="287" t="s">
        <v>511</v>
      </c>
      <c r="H329" s="50"/>
      <c r="I329" s="358">
        <f t="shared" si="34"/>
        <v>57000</v>
      </c>
      <c r="J329" s="358">
        <f t="shared" si="34"/>
        <v>57000</v>
      </c>
    </row>
    <row r="330" spans="1:10" ht="31.5" x14ac:dyDescent="0.25">
      <c r="A330" s="94" t="s">
        <v>709</v>
      </c>
      <c r="B330" s="376" t="s">
        <v>54</v>
      </c>
      <c r="C330" s="2" t="s">
        <v>10</v>
      </c>
      <c r="D330" s="2" t="s">
        <v>15</v>
      </c>
      <c r="E330" s="285" t="s">
        <v>509</v>
      </c>
      <c r="F330" s="286" t="s">
        <v>10</v>
      </c>
      <c r="G330" s="287" t="s">
        <v>511</v>
      </c>
      <c r="H330" s="2" t="s">
        <v>16</v>
      </c>
      <c r="I330" s="360">
        <v>57000</v>
      </c>
      <c r="J330" s="360">
        <v>57000</v>
      </c>
    </row>
    <row r="331" spans="1:10" ht="31.5" x14ac:dyDescent="0.25">
      <c r="A331" s="33" t="s">
        <v>122</v>
      </c>
      <c r="B331" s="36" t="s">
        <v>54</v>
      </c>
      <c r="C331" s="34" t="s">
        <v>10</v>
      </c>
      <c r="D331" s="34" t="s">
        <v>15</v>
      </c>
      <c r="E331" s="270" t="s">
        <v>237</v>
      </c>
      <c r="F331" s="271" t="s">
        <v>505</v>
      </c>
      <c r="G331" s="272" t="s">
        <v>506</v>
      </c>
      <c r="H331" s="34"/>
      <c r="I331" s="357">
        <f t="shared" ref="I331:J333" si="35">SUM(I332)</f>
        <v>419309</v>
      </c>
      <c r="J331" s="357">
        <f t="shared" si="35"/>
        <v>419309</v>
      </c>
    </row>
    <row r="332" spans="1:10" ht="31.5" x14ac:dyDescent="0.25">
      <c r="A332" s="3" t="s">
        <v>123</v>
      </c>
      <c r="B332" s="592" t="s">
        <v>54</v>
      </c>
      <c r="C332" s="2" t="s">
        <v>10</v>
      </c>
      <c r="D332" s="2" t="s">
        <v>15</v>
      </c>
      <c r="E332" s="273" t="s">
        <v>238</v>
      </c>
      <c r="F332" s="274" t="s">
        <v>505</v>
      </c>
      <c r="G332" s="275" t="s">
        <v>506</v>
      </c>
      <c r="H332" s="2"/>
      <c r="I332" s="358">
        <f t="shared" si="35"/>
        <v>419309</v>
      </c>
      <c r="J332" s="358">
        <f t="shared" si="35"/>
        <v>419309</v>
      </c>
    </row>
    <row r="333" spans="1:10" ht="31.5" x14ac:dyDescent="0.25">
      <c r="A333" s="3" t="s">
        <v>87</v>
      </c>
      <c r="B333" s="592" t="s">
        <v>54</v>
      </c>
      <c r="C333" s="2" t="s">
        <v>10</v>
      </c>
      <c r="D333" s="2" t="s">
        <v>15</v>
      </c>
      <c r="E333" s="273" t="s">
        <v>238</v>
      </c>
      <c r="F333" s="274" t="s">
        <v>505</v>
      </c>
      <c r="G333" s="275" t="s">
        <v>510</v>
      </c>
      <c r="H333" s="2"/>
      <c r="I333" s="358">
        <f t="shared" si="35"/>
        <v>419309</v>
      </c>
      <c r="J333" s="358">
        <f t="shared" si="35"/>
        <v>419309</v>
      </c>
    </row>
    <row r="334" spans="1:10" ht="63" x14ac:dyDescent="0.25">
      <c r="A334" s="93" t="s">
        <v>88</v>
      </c>
      <c r="B334" s="592" t="s">
        <v>54</v>
      </c>
      <c r="C334" s="2" t="s">
        <v>10</v>
      </c>
      <c r="D334" s="2" t="s">
        <v>15</v>
      </c>
      <c r="E334" s="273" t="s">
        <v>238</v>
      </c>
      <c r="F334" s="274" t="s">
        <v>505</v>
      </c>
      <c r="G334" s="275" t="s">
        <v>510</v>
      </c>
      <c r="H334" s="2" t="s">
        <v>13</v>
      </c>
      <c r="I334" s="359">
        <v>419309</v>
      </c>
      <c r="J334" s="359">
        <v>419309</v>
      </c>
    </row>
    <row r="335" spans="1:10" ht="31.5" x14ac:dyDescent="0.25">
      <c r="A335" s="33" t="s">
        <v>124</v>
      </c>
      <c r="B335" s="36" t="s">
        <v>54</v>
      </c>
      <c r="C335" s="34" t="s">
        <v>10</v>
      </c>
      <c r="D335" s="34" t="s">
        <v>15</v>
      </c>
      <c r="E335" s="270" t="s">
        <v>239</v>
      </c>
      <c r="F335" s="271" t="s">
        <v>505</v>
      </c>
      <c r="G335" s="272" t="s">
        <v>506</v>
      </c>
      <c r="H335" s="34"/>
      <c r="I335" s="357">
        <f>SUM(I336)</f>
        <v>457617</v>
      </c>
      <c r="J335" s="357">
        <f>SUM(J336)</f>
        <v>457617</v>
      </c>
    </row>
    <row r="336" spans="1:10" ht="15.75" x14ac:dyDescent="0.25">
      <c r="A336" s="3" t="s">
        <v>125</v>
      </c>
      <c r="B336" s="592" t="s">
        <v>54</v>
      </c>
      <c r="C336" s="2" t="s">
        <v>10</v>
      </c>
      <c r="D336" s="2" t="s">
        <v>15</v>
      </c>
      <c r="E336" s="273" t="s">
        <v>240</v>
      </c>
      <c r="F336" s="274" t="s">
        <v>505</v>
      </c>
      <c r="G336" s="275" t="s">
        <v>506</v>
      </c>
      <c r="H336" s="2"/>
      <c r="I336" s="358">
        <f>SUM(I337)</f>
        <v>457617</v>
      </c>
      <c r="J336" s="358">
        <f>SUM(J337)</f>
        <v>457617</v>
      </c>
    </row>
    <row r="337" spans="1:10" ht="31.5" x14ac:dyDescent="0.25">
      <c r="A337" s="3" t="s">
        <v>87</v>
      </c>
      <c r="B337" s="592" t="s">
        <v>54</v>
      </c>
      <c r="C337" s="2" t="s">
        <v>10</v>
      </c>
      <c r="D337" s="2" t="s">
        <v>15</v>
      </c>
      <c r="E337" s="273" t="s">
        <v>240</v>
      </c>
      <c r="F337" s="274" t="s">
        <v>505</v>
      </c>
      <c r="G337" s="275" t="s">
        <v>510</v>
      </c>
      <c r="H337" s="2"/>
      <c r="I337" s="358">
        <f>SUM(I338:I339)</f>
        <v>457617</v>
      </c>
      <c r="J337" s="358">
        <f>SUM(J338:J339)</f>
        <v>457617</v>
      </c>
    </row>
    <row r="338" spans="1:10" ht="63" x14ac:dyDescent="0.25">
      <c r="A338" s="93" t="s">
        <v>88</v>
      </c>
      <c r="B338" s="592" t="s">
        <v>54</v>
      </c>
      <c r="C338" s="2" t="s">
        <v>10</v>
      </c>
      <c r="D338" s="2" t="s">
        <v>15</v>
      </c>
      <c r="E338" s="273" t="s">
        <v>240</v>
      </c>
      <c r="F338" s="274" t="s">
        <v>505</v>
      </c>
      <c r="G338" s="275" t="s">
        <v>510</v>
      </c>
      <c r="H338" s="2" t="s">
        <v>13</v>
      </c>
      <c r="I338" s="359">
        <v>457617</v>
      </c>
      <c r="J338" s="359">
        <v>457617</v>
      </c>
    </row>
    <row r="339" spans="1:10" ht="15.75" hidden="1" x14ac:dyDescent="0.25">
      <c r="A339" s="3" t="s">
        <v>18</v>
      </c>
      <c r="B339" s="592" t="s">
        <v>54</v>
      </c>
      <c r="C339" s="2" t="s">
        <v>10</v>
      </c>
      <c r="D339" s="2" t="s">
        <v>15</v>
      </c>
      <c r="E339" s="273" t="s">
        <v>240</v>
      </c>
      <c r="F339" s="274" t="s">
        <v>505</v>
      </c>
      <c r="G339" s="275" t="s">
        <v>510</v>
      </c>
      <c r="H339" s="2" t="s">
        <v>17</v>
      </c>
      <c r="I339" s="359"/>
      <c r="J339" s="359"/>
    </row>
    <row r="340" spans="1:10" ht="31.5" x14ac:dyDescent="0.25">
      <c r="A340" s="20" t="s">
        <v>51</v>
      </c>
      <c r="B340" s="21" t="s">
        <v>52</v>
      </c>
      <c r="C340" s="22"/>
      <c r="D340" s="137"/>
      <c r="E340" s="143"/>
      <c r="F340" s="258"/>
      <c r="G340" s="139"/>
      <c r="H340" s="32"/>
      <c r="I340" s="365">
        <f>SUM(I348+I465)</f>
        <v>181250326</v>
      </c>
      <c r="J340" s="365">
        <f>SUM(J348+J465)</f>
        <v>182970399</v>
      </c>
    </row>
    <row r="341" spans="1:10" ht="15.75" hidden="1" x14ac:dyDescent="0.25">
      <c r="A341" s="366" t="s">
        <v>25</v>
      </c>
      <c r="B341" s="19" t="s">
        <v>52</v>
      </c>
      <c r="C341" s="15" t="s">
        <v>20</v>
      </c>
      <c r="D341" s="19"/>
      <c r="E341" s="385"/>
      <c r="F341" s="386"/>
      <c r="G341" s="387"/>
      <c r="H341" s="15"/>
      <c r="I341" s="383">
        <f t="shared" ref="I341:J346" si="36">SUM(I342)</f>
        <v>0</v>
      </c>
      <c r="J341" s="383">
        <f t="shared" si="36"/>
        <v>0</v>
      </c>
    </row>
    <row r="342" spans="1:10" ht="15.75" hidden="1" x14ac:dyDescent="0.25">
      <c r="A342" s="107" t="s">
        <v>26</v>
      </c>
      <c r="B342" s="29" t="s">
        <v>52</v>
      </c>
      <c r="C342" s="25" t="s">
        <v>20</v>
      </c>
      <c r="D342" s="29">
        <v>12</v>
      </c>
      <c r="E342" s="108"/>
      <c r="F342" s="388"/>
      <c r="G342" s="389"/>
      <c r="H342" s="25"/>
      <c r="I342" s="384">
        <f t="shared" si="36"/>
        <v>0</v>
      </c>
      <c r="J342" s="384">
        <f t="shared" si="36"/>
        <v>0</v>
      </c>
    </row>
    <row r="343" spans="1:10" ht="47.25" hidden="1" x14ac:dyDescent="0.25">
      <c r="A343" s="33" t="s">
        <v>153</v>
      </c>
      <c r="B343" s="36" t="s">
        <v>52</v>
      </c>
      <c r="C343" s="34" t="s">
        <v>20</v>
      </c>
      <c r="D343" s="36">
        <v>12</v>
      </c>
      <c r="E343" s="276" t="s">
        <v>554</v>
      </c>
      <c r="F343" s="277" t="s">
        <v>505</v>
      </c>
      <c r="G343" s="278" t="s">
        <v>506</v>
      </c>
      <c r="H343" s="34"/>
      <c r="I343" s="357">
        <f t="shared" si="36"/>
        <v>0</v>
      </c>
      <c r="J343" s="357">
        <f t="shared" si="36"/>
        <v>0</v>
      </c>
    </row>
    <row r="344" spans="1:10" ht="63" hidden="1" x14ac:dyDescent="0.25">
      <c r="A344" s="328" t="s">
        <v>154</v>
      </c>
      <c r="B344" s="390" t="s">
        <v>52</v>
      </c>
      <c r="C344" s="5" t="s">
        <v>20</v>
      </c>
      <c r="D344" s="593">
        <v>12</v>
      </c>
      <c r="E344" s="291" t="s">
        <v>224</v>
      </c>
      <c r="F344" s="292" t="s">
        <v>505</v>
      </c>
      <c r="G344" s="293" t="s">
        <v>506</v>
      </c>
      <c r="H344" s="2"/>
      <c r="I344" s="358">
        <f t="shared" si="36"/>
        <v>0</v>
      </c>
      <c r="J344" s="358">
        <f t="shared" si="36"/>
        <v>0</v>
      </c>
    </row>
    <row r="345" spans="1:10" ht="47.25" hidden="1" x14ac:dyDescent="0.25">
      <c r="A345" s="99" t="s">
        <v>555</v>
      </c>
      <c r="B345" s="377" t="s">
        <v>52</v>
      </c>
      <c r="C345" s="5" t="s">
        <v>20</v>
      </c>
      <c r="D345" s="593">
        <v>12</v>
      </c>
      <c r="E345" s="291" t="s">
        <v>224</v>
      </c>
      <c r="F345" s="292" t="s">
        <v>10</v>
      </c>
      <c r="G345" s="293" t="s">
        <v>506</v>
      </c>
      <c r="H345" s="325"/>
      <c r="I345" s="358">
        <f t="shared" si="36"/>
        <v>0</v>
      </c>
      <c r="J345" s="358">
        <f t="shared" si="36"/>
        <v>0</v>
      </c>
    </row>
    <row r="346" spans="1:10" ht="31.5" hidden="1" x14ac:dyDescent="0.25">
      <c r="A346" s="69" t="s">
        <v>111</v>
      </c>
      <c r="B346" s="592" t="s">
        <v>52</v>
      </c>
      <c r="C346" s="5" t="s">
        <v>20</v>
      </c>
      <c r="D346" s="593">
        <v>12</v>
      </c>
      <c r="E346" s="291" t="s">
        <v>224</v>
      </c>
      <c r="F346" s="292" t="s">
        <v>10</v>
      </c>
      <c r="G346" s="293" t="s">
        <v>556</v>
      </c>
      <c r="H346" s="67"/>
      <c r="I346" s="358">
        <f t="shared" si="36"/>
        <v>0</v>
      </c>
      <c r="J346" s="358">
        <f t="shared" si="36"/>
        <v>0</v>
      </c>
    </row>
    <row r="347" spans="1:10" ht="31.5" hidden="1" x14ac:dyDescent="0.25">
      <c r="A347" s="122" t="s">
        <v>709</v>
      </c>
      <c r="B347" s="377" t="s">
        <v>52</v>
      </c>
      <c r="C347" s="5" t="s">
        <v>20</v>
      </c>
      <c r="D347" s="593">
        <v>12</v>
      </c>
      <c r="E347" s="291" t="s">
        <v>224</v>
      </c>
      <c r="F347" s="292" t="s">
        <v>10</v>
      </c>
      <c r="G347" s="293" t="s">
        <v>556</v>
      </c>
      <c r="H347" s="67" t="s">
        <v>16</v>
      </c>
      <c r="I347" s="360"/>
      <c r="J347" s="360"/>
    </row>
    <row r="348" spans="1:10" ht="15.75" x14ac:dyDescent="0.25">
      <c r="A348" s="366" t="s">
        <v>27</v>
      </c>
      <c r="B348" s="19" t="s">
        <v>52</v>
      </c>
      <c r="C348" s="15" t="s">
        <v>29</v>
      </c>
      <c r="D348" s="19"/>
      <c r="E348" s="385"/>
      <c r="F348" s="386"/>
      <c r="G348" s="387"/>
      <c r="H348" s="15"/>
      <c r="I348" s="383">
        <f>SUM(I349+I369+I420+I436+I428)</f>
        <v>171964438</v>
      </c>
      <c r="J348" s="383">
        <f>SUM(J349+J369+J420+J436+J428)</f>
        <v>173684511</v>
      </c>
    </row>
    <row r="349" spans="1:10" ht="15.75" x14ac:dyDescent="0.25">
      <c r="A349" s="107" t="s">
        <v>28</v>
      </c>
      <c r="B349" s="29" t="s">
        <v>52</v>
      </c>
      <c r="C349" s="25" t="s">
        <v>29</v>
      </c>
      <c r="D349" s="25" t="s">
        <v>10</v>
      </c>
      <c r="E349" s="322"/>
      <c r="F349" s="323"/>
      <c r="G349" s="324"/>
      <c r="H349" s="25"/>
      <c r="I349" s="384">
        <f>SUM(I350,I364)</f>
        <v>19221992</v>
      </c>
      <c r="J349" s="384">
        <f>SUM(J350,J364)</f>
        <v>19221992</v>
      </c>
    </row>
    <row r="350" spans="1:10" ht="31.5" x14ac:dyDescent="0.25">
      <c r="A350" s="33" t="s">
        <v>157</v>
      </c>
      <c r="B350" s="39" t="s">
        <v>52</v>
      </c>
      <c r="C350" s="35" t="s">
        <v>29</v>
      </c>
      <c r="D350" s="35" t="s">
        <v>10</v>
      </c>
      <c r="E350" s="270" t="s">
        <v>575</v>
      </c>
      <c r="F350" s="271" t="s">
        <v>505</v>
      </c>
      <c r="G350" s="272" t="s">
        <v>506</v>
      </c>
      <c r="H350" s="37"/>
      <c r="I350" s="357">
        <f>SUM(I351)</f>
        <v>19113392</v>
      </c>
      <c r="J350" s="357">
        <f>SUM(J351)</f>
        <v>19113392</v>
      </c>
    </row>
    <row r="351" spans="1:10" ht="47.25" x14ac:dyDescent="0.25">
      <c r="A351" s="3" t="s">
        <v>158</v>
      </c>
      <c r="B351" s="593" t="s">
        <v>52</v>
      </c>
      <c r="C351" s="5" t="s">
        <v>29</v>
      </c>
      <c r="D351" s="5" t="s">
        <v>10</v>
      </c>
      <c r="E351" s="273" t="s">
        <v>241</v>
      </c>
      <c r="F351" s="274" t="s">
        <v>505</v>
      </c>
      <c r="G351" s="275" t="s">
        <v>506</v>
      </c>
      <c r="H351" s="67"/>
      <c r="I351" s="358">
        <f>SUM(I352)</f>
        <v>19113392</v>
      </c>
      <c r="J351" s="358">
        <f>SUM(J352)</f>
        <v>19113392</v>
      </c>
    </row>
    <row r="352" spans="1:10" ht="15.75" x14ac:dyDescent="0.25">
      <c r="A352" s="3" t="s">
        <v>576</v>
      </c>
      <c r="B352" s="593" t="s">
        <v>52</v>
      </c>
      <c r="C352" s="5" t="s">
        <v>29</v>
      </c>
      <c r="D352" s="5" t="s">
        <v>10</v>
      </c>
      <c r="E352" s="273" t="s">
        <v>241</v>
      </c>
      <c r="F352" s="274" t="s">
        <v>10</v>
      </c>
      <c r="G352" s="275" t="s">
        <v>506</v>
      </c>
      <c r="H352" s="67"/>
      <c r="I352" s="358">
        <f>SUM(I353+I356+I358+I360)</f>
        <v>19113392</v>
      </c>
      <c r="J352" s="358">
        <f>SUM(J353+J356+J358+J360)</f>
        <v>19113392</v>
      </c>
    </row>
    <row r="353" spans="1:10" ht="94.5" x14ac:dyDescent="0.25">
      <c r="A353" s="3" t="s">
        <v>577</v>
      </c>
      <c r="B353" s="593" t="s">
        <v>52</v>
      </c>
      <c r="C353" s="5" t="s">
        <v>29</v>
      </c>
      <c r="D353" s="5" t="s">
        <v>10</v>
      </c>
      <c r="E353" s="273" t="s">
        <v>241</v>
      </c>
      <c r="F353" s="274" t="s">
        <v>10</v>
      </c>
      <c r="G353" s="275" t="s">
        <v>578</v>
      </c>
      <c r="H353" s="2"/>
      <c r="I353" s="358">
        <f>SUM(I354:I355)</f>
        <v>9648913</v>
      </c>
      <c r="J353" s="358">
        <f>SUM(J354:J355)</f>
        <v>9648913</v>
      </c>
    </row>
    <row r="354" spans="1:10" ht="63" x14ac:dyDescent="0.25">
      <c r="A354" s="111" t="s">
        <v>88</v>
      </c>
      <c r="B354" s="592" t="s">
        <v>52</v>
      </c>
      <c r="C354" s="5" t="s">
        <v>29</v>
      </c>
      <c r="D354" s="5" t="s">
        <v>10</v>
      </c>
      <c r="E354" s="273" t="s">
        <v>241</v>
      </c>
      <c r="F354" s="274" t="s">
        <v>10</v>
      </c>
      <c r="G354" s="275" t="s">
        <v>578</v>
      </c>
      <c r="H354" s="325" t="s">
        <v>13</v>
      </c>
      <c r="I354" s="360">
        <v>9562758</v>
      </c>
      <c r="J354" s="360">
        <v>9562758</v>
      </c>
    </row>
    <row r="355" spans="1:10" ht="31.5" x14ac:dyDescent="0.25">
      <c r="A355" s="122" t="s">
        <v>709</v>
      </c>
      <c r="B355" s="377" t="s">
        <v>52</v>
      </c>
      <c r="C355" s="5" t="s">
        <v>29</v>
      </c>
      <c r="D355" s="5" t="s">
        <v>10</v>
      </c>
      <c r="E355" s="273" t="s">
        <v>241</v>
      </c>
      <c r="F355" s="274" t="s">
        <v>10</v>
      </c>
      <c r="G355" s="275" t="s">
        <v>578</v>
      </c>
      <c r="H355" s="325" t="s">
        <v>16</v>
      </c>
      <c r="I355" s="360">
        <v>86155</v>
      </c>
      <c r="J355" s="360">
        <v>86155</v>
      </c>
    </row>
    <row r="356" spans="1:10" ht="31.5" hidden="1" x14ac:dyDescent="0.25">
      <c r="A356" s="492" t="s">
        <v>771</v>
      </c>
      <c r="B356" s="377" t="s">
        <v>52</v>
      </c>
      <c r="C356" s="5" t="s">
        <v>29</v>
      </c>
      <c r="D356" s="5" t="s">
        <v>10</v>
      </c>
      <c r="E356" s="273" t="s">
        <v>241</v>
      </c>
      <c r="F356" s="274" t="s">
        <v>10</v>
      </c>
      <c r="G356" s="275" t="s">
        <v>747</v>
      </c>
      <c r="H356" s="325"/>
      <c r="I356" s="358">
        <f>SUM(I357)</f>
        <v>0</v>
      </c>
      <c r="J356" s="358">
        <f>SUM(J357)</f>
        <v>0</v>
      </c>
    </row>
    <row r="357" spans="1:10" ht="31.5" hidden="1" x14ac:dyDescent="0.25">
      <c r="A357" s="122" t="s">
        <v>709</v>
      </c>
      <c r="B357" s="377" t="s">
        <v>52</v>
      </c>
      <c r="C357" s="5" t="s">
        <v>29</v>
      </c>
      <c r="D357" s="5" t="s">
        <v>10</v>
      </c>
      <c r="E357" s="273" t="s">
        <v>241</v>
      </c>
      <c r="F357" s="274" t="s">
        <v>10</v>
      </c>
      <c r="G357" s="275" t="s">
        <v>747</v>
      </c>
      <c r="H357" s="325" t="s">
        <v>16</v>
      </c>
      <c r="I357" s="360"/>
      <c r="J357" s="360"/>
    </row>
    <row r="358" spans="1:10" ht="31.5" hidden="1" x14ac:dyDescent="0.25">
      <c r="A358" s="492" t="s">
        <v>706</v>
      </c>
      <c r="B358" s="377" t="s">
        <v>52</v>
      </c>
      <c r="C358" s="5" t="s">
        <v>29</v>
      </c>
      <c r="D358" s="5" t="s">
        <v>10</v>
      </c>
      <c r="E358" s="273" t="s">
        <v>241</v>
      </c>
      <c r="F358" s="274" t="s">
        <v>10</v>
      </c>
      <c r="G358" s="275" t="s">
        <v>705</v>
      </c>
      <c r="H358" s="325"/>
      <c r="I358" s="358">
        <f>SUM(I359)</f>
        <v>0</v>
      </c>
      <c r="J358" s="358">
        <f>SUM(J359)</f>
        <v>0</v>
      </c>
    </row>
    <row r="359" spans="1:10" ht="31.5" hidden="1" x14ac:dyDescent="0.25">
      <c r="A359" s="122" t="s">
        <v>709</v>
      </c>
      <c r="B359" s="377" t="s">
        <v>52</v>
      </c>
      <c r="C359" s="5" t="s">
        <v>29</v>
      </c>
      <c r="D359" s="5" t="s">
        <v>10</v>
      </c>
      <c r="E359" s="273" t="s">
        <v>241</v>
      </c>
      <c r="F359" s="274" t="s">
        <v>10</v>
      </c>
      <c r="G359" s="275" t="s">
        <v>705</v>
      </c>
      <c r="H359" s="325" t="s">
        <v>16</v>
      </c>
      <c r="I359" s="360"/>
      <c r="J359" s="360"/>
    </row>
    <row r="360" spans="1:10" ht="31.5" x14ac:dyDescent="0.25">
      <c r="A360" s="3" t="s">
        <v>98</v>
      </c>
      <c r="B360" s="593" t="s">
        <v>52</v>
      </c>
      <c r="C360" s="5" t="s">
        <v>29</v>
      </c>
      <c r="D360" s="5" t="s">
        <v>10</v>
      </c>
      <c r="E360" s="273" t="s">
        <v>241</v>
      </c>
      <c r="F360" s="274" t="s">
        <v>10</v>
      </c>
      <c r="G360" s="275" t="s">
        <v>539</v>
      </c>
      <c r="H360" s="67"/>
      <c r="I360" s="358">
        <f>SUM(I361:I363)</f>
        <v>9464479</v>
      </c>
      <c r="J360" s="358">
        <f>SUM(J361:J363)</f>
        <v>9464479</v>
      </c>
    </row>
    <row r="361" spans="1:10" ht="63" x14ac:dyDescent="0.25">
      <c r="A361" s="111" t="s">
        <v>88</v>
      </c>
      <c r="B361" s="592" t="s">
        <v>52</v>
      </c>
      <c r="C361" s="5" t="s">
        <v>29</v>
      </c>
      <c r="D361" s="5" t="s">
        <v>10</v>
      </c>
      <c r="E361" s="273" t="s">
        <v>241</v>
      </c>
      <c r="F361" s="274" t="s">
        <v>10</v>
      </c>
      <c r="G361" s="275" t="s">
        <v>539</v>
      </c>
      <c r="H361" s="67" t="s">
        <v>13</v>
      </c>
      <c r="I361" s="360">
        <v>4093042</v>
      </c>
      <c r="J361" s="360">
        <v>4093042</v>
      </c>
    </row>
    <row r="362" spans="1:10" ht="31.5" x14ac:dyDescent="0.25">
      <c r="A362" s="122" t="s">
        <v>709</v>
      </c>
      <c r="B362" s="377" t="s">
        <v>52</v>
      </c>
      <c r="C362" s="5" t="s">
        <v>29</v>
      </c>
      <c r="D362" s="5" t="s">
        <v>10</v>
      </c>
      <c r="E362" s="273" t="s">
        <v>241</v>
      </c>
      <c r="F362" s="274" t="s">
        <v>10</v>
      </c>
      <c r="G362" s="275" t="s">
        <v>539</v>
      </c>
      <c r="H362" s="67" t="s">
        <v>16</v>
      </c>
      <c r="I362" s="360">
        <v>5280133</v>
      </c>
      <c r="J362" s="360">
        <v>5280133</v>
      </c>
    </row>
    <row r="363" spans="1:10" ht="15.75" x14ac:dyDescent="0.25">
      <c r="A363" s="3" t="s">
        <v>18</v>
      </c>
      <c r="B363" s="593" t="s">
        <v>52</v>
      </c>
      <c r="C363" s="5" t="s">
        <v>29</v>
      </c>
      <c r="D363" s="5" t="s">
        <v>10</v>
      </c>
      <c r="E363" s="273" t="s">
        <v>241</v>
      </c>
      <c r="F363" s="274" t="s">
        <v>10</v>
      </c>
      <c r="G363" s="275" t="s">
        <v>539</v>
      </c>
      <c r="H363" s="67" t="s">
        <v>17</v>
      </c>
      <c r="I363" s="360">
        <v>91304</v>
      </c>
      <c r="J363" s="360">
        <v>91304</v>
      </c>
    </row>
    <row r="364" spans="1:10" ht="63" x14ac:dyDescent="0.25">
      <c r="A364" s="83" t="s">
        <v>144</v>
      </c>
      <c r="B364" s="36" t="s">
        <v>52</v>
      </c>
      <c r="C364" s="34" t="s">
        <v>29</v>
      </c>
      <c r="D364" s="48" t="s">
        <v>10</v>
      </c>
      <c r="E364" s="282" t="s">
        <v>220</v>
      </c>
      <c r="F364" s="283" t="s">
        <v>505</v>
      </c>
      <c r="G364" s="284" t="s">
        <v>506</v>
      </c>
      <c r="H364" s="34"/>
      <c r="I364" s="357">
        <f t="shared" ref="I364:J367" si="37">SUM(I365)</f>
        <v>108600</v>
      </c>
      <c r="J364" s="357">
        <f t="shared" si="37"/>
        <v>108600</v>
      </c>
    </row>
    <row r="365" spans="1:10" ht="110.25" x14ac:dyDescent="0.25">
      <c r="A365" s="84" t="s">
        <v>160</v>
      </c>
      <c r="B365" s="61" t="s">
        <v>52</v>
      </c>
      <c r="C365" s="2" t="s">
        <v>29</v>
      </c>
      <c r="D365" s="8" t="s">
        <v>10</v>
      </c>
      <c r="E365" s="310" t="s">
        <v>222</v>
      </c>
      <c r="F365" s="311" t="s">
        <v>505</v>
      </c>
      <c r="G365" s="312" t="s">
        <v>506</v>
      </c>
      <c r="H365" s="2"/>
      <c r="I365" s="358">
        <f t="shared" si="37"/>
        <v>108600</v>
      </c>
      <c r="J365" s="358">
        <f t="shared" si="37"/>
        <v>108600</v>
      </c>
    </row>
    <row r="366" spans="1:10" ht="47.25" x14ac:dyDescent="0.25">
      <c r="A366" s="84" t="s">
        <v>525</v>
      </c>
      <c r="B366" s="61" t="s">
        <v>52</v>
      </c>
      <c r="C366" s="2" t="s">
        <v>29</v>
      </c>
      <c r="D366" s="8" t="s">
        <v>10</v>
      </c>
      <c r="E366" s="310" t="s">
        <v>222</v>
      </c>
      <c r="F366" s="311" t="s">
        <v>10</v>
      </c>
      <c r="G366" s="312" t="s">
        <v>506</v>
      </c>
      <c r="H366" s="2"/>
      <c r="I366" s="358">
        <f t="shared" si="37"/>
        <v>108600</v>
      </c>
      <c r="J366" s="358">
        <f t="shared" si="37"/>
        <v>108600</v>
      </c>
    </row>
    <row r="367" spans="1:10" ht="31.5" x14ac:dyDescent="0.25">
      <c r="A367" s="3" t="s">
        <v>113</v>
      </c>
      <c r="B367" s="592" t="s">
        <v>52</v>
      </c>
      <c r="C367" s="2" t="s">
        <v>29</v>
      </c>
      <c r="D367" s="8" t="s">
        <v>10</v>
      </c>
      <c r="E367" s="310" t="s">
        <v>222</v>
      </c>
      <c r="F367" s="311" t="s">
        <v>10</v>
      </c>
      <c r="G367" s="312" t="s">
        <v>526</v>
      </c>
      <c r="H367" s="2"/>
      <c r="I367" s="358">
        <f t="shared" si="37"/>
        <v>108600</v>
      </c>
      <c r="J367" s="358">
        <f t="shared" si="37"/>
        <v>108600</v>
      </c>
    </row>
    <row r="368" spans="1:10" ht="31.5" x14ac:dyDescent="0.25">
      <c r="A368" s="98" t="s">
        <v>709</v>
      </c>
      <c r="B368" s="376" t="s">
        <v>52</v>
      </c>
      <c r="C368" s="2" t="s">
        <v>29</v>
      </c>
      <c r="D368" s="8" t="s">
        <v>10</v>
      </c>
      <c r="E368" s="310" t="s">
        <v>222</v>
      </c>
      <c r="F368" s="311" t="s">
        <v>10</v>
      </c>
      <c r="G368" s="312" t="s">
        <v>526</v>
      </c>
      <c r="H368" s="2" t="s">
        <v>16</v>
      </c>
      <c r="I368" s="359">
        <v>108600</v>
      </c>
      <c r="J368" s="359">
        <v>108600</v>
      </c>
    </row>
    <row r="369" spans="1:10" ht="15.75" x14ac:dyDescent="0.25">
      <c r="A369" s="107" t="s">
        <v>30</v>
      </c>
      <c r="B369" s="29" t="s">
        <v>52</v>
      </c>
      <c r="C369" s="25" t="s">
        <v>29</v>
      </c>
      <c r="D369" s="25" t="s">
        <v>12</v>
      </c>
      <c r="E369" s="322"/>
      <c r="F369" s="323"/>
      <c r="G369" s="324"/>
      <c r="H369" s="25"/>
      <c r="I369" s="384">
        <f>SUM(I370+I415)</f>
        <v>137857251</v>
      </c>
      <c r="J369" s="384">
        <f>SUM(J370+J415)</f>
        <v>139577324</v>
      </c>
    </row>
    <row r="370" spans="1:10" ht="31.5" x14ac:dyDescent="0.25">
      <c r="A370" s="33" t="s">
        <v>157</v>
      </c>
      <c r="B370" s="36" t="s">
        <v>52</v>
      </c>
      <c r="C370" s="34" t="s">
        <v>29</v>
      </c>
      <c r="D370" s="34" t="s">
        <v>12</v>
      </c>
      <c r="E370" s="270" t="s">
        <v>575</v>
      </c>
      <c r="F370" s="271" t="s">
        <v>505</v>
      </c>
      <c r="G370" s="272" t="s">
        <v>506</v>
      </c>
      <c r="H370" s="34"/>
      <c r="I370" s="357">
        <f>SUM(I371+I399)</f>
        <v>137011351</v>
      </c>
      <c r="J370" s="357">
        <f>SUM(J371+J399)</f>
        <v>138731424</v>
      </c>
    </row>
    <row r="371" spans="1:10" ht="47.25" x14ac:dyDescent="0.25">
      <c r="A371" s="69" t="s">
        <v>158</v>
      </c>
      <c r="B371" s="592" t="s">
        <v>52</v>
      </c>
      <c r="C371" s="2" t="s">
        <v>29</v>
      </c>
      <c r="D371" s="2" t="s">
        <v>12</v>
      </c>
      <c r="E371" s="273" t="s">
        <v>241</v>
      </c>
      <c r="F371" s="274" t="s">
        <v>505</v>
      </c>
      <c r="G371" s="275" t="s">
        <v>506</v>
      </c>
      <c r="H371" s="2"/>
      <c r="I371" s="358">
        <f>SUM(I372)</f>
        <v>136811351</v>
      </c>
      <c r="J371" s="358">
        <f>SUM(J372)</f>
        <v>138531424</v>
      </c>
    </row>
    <row r="372" spans="1:10" ht="15.75" x14ac:dyDescent="0.25">
      <c r="A372" s="368" t="s">
        <v>588</v>
      </c>
      <c r="B372" s="592" t="s">
        <v>52</v>
      </c>
      <c r="C372" s="2" t="s">
        <v>29</v>
      </c>
      <c r="D372" s="2" t="s">
        <v>12</v>
      </c>
      <c r="E372" s="273" t="s">
        <v>241</v>
      </c>
      <c r="F372" s="274" t="s">
        <v>12</v>
      </c>
      <c r="G372" s="275" t="s">
        <v>506</v>
      </c>
      <c r="H372" s="2"/>
      <c r="I372" s="358">
        <f>SUM(I373+I376+I378+I382+I380+I384+I387+I389+I391+I395+I397)</f>
        <v>136811351</v>
      </c>
      <c r="J372" s="358">
        <f>SUM(J373+J376+J378+J382+J380+J384+J387+J389+J391+J395+J397)</f>
        <v>138531424</v>
      </c>
    </row>
    <row r="373" spans="1:10" ht="94.5" x14ac:dyDescent="0.25">
      <c r="A373" s="58" t="s">
        <v>161</v>
      </c>
      <c r="B373" s="592" t="s">
        <v>52</v>
      </c>
      <c r="C373" s="2" t="s">
        <v>29</v>
      </c>
      <c r="D373" s="2" t="s">
        <v>12</v>
      </c>
      <c r="E373" s="273" t="s">
        <v>241</v>
      </c>
      <c r="F373" s="274" t="s">
        <v>12</v>
      </c>
      <c r="G373" s="275" t="s">
        <v>579</v>
      </c>
      <c r="H373" s="2"/>
      <c r="I373" s="358">
        <f>SUM(I374:I375)</f>
        <v>115808769</v>
      </c>
      <c r="J373" s="358">
        <f>SUM(J374:J375)</f>
        <v>115808769</v>
      </c>
    </row>
    <row r="374" spans="1:10" ht="63" x14ac:dyDescent="0.25">
      <c r="A374" s="111" t="s">
        <v>88</v>
      </c>
      <c r="B374" s="592" t="s">
        <v>52</v>
      </c>
      <c r="C374" s="2" t="s">
        <v>29</v>
      </c>
      <c r="D374" s="2" t="s">
        <v>12</v>
      </c>
      <c r="E374" s="273" t="s">
        <v>241</v>
      </c>
      <c r="F374" s="274" t="s">
        <v>12</v>
      </c>
      <c r="G374" s="275" t="s">
        <v>579</v>
      </c>
      <c r="H374" s="2" t="s">
        <v>13</v>
      </c>
      <c r="I374" s="360">
        <v>111408066</v>
      </c>
      <c r="J374" s="360">
        <v>111408066</v>
      </c>
    </row>
    <row r="375" spans="1:10" ht="31.5" x14ac:dyDescent="0.25">
      <c r="A375" s="122" t="s">
        <v>709</v>
      </c>
      <c r="B375" s="377" t="s">
        <v>52</v>
      </c>
      <c r="C375" s="2" t="s">
        <v>29</v>
      </c>
      <c r="D375" s="2" t="s">
        <v>12</v>
      </c>
      <c r="E375" s="273" t="s">
        <v>241</v>
      </c>
      <c r="F375" s="274" t="s">
        <v>12</v>
      </c>
      <c r="G375" s="275" t="s">
        <v>579</v>
      </c>
      <c r="H375" s="2" t="s">
        <v>16</v>
      </c>
      <c r="I375" s="360">
        <v>4400703</v>
      </c>
      <c r="J375" s="360">
        <v>4400703</v>
      </c>
    </row>
    <row r="376" spans="1:10" ht="31.5" hidden="1" x14ac:dyDescent="0.25">
      <c r="A376" s="492" t="s">
        <v>748</v>
      </c>
      <c r="B376" s="377" t="s">
        <v>52</v>
      </c>
      <c r="C376" s="2" t="s">
        <v>29</v>
      </c>
      <c r="D376" s="2" t="s">
        <v>12</v>
      </c>
      <c r="E376" s="273" t="s">
        <v>241</v>
      </c>
      <c r="F376" s="274" t="s">
        <v>12</v>
      </c>
      <c r="G376" s="275" t="s">
        <v>747</v>
      </c>
      <c r="H376" s="2"/>
      <c r="I376" s="358">
        <f>SUM(I377)</f>
        <v>0</v>
      </c>
      <c r="J376" s="358">
        <f>SUM(J377)</f>
        <v>0</v>
      </c>
    </row>
    <row r="377" spans="1:10" ht="31.5" hidden="1" x14ac:dyDescent="0.25">
      <c r="A377" s="122" t="s">
        <v>709</v>
      </c>
      <c r="B377" s="377" t="s">
        <v>52</v>
      </c>
      <c r="C377" s="2" t="s">
        <v>29</v>
      </c>
      <c r="D377" s="2" t="s">
        <v>12</v>
      </c>
      <c r="E377" s="273" t="s">
        <v>241</v>
      </c>
      <c r="F377" s="274" t="s">
        <v>12</v>
      </c>
      <c r="G377" s="275" t="s">
        <v>747</v>
      </c>
      <c r="H377" s="2" t="s">
        <v>16</v>
      </c>
      <c r="I377" s="360"/>
      <c r="J377" s="360"/>
    </row>
    <row r="378" spans="1:10" ht="31.5" hidden="1" x14ac:dyDescent="0.25">
      <c r="A378" s="492" t="s">
        <v>740</v>
      </c>
      <c r="B378" s="377" t="s">
        <v>52</v>
      </c>
      <c r="C378" s="2" t="s">
        <v>29</v>
      </c>
      <c r="D378" s="2" t="s">
        <v>12</v>
      </c>
      <c r="E378" s="273" t="s">
        <v>241</v>
      </c>
      <c r="F378" s="274" t="s">
        <v>12</v>
      </c>
      <c r="G378" s="275" t="s">
        <v>739</v>
      </c>
      <c r="H378" s="2"/>
      <c r="I378" s="358">
        <f>SUM(I379)</f>
        <v>0</v>
      </c>
      <c r="J378" s="358">
        <f>SUM(J379)</f>
        <v>0</v>
      </c>
    </row>
    <row r="379" spans="1:10" ht="63" hidden="1" x14ac:dyDescent="0.25">
      <c r="A379" s="111" t="s">
        <v>88</v>
      </c>
      <c r="B379" s="377" t="s">
        <v>52</v>
      </c>
      <c r="C379" s="2" t="s">
        <v>29</v>
      </c>
      <c r="D379" s="2" t="s">
        <v>12</v>
      </c>
      <c r="E379" s="273" t="s">
        <v>241</v>
      </c>
      <c r="F379" s="274" t="s">
        <v>12</v>
      </c>
      <c r="G379" s="275" t="s">
        <v>739</v>
      </c>
      <c r="H379" s="2" t="s">
        <v>13</v>
      </c>
      <c r="I379" s="360"/>
      <c r="J379" s="360"/>
    </row>
    <row r="380" spans="1:10" ht="63" hidden="1" x14ac:dyDescent="0.25">
      <c r="A380" s="492" t="s">
        <v>741</v>
      </c>
      <c r="B380" s="377" t="s">
        <v>52</v>
      </c>
      <c r="C380" s="2" t="s">
        <v>29</v>
      </c>
      <c r="D380" s="2" t="s">
        <v>12</v>
      </c>
      <c r="E380" s="273" t="s">
        <v>241</v>
      </c>
      <c r="F380" s="274" t="s">
        <v>12</v>
      </c>
      <c r="G380" s="275" t="s">
        <v>738</v>
      </c>
      <c r="H380" s="2"/>
      <c r="I380" s="358">
        <f>SUM(I381)</f>
        <v>0</v>
      </c>
      <c r="J380" s="358">
        <f>SUM(J381)</f>
        <v>0</v>
      </c>
    </row>
    <row r="381" spans="1:10" ht="31.5" hidden="1" x14ac:dyDescent="0.25">
      <c r="A381" s="122" t="s">
        <v>709</v>
      </c>
      <c r="B381" s="377" t="s">
        <v>52</v>
      </c>
      <c r="C381" s="2" t="s">
        <v>29</v>
      </c>
      <c r="D381" s="2" t="s">
        <v>12</v>
      </c>
      <c r="E381" s="273" t="s">
        <v>241</v>
      </c>
      <c r="F381" s="274" t="s">
        <v>12</v>
      </c>
      <c r="G381" s="275" t="s">
        <v>738</v>
      </c>
      <c r="H381" s="2" t="s">
        <v>16</v>
      </c>
      <c r="I381" s="360"/>
      <c r="J381" s="360"/>
    </row>
    <row r="382" spans="1:10" ht="31.5" hidden="1" x14ac:dyDescent="0.25">
      <c r="A382" s="492" t="s">
        <v>706</v>
      </c>
      <c r="B382" s="377" t="s">
        <v>52</v>
      </c>
      <c r="C382" s="2" t="s">
        <v>29</v>
      </c>
      <c r="D382" s="2" t="s">
        <v>12</v>
      </c>
      <c r="E382" s="273" t="s">
        <v>241</v>
      </c>
      <c r="F382" s="274" t="s">
        <v>12</v>
      </c>
      <c r="G382" s="275" t="s">
        <v>705</v>
      </c>
      <c r="H382" s="2"/>
      <c r="I382" s="358">
        <f>SUM(I383)</f>
        <v>0</v>
      </c>
      <c r="J382" s="358">
        <f>SUM(J383)</f>
        <v>0</v>
      </c>
    </row>
    <row r="383" spans="1:10" ht="31.5" hidden="1" x14ac:dyDescent="0.25">
      <c r="A383" s="122" t="s">
        <v>709</v>
      </c>
      <c r="B383" s="377" t="s">
        <v>52</v>
      </c>
      <c r="C383" s="2" t="s">
        <v>29</v>
      </c>
      <c r="D383" s="2" t="s">
        <v>12</v>
      </c>
      <c r="E383" s="273" t="s">
        <v>241</v>
      </c>
      <c r="F383" s="274" t="s">
        <v>12</v>
      </c>
      <c r="G383" s="275" t="s">
        <v>705</v>
      </c>
      <c r="H383" s="2" t="s">
        <v>16</v>
      </c>
      <c r="I383" s="360"/>
      <c r="J383" s="360"/>
    </row>
    <row r="384" spans="1:10" ht="31.5" x14ac:dyDescent="0.25">
      <c r="A384" s="331" t="s">
        <v>581</v>
      </c>
      <c r="B384" s="377" t="s">
        <v>52</v>
      </c>
      <c r="C384" s="2" t="s">
        <v>29</v>
      </c>
      <c r="D384" s="2" t="s">
        <v>12</v>
      </c>
      <c r="E384" s="273" t="s">
        <v>241</v>
      </c>
      <c r="F384" s="274" t="s">
        <v>12</v>
      </c>
      <c r="G384" s="275" t="s">
        <v>582</v>
      </c>
      <c r="H384" s="2"/>
      <c r="I384" s="358">
        <f>SUM(I385:I386)</f>
        <v>529881</v>
      </c>
      <c r="J384" s="358">
        <f>SUM(J385:J386)</f>
        <v>529881</v>
      </c>
    </row>
    <row r="385" spans="1:10" ht="63" x14ac:dyDescent="0.25">
      <c r="A385" s="111" t="s">
        <v>88</v>
      </c>
      <c r="B385" s="592" t="s">
        <v>52</v>
      </c>
      <c r="C385" s="2" t="s">
        <v>29</v>
      </c>
      <c r="D385" s="2" t="s">
        <v>12</v>
      </c>
      <c r="E385" s="273" t="s">
        <v>241</v>
      </c>
      <c r="F385" s="274" t="s">
        <v>12</v>
      </c>
      <c r="G385" s="275" t="s">
        <v>582</v>
      </c>
      <c r="H385" s="2" t="s">
        <v>13</v>
      </c>
      <c r="I385" s="360">
        <v>463781</v>
      </c>
      <c r="J385" s="360">
        <v>463781</v>
      </c>
    </row>
    <row r="386" spans="1:10" ht="15.75" x14ac:dyDescent="0.25">
      <c r="A386" s="69" t="s">
        <v>40</v>
      </c>
      <c r="B386" s="592" t="s">
        <v>52</v>
      </c>
      <c r="C386" s="2" t="s">
        <v>29</v>
      </c>
      <c r="D386" s="2" t="s">
        <v>12</v>
      </c>
      <c r="E386" s="273" t="s">
        <v>241</v>
      </c>
      <c r="F386" s="274" t="s">
        <v>12</v>
      </c>
      <c r="G386" s="275" t="s">
        <v>582</v>
      </c>
      <c r="H386" s="325" t="s">
        <v>39</v>
      </c>
      <c r="I386" s="360">
        <v>66100</v>
      </c>
      <c r="J386" s="360">
        <v>66100</v>
      </c>
    </row>
    <row r="387" spans="1:10" ht="63" x14ac:dyDescent="0.25">
      <c r="A387" s="331" t="s">
        <v>583</v>
      </c>
      <c r="B387" s="377" t="s">
        <v>52</v>
      </c>
      <c r="C387" s="50" t="s">
        <v>29</v>
      </c>
      <c r="D387" s="50" t="s">
        <v>12</v>
      </c>
      <c r="E387" s="313" t="s">
        <v>241</v>
      </c>
      <c r="F387" s="314" t="s">
        <v>12</v>
      </c>
      <c r="G387" s="315" t="s">
        <v>584</v>
      </c>
      <c r="H387" s="50"/>
      <c r="I387" s="358">
        <f>SUM(I388)</f>
        <v>1475000</v>
      </c>
      <c r="J387" s="358">
        <f>SUM(J388)</f>
        <v>1475000</v>
      </c>
    </row>
    <row r="388" spans="1:10" ht="31.5" x14ac:dyDescent="0.25">
      <c r="A388" s="369" t="s">
        <v>709</v>
      </c>
      <c r="B388" s="377" t="s">
        <v>52</v>
      </c>
      <c r="C388" s="67" t="s">
        <v>29</v>
      </c>
      <c r="D388" s="50" t="s">
        <v>12</v>
      </c>
      <c r="E388" s="313" t="s">
        <v>241</v>
      </c>
      <c r="F388" s="314" t="s">
        <v>12</v>
      </c>
      <c r="G388" s="315" t="s">
        <v>584</v>
      </c>
      <c r="H388" s="50" t="s">
        <v>16</v>
      </c>
      <c r="I388" s="360">
        <v>1475000</v>
      </c>
      <c r="J388" s="360">
        <v>1475000</v>
      </c>
    </row>
    <row r="389" spans="1:10" ht="15.75" x14ac:dyDescent="0.25">
      <c r="A389" s="100" t="s">
        <v>469</v>
      </c>
      <c r="B389" s="592" t="s">
        <v>52</v>
      </c>
      <c r="C389" s="5" t="s">
        <v>29</v>
      </c>
      <c r="D389" s="5" t="s">
        <v>12</v>
      </c>
      <c r="E389" s="273" t="s">
        <v>241</v>
      </c>
      <c r="F389" s="274" t="s">
        <v>12</v>
      </c>
      <c r="G389" s="275" t="s">
        <v>580</v>
      </c>
      <c r="H389" s="2"/>
      <c r="I389" s="358">
        <f>SUM(I390)</f>
        <v>895700</v>
      </c>
      <c r="J389" s="358">
        <f>SUM(J390)</f>
        <v>895700</v>
      </c>
    </row>
    <row r="390" spans="1:10" ht="63" x14ac:dyDescent="0.25">
      <c r="A390" s="111" t="s">
        <v>88</v>
      </c>
      <c r="B390" s="592" t="s">
        <v>52</v>
      </c>
      <c r="C390" s="5" t="s">
        <v>29</v>
      </c>
      <c r="D390" s="5" t="s">
        <v>12</v>
      </c>
      <c r="E390" s="273" t="s">
        <v>241</v>
      </c>
      <c r="F390" s="274" t="s">
        <v>12</v>
      </c>
      <c r="G390" s="275" t="s">
        <v>580</v>
      </c>
      <c r="H390" s="2" t="s">
        <v>13</v>
      </c>
      <c r="I390" s="360">
        <v>895700</v>
      </c>
      <c r="J390" s="360">
        <v>895700</v>
      </c>
    </row>
    <row r="391" spans="1:10" ht="31.5" x14ac:dyDescent="0.25">
      <c r="A391" s="69" t="s">
        <v>98</v>
      </c>
      <c r="B391" s="592" t="s">
        <v>52</v>
      </c>
      <c r="C391" s="5" t="s">
        <v>29</v>
      </c>
      <c r="D391" s="5" t="s">
        <v>12</v>
      </c>
      <c r="E391" s="273" t="s">
        <v>241</v>
      </c>
      <c r="F391" s="274" t="s">
        <v>12</v>
      </c>
      <c r="G391" s="275" t="s">
        <v>539</v>
      </c>
      <c r="H391" s="2"/>
      <c r="I391" s="358">
        <f>SUM(I392:I394)</f>
        <v>17967001</v>
      </c>
      <c r="J391" s="358">
        <f>SUM(J392:J394)</f>
        <v>19687074</v>
      </c>
    </row>
    <row r="392" spans="1:10" ht="63" x14ac:dyDescent="0.25">
      <c r="A392" s="111" t="s">
        <v>88</v>
      </c>
      <c r="B392" s="592" t="s">
        <v>52</v>
      </c>
      <c r="C392" s="5" t="s">
        <v>29</v>
      </c>
      <c r="D392" s="5" t="s">
        <v>12</v>
      </c>
      <c r="E392" s="273" t="s">
        <v>241</v>
      </c>
      <c r="F392" s="274" t="s">
        <v>12</v>
      </c>
      <c r="G392" s="275" t="s">
        <v>539</v>
      </c>
      <c r="H392" s="2" t="s">
        <v>13</v>
      </c>
      <c r="I392" s="359">
        <v>166000</v>
      </c>
      <c r="J392" s="359">
        <v>166000</v>
      </c>
    </row>
    <row r="393" spans="1:10" ht="31.5" x14ac:dyDescent="0.25">
      <c r="A393" s="122" t="s">
        <v>709</v>
      </c>
      <c r="B393" s="377" t="s">
        <v>52</v>
      </c>
      <c r="C393" s="5" t="s">
        <v>29</v>
      </c>
      <c r="D393" s="5" t="s">
        <v>12</v>
      </c>
      <c r="E393" s="273" t="s">
        <v>241</v>
      </c>
      <c r="F393" s="274" t="s">
        <v>12</v>
      </c>
      <c r="G393" s="275" t="s">
        <v>539</v>
      </c>
      <c r="H393" s="2" t="s">
        <v>16</v>
      </c>
      <c r="I393" s="359">
        <v>14708668</v>
      </c>
      <c r="J393" s="359">
        <v>16428741</v>
      </c>
    </row>
    <row r="394" spans="1:10" ht="15.75" x14ac:dyDescent="0.25">
      <c r="A394" s="69" t="s">
        <v>18</v>
      </c>
      <c r="B394" s="592" t="s">
        <v>52</v>
      </c>
      <c r="C394" s="50" t="s">
        <v>29</v>
      </c>
      <c r="D394" s="50" t="s">
        <v>12</v>
      </c>
      <c r="E394" s="313" t="s">
        <v>241</v>
      </c>
      <c r="F394" s="314" t="s">
        <v>12</v>
      </c>
      <c r="G394" s="315" t="s">
        <v>539</v>
      </c>
      <c r="H394" s="50" t="s">
        <v>17</v>
      </c>
      <c r="I394" s="359">
        <v>3092333</v>
      </c>
      <c r="J394" s="359">
        <v>3092333</v>
      </c>
    </row>
    <row r="395" spans="1:10" ht="31.5" hidden="1" x14ac:dyDescent="0.25">
      <c r="A395" s="69" t="s">
        <v>704</v>
      </c>
      <c r="B395" s="592" t="s">
        <v>52</v>
      </c>
      <c r="C395" s="50" t="s">
        <v>29</v>
      </c>
      <c r="D395" s="50" t="s">
        <v>12</v>
      </c>
      <c r="E395" s="313" t="s">
        <v>241</v>
      </c>
      <c r="F395" s="314" t="s">
        <v>12</v>
      </c>
      <c r="G395" s="315" t="s">
        <v>703</v>
      </c>
      <c r="H395" s="50"/>
      <c r="I395" s="358">
        <f>SUM(I396)</f>
        <v>0</v>
      </c>
      <c r="J395" s="358">
        <f>SUM(J396)</f>
        <v>0</v>
      </c>
    </row>
    <row r="396" spans="1:10" ht="31.5" hidden="1" x14ac:dyDescent="0.25">
      <c r="A396" s="122" t="s">
        <v>709</v>
      </c>
      <c r="B396" s="592" t="s">
        <v>52</v>
      </c>
      <c r="C396" s="50" t="s">
        <v>29</v>
      </c>
      <c r="D396" s="50" t="s">
        <v>12</v>
      </c>
      <c r="E396" s="313" t="s">
        <v>241</v>
      </c>
      <c r="F396" s="314" t="s">
        <v>12</v>
      </c>
      <c r="G396" s="315" t="s">
        <v>703</v>
      </c>
      <c r="H396" s="50" t="s">
        <v>16</v>
      </c>
      <c r="I396" s="359"/>
      <c r="J396" s="359"/>
    </row>
    <row r="397" spans="1:10" ht="15.75" x14ac:dyDescent="0.25">
      <c r="A397" s="69" t="s">
        <v>708</v>
      </c>
      <c r="B397" s="592" t="s">
        <v>52</v>
      </c>
      <c r="C397" s="2" t="s">
        <v>29</v>
      </c>
      <c r="D397" s="2" t="s">
        <v>12</v>
      </c>
      <c r="E397" s="273" t="s">
        <v>241</v>
      </c>
      <c r="F397" s="274" t="s">
        <v>12</v>
      </c>
      <c r="G397" s="315" t="s">
        <v>707</v>
      </c>
      <c r="H397" s="2"/>
      <c r="I397" s="358">
        <f>SUM(I398)</f>
        <v>135000</v>
      </c>
      <c r="J397" s="358">
        <f>SUM(J398)</f>
        <v>135000</v>
      </c>
    </row>
    <row r="398" spans="1:10" ht="31.5" x14ac:dyDescent="0.25">
      <c r="A398" s="369" t="s">
        <v>709</v>
      </c>
      <c r="B398" s="377" t="s">
        <v>52</v>
      </c>
      <c r="C398" s="67" t="s">
        <v>29</v>
      </c>
      <c r="D398" s="50" t="s">
        <v>12</v>
      </c>
      <c r="E398" s="313" t="s">
        <v>241</v>
      </c>
      <c r="F398" s="314" t="s">
        <v>12</v>
      </c>
      <c r="G398" s="315" t="s">
        <v>707</v>
      </c>
      <c r="H398" s="50" t="s">
        <v>16</v>
      </c>
      <c r="I398" s="360">
        <v>135000</v>
      </c>
      <c r="J398" s="360">
        <v>135000</v>
      </c>
    </row>
    <row r="399" spans="1:10" ht="63" x14ac:dyDescent="0.25">
      <c r="A399" s="113" t="s">
        <v>163</v>
      </c>
      <c r="B399" s="61" t="s">
        <v>52</v>
      </c>
      <c r="C399" s="50" t="s">
        <v>29</v>
      </c>
      <c r="D399" s="50" t="s">
        <v>12</v>
      </c>
      <c r="E399" s="313" t="s">
        <v>243</v>
      </c>
      <c r="F399" s="314" t="s">
        <v>505</v>
      </c>
      <c r="G399" s="315" t="s">
        <v>506</v>
      </c>
      <c r="H399" s="50"/>
      <c r="I399" s="358">
        <f t="shared" ref="I399:J401" si="38">SUM(I400)</f>
        <v>200000</v>
      </c>
      <c r="J399" s="358">
        <f t="shared" si="38"/>
        <v>200000</v>
      </c>
    </row>
    <row r="400" spans="1:10" ht="31.5" x14ac:dyDescent="0.25">
      <c r="A400" s="326" t="s">
        <v>585</v>
      </c>
      <c r="B400" s="61" t="s">
        <v>52</v>
      </c>
      <c r="C400" s="50" t="s">
        <v>29</v>
      </c>
      <c r="D400" s="50" t="s">
        <v>12</v>
      </c>
      <c r="E400" s="313" t="s">
        <v>243</v>
      </c>
      <c r="F400" s="314" t="s">
        <v>10</v>
      </c>
      <c r="G400" s="315" t="s">
        <v>506</v>
      </c>
      <c r="H400" s="50"/>
      <c r="I400" s="358">
        <f t="shared" si="38"/>
        <v>200000</v>
      </c>
      <c r="J400" s="358">
        <f t="shared" si="38"/>
        <v>200000</v>
      </c>
    </row>
    <row r="401" spans="1:10" ht="15.75" x14ac:dyDescent="0.25">
      <c r="A401" s="88" t="s">
        <v>586</v>
      </c>
      <c r="B401" s="61" t="s">
        <v>52</v>
      </c>
      <c r="C401" s="50" t="s">
        <v>29</v>
      </c>
      <c r="D401" s="50" t="s">
        <v>12</v>
      </c>
      <c r="E401" s="313" t="s">
        <v>243</v>
      </c>
      <c r="F401" s="314" t="s">
        <v>10</v>
      </c>
      <c r="G401" s="315" t="s">
        <v>587</v>
      </c>
      <c r="H401" s="50"/>
      <c r="I401" s="358">
        <f t="shared" si="38"/>
        <v>200000</v>
      </c>
      <c r="J401" s="358">
        <f t="shared" si="38"/>
        <v>200000</v>
      </c>
    </row>
    <row r="402" spans="1:10" ht="31.5" x14ac:dyDescent="0.25">
      <c r="A402" s="122" t="s">
        <v>709</v>
      </c>
      <c r="B402" s="377" t="s">
        <v>52</v>
      </c>
      <c r="C402" s="2" t="s">
        <v>29</v>
      </c>
      <c r="D402" s="2" t="s">
        <v>12</v>
      </c>
      <c r="E402" s="273" t="s">
        <v>243</v>
      </c>
      <c r="F402" s="274" t="s">
        <v>10</v>
      </c>
      <c r="G402" s="275" t="s">
        <v>587</v>
      </c>
      <c r="H402" s="2" t="s">
        <v>16</v>
      </c>
      <c r="I402" s="360">
        <v>200000</v>
      </c>
      <c r="J402" s="360">
        <v>200000</v>
      </c>
    </row>
    <row r="403" spans="1:10" s="72" customFormat="1" ht="47.25" hidden="1" x14ac:dyDescent="0.25">
      <c r="A403" s="112" t="s">
        <v>128</v>
      </c>
      <c r="B403" s="36" t="s">
        <v>52</v>
      </c>
      <c r="C403" s="34" t="s">
        <v>29</v>
      </c>
      <c r="D403" s="34" t="s">
        <v>12</v>
      </c>
      <c r="E403" s="270" t="s">
        <v>520</v>
      </c>
      <c r="F403" s="271" t="s">
        <v>505</v>
      </c>
      <c r="G403" s="272" t="s">
        <v>506</v>
      </c>
      <c r="H403" s="34"/>
      <c r="I403" s="357">
        <f t="shared" ref="I403:J406" si="39">SUM(I404)</f>
        <v>0</v>
      </c>
      <c r="J403" s="357">
        <f t="shared" si="39"/>
        <v>0</v>
      </c>
    </row>
    <row r="404" spans="1:10" s="72" customFormat="1" ht="63" hidden="1" x14ac:dyDescent="0.25">
      <c r="A404" s="113" t="s">
        <v>164</v>
      </c>
      <c r="B404" s="61" t="s">
        <v>52</v>
      </c>
      <c r="C404" s="41" t="s">
        <v>29</v>
      </c>
      <c r="D404" s="41" t="s">
        <v>12</v>
      </c>
      <c r="E404" s="316" t="s">
        <v>244</v>
      </c>
      <c r="F404" s="317" t="s">
        <v>505</v>
      </c>
      <c r="G404" s="318" t="s">
        <v>506</v>
      </c>
      <c r="H404" s="79"/>
      <c r="I404" s="361">
        <f t="shared" si="39"/>
        <v>0</v>
      </c>
      <c r="J404" s="361">
        <f t="shared" si="39"/>
        <v>0</v>
      </c>
    </row>
    <row r="405" spans="1:10" s="72" customFormat="1" ht="31.5" hidden="1" x14ac:dyDescent="0.25">
      <c r="A405" s="113" t="s">
        <v>589</v>
      </c>
      <c r="B405" s="61" t="s">
        <v>52</v>
      </c>
      <c r="C405" s="41" t="s">
        <v>29</v>
      </c>
      <c r="D405" s="41" t="s">
        <v>12</v>
      </c>
      <c r="E405" s="316" t="s">
        <v>244</v>
      </c>
      <c r="F405" s="317" t="s">
        <v>10</v>
      </c>
      <c r="G405" s="318" t="s">
        <v>506</v>
      </c>
      <c r="H405" s="79"/>
      <c r="I405" s="361">
        <f t="shared" si="39"/>
        <v>0</v>
      </c>
      <c r="J405" s="361">
        <f t="shared" si="39"/>
        <v>0</v>
      </c>
    </row>
    <row r="406" spans="1:10" s="43" customFormat="1" ht="31.5" hidden="1" x14ac:dyDescent="0.25">
      <c r="A406" s="114" t="s">
        <v>165</v>
      </c>
      <c r="B406" s="381" t="s">
        <v>52</v>
      </c>
      <c r="C406" s="41" t="s">
        <v>29</v>
      </c>
      <c r="D406" s="41" t="s">
        <v>12</v>
      </c>
      <c r="E406" s="316" t="s">
        <v>244</v>
      </c>
      <c r="F406" s="317" t="s">
        <v>10</v>
      </c>
      <c r="G406" s="318" t="s">
        <v>590</v>
      </c>
      <c r="H406" s="79"/>
      <c r="I406" s="361">
        <f t="shared" si="39"/>
        <v>0</v>
      </c>
      <c r="J406" s="361">
        <f t="shared" si="39"/>
        <v>0</v>
      </c>
    </row>
    <row r="407" spans="1:10" s="43" customFormat="1" ht="31.5" hidden="1" x14ac:dyDescent="0.25">
      <c r="A407" s="115" t="s">
        <v>709</v>
      </c>
      <c r="B407" s="382" t="s">
        <v>52</v>
      </c>
      <c r="C407" s="41" t="s">
        <v>29</v>
      </c>
      <c r="D407" s="41" t="s">
        <v>12</v>
      </c>
      <c r="E407" s="316" t="s">
        <v>244</v>
      </c>
      <c r="F407" s="317" t="s">
        <v>10</v>
      </c>
      <c r="G407" s="318" t="s">
        <v>590</v>
      </c>
      <c r="H407" s="79" t="s">
        <v>16</v>
      </c>
      <c r="I407" s="362"/>
      <c r="J407" s="362"/>
    </row>
    <row r="408" spans="1:10" ht="47.25" hidden="1" x14ac:dyDescent="0.25">
      <c r="A408" s="33" t="s">
        <v>199</v>
      </c>
      <c r="B408" s="36" t="s">
        <v>52</v>
      </c>
      <c r="C408" s="34" t="s">
        <v>29</v>
      </c>
      <c r="D408" s="48" t="s">
        <v>12</v>
      </c>
      <c r="E408" s="276" t="s">
        <v>560</v>
      </c>
      <c r="F408" s="277" t="s">
        <v>505</v>
      </c>
      <c r="G408" s="278" t="s">
        <v>506</v>
      </c>
      <c r="H408" s="34"/>
      <c r="I408" s="357">
        <f>SUM(I409)</f>
        <v>0</v>
      </c>
      <c r="J408" s="357">
        <f>SUM(J409)</f>
        <v>0</v>
      </c>
    </row>
    <row r="409" spans="1:10" ht="94.5" hidden="1" x14ac:dyDescent="0.25">
      <c r="A409" s="328" t="s">
        <v>200</v>
      </c>
      <c r="B409" s="390" t="s">
        <v>52</v>
      </c>
      <c r="C409" s="5" t="s">
        <v>29</v>
      </c>
      <c r="D409" s="478" t="s">
        <v>12</v>
      </c>
      <c r="E409" s="291" t="s">
        <v>230</v>
      </c>
      <c r="F409" s="292" t="s">
        <v>505</v>
      </c>
      <c r="G409" s="293" t="s">
        <v>506</v>
      </c>
      <c r="H409" s="2"/>
      <c r="I409" s="358">
        <f>SUM(I410)</f>
        <v>0</v>
      </c>
      <c r="J409" s="358">
        <f>SUM(J410)</f>
        <v>0</v>
      </c>
    </row>
    <row r="410" spans="1:10" ht="47.25" hidden="1" x14ac:dyDescent="0.25">
      <c r="A410" s="328" t="s">
        <v>574</v>
      </c>
      <c r="B410" s="377" t="s">
        <v>52</v>
      </c>
      <c r="C410" s="5" t="s">
        <v>29</v>
      </c>
      <c r="D410" s="478" t="s">
        <v>12</v>
      </c>
      <c r="E410" s="291" t="s">
        <v>230</v>
      </c>
      <c r="F410" s="292" t="s">
        <v>10</v>
      </c>
      <c r="G410" s="293" t="s">
        <v>506</v>
      </c>
      <c r="H410" s="325"/>
      <c r="I410" s="358">
        <f>SUM(I411+I413)</f>
        <v>0</v>
      </c>
      <c r="J410" s="358">
        <f>SUM(J411+J413)</f>
        <v>0</v>
      </c>
    </row>
    <row r="411" spans="1:10" ht="31.5" hidden="1" x14ac:dyDescent="0.25">
      <c r="A411" s="99" t="s">
        <v>772</v>
      </c>
      <c r="B411" s="592" t="s">
        <v>52</v>
      </c>
      <c r="C411" s="5" t="s">
        <v>29</v>
      </c>
      <c r="D411" s="478" t="s">
        <v>12</v>
      </c>
      <c r="E411" s="291" t="s">
        <v>230</v>
      </c>
      <c r="F411" s="292" t="s">
        <v>10</v>
      </c>
      <c r="G411" s="493">
        <v>11500</v>
      </c>
      <c r="H411" s="67"/>
      <c r="I411" s="358">
        <f>SUM(I412)</f>
        <v>0</v>
      </c>
      <c r="J411" s="358">
        <f>SUM(J412)</f>
        <v>0</v>
      </c>
    </row>
    <row r="412" spans="1:10" ht="31.5" hidden="1" x14ac:dyDescent="0.25">
      <c r="A412" s="122" t="s">
        <v>192</v>
      </c>
      <c r="B412" s="377" t="s">
        <v>52</v>
      </c>
      <c r="C412" s="5" t="s">
        <v>29</v>
      </c>
      <c r="D412" s="478" t="s">
        <v>12</v>
      </c>
      <c r="E412" s="291" t="s">
        <v>230</v>
      </c>
      <c r="F412" s="292" t="s">
        <v>10</v>
      </c>
      <c r="G412" s="493">
        <v>11500</v>
      </c>
      <c r="H412" s="67" t="s">
        <v>187</v>
      </c>
      <c r="I412" s="360"/>
      <c r="J412" s="360"/>
    </row>
    <row r="413" spans="1:10" ht="31.5" hidden="1" x14ac:dyDescent="0.25">
      <c r="A413" s="122" t="s">
        <v>681</v>
      </c>
      <c r="B413" s="592" t="s">
        <v>52</v>
      </c>
      <c r="C413" s="5" t="s">
        <v>29</v>
      </c>
      <c r="D413" s="478" t="s">
        <v>12</v>
      </c>
      <c r="E413" s="291" t="s">
        <v>230</v>
      </c>
      <c r="F413" s="292" t="s">
        <v>10</v>
      </c>
      <c r="G413" s="293" t="s">
        <v>680</v>
      </c>
      <c r="H413" s="67"/>
      <c r="I413" s="358">
        <f>SUM(I414)</f>
        <v>0</v>
      </c>
      <c r="J413" s="358">
        <f>SUM(J414)</f>
        <v>0</v>
      </c>
    </row>
    <row r="414" spans="1:10" ht="31.5" hidden="1" x14ac:dyDescent="0.25">
      <c r="A414" s="122" t="s">
        <v>192</v>
      </c>
      <c r="B414" s="377" t="s">
        <v>52</v>
      </c>
      <c r="C414" s="5" t="s">
        <v>29</v>
      </c>
      <c r="D414" s="478" t="s">
        <v>12</v>
      </c>
      <c r="E414" s="291" t="s">
        <v>230</v>
      </c>
      <c r="F414" s="292" t="s">
        <v>10</v>
      </c>
      <c r="G414" s="293" t="s">
        <v>680</v>
      </c>
      <c r="H414" s="67" t="s">
        <v>187</v>
      </c>
      <c r="I414" s="360"/>
      <c r="J414" s="360"/>
    </row>
    <row r="415" spans="1:10" s="43" customFormat="1" ht="63" x14ac:dyDescent="0.25">
      <c r="A415" s="112" t="s">
        <v>144</v>
      </c>
      <c r="B415" s="36" t="s">
        <v>52</v>
      </c>
      <c r="C415" s="34" t="s">
        <v>29</v>
      </c>
      <c r="D415" s="48" t="s">
        <v>12</v>
      </c>
      <c r="E415" s="282" t="s">
        <v>220</v>
      </c>
      <c r="F415" s="283" t="s">
        <v>505</v>
      </c>
      <c r="G415" s="284" t="s">
        <v>506</v>
      </c>
      <c r="H415" s="34"/>
      <c r="I415" s="357">
        <f t="shared" ref="I415:J418" si="40">SUM(I416)</f>
        <v>845900</v>
      </c>
      <c r="J415" s="357">
        <f t="shared" si="40"/>
        <v>845900</v>
      </c>
    </row>
    <row r="416" spans="1:10" s="43" customFormat="1" ht="110.25" x14ac:dyDescent="0.25">
      <c r="A416" s="113" t="s">
        <v>160</v>
      </c>
      <c r="B416" s="61" t="s">
        <v>52</v>
      </c>
      <c r="C416" s="2" t="s">
        <v>29</v>
      </c>
      <c r="D416" s="41" t="s">
        <v>12</v>
      </c>
      <c r="E416" s="316" t="s">
        <v>222</v>
      </c>
      <c r="F416" s="317" t="s">
        <v>505</v>
      </c>
      <c r="G416" s="318" t="s">
        <v>506</v>
      </c>
      <c r="H416" s="2"/>
      <c r="I416" s="358">
        <f t="shared" si="40"/>
        <v>845900</v>
      </c>
      <c r="J416" s="358">
        <f t="shared" si="40"/>
        <v>845900</v>
      </c>
    </row>
    <row r="417" spans="1:10" s="43" customFormat="1" ht="47.25" x14ac:dyDescent="0.25">
      <c r="A417" s="113" t="s">
        <v>525</v>
      </c>
      <c r="B417" s="61" t="s">
        <v>52</v>
      </c>
      <c r="C417" s="2" t="s">
        <v>29</v>
      </c>
      <c r="D417" s="41" t="s">
        <v>12</v>
      </c>
      <c r="E417" s="316" t="s">
        <v>222</v>
      </c>
      <c r="F417" s="317" t="s">
        <v>10</v>
      </c>
      <c r="G417" s="318" t="s">
        <v>506</v>
      </c>
      <c r="H417" s="2"/>
      <c r="I417" s="358">
        <f t="shared" si="40"/>
        <v>845900</v>
      </c>
      <c r="J417" s="358">
        <f t="shared" si="40"/>
        <v>845900</v>
      </c>
    </row>
    <row r="418" spans="1:10" s="43" customFormat="1" ht="31.5" x14ac:dyDescent="0.25">
      <c r="A418" s="69" t="s">
        <v>113</v>
      </c>
      <c r="B418" s="592" t="s">
        <v>52</v>
      </c>
      <c r="C418" s="2" t="s">
        <v>29</v>
      </c>
      <c r="D418" s="41" t="s">
        <v>12</v>
      </c>
      <c r="E418" s="316" t="s">
        <v>222</v>
      </c>
      <c r="F418" s="317" t="s">
        <v>10</v>
      </c>
      <c r="G418" s="318" t="s">
        <v>526</v>
      </c>
      <c r="H418" s="2"/>
      <c r="I418" s="358">
        <f t="shared" si="40"/>
        <v>845900</v>
      </c>
      <c r="J418" s="358">
        <f t="shared" si="40"/>
        <v>845900</v>
      </c>
    </row>
    <row r="419" spans="1:10" s="43" customFormat="1" ht="31.5" x14ac:dyDescent="0.25">
      <c r="A419" s="122" t="s">
        <v>709</v>
      </c>
      <c r="B419" s="377" t="s">
        <v>52</v>
      </c>
      <c r="C419" s="2" t="s">
        <v>29</v>
      </c>
      <c r="D419" s="41" t="s">
        <v>12</v>
      </c>
      <c r="E419" s="316" t="s">
        <v>222</v>
      </c>
      <c r="F419" s="317" t="s">
        <v>10</v>
      </c>
      <c r="G419" s="318" t="s">
        <v>526</v>
      </c>
      <c r="H419" s="2" t="s">
        <v>16</v>
      </c>
      <c r="I419" s="359">
        <v>845900</v>
      </c>
      <c r="J419" s="359">
        <v>845900</v>
      </c>
    </row>
    <row r="420" spans="1:10" s="43" customFormat="1" ht="15.75" x14ac:dyDescent="0.25">
      <c r="A420" s="121" t="s">
        <v>1014</v>
      </c>
      <c r="B420" s="29" t="s">
        <v>52</v>
      </c>
      <c r="C420" s="25" t="s">
        <v>29</v>
      </c>
      <c r="D420" s="25" t="s">
        <v>15</v>
      </c>
      <c r="E420" s="322"/>
      <c r="F420" s="323"/>
      <c r="G420" s="324"/>
      <c r="H420" s="25"/>
      <c r="I420" s="384">
        <f t="shared" ref="I420:J423" si="41">SUM(I421)</f>
        <v>7314987</v>
      </c>
      <c r="J420" s="384">
        <f t="shared" si="41"/>
        <v>7314987</v>
      </c>
    </row>
    <row r="421" spans="1:10" s="43" customFormat="1" ht="31.5" x14ac:dyDescent="0.25">
      <c r="A421" s="33" t="s">
        <v>157</v>
      </c>
      <c r="B421" s="36" t="s">
        <v>52</v>
      </c>
      <c r="C421" s="34" t="s">
        <v>29</v>
      </c>
      <c r="D421" s="34" t="s">
        <v>15</v>
      </c>
      <c r="E421" s="270" t="s">
        <v>575</v>
      </c>
      <c r="F421" s="271" t="s">
        <v>505</v>
      </c>
      <c r="G421" s="272" t="s">
        <v>506</v>
      </c>
      <c r="H421" s="34"/>
      <c r="I421" s="357">
        <f t="shared" si="41"/>
        <v>7314987</v>
      </c>
      <c r="J421" s="357">
        <f t="shared" si="41"/>
        <v>7314987</v>
      </c>
    </row>
    <row r="422" spans="1:10" s="43" customFormat="1" ht="63" x14ac:dyDescent="0.25">
      <c r="A422" s="69" t="s">
        <v>162</v>
      </c>
      <c r="B422" s="592" t="s">
        <v>52</v>
      </c>
      <c r="C422" s="50" t="s">
        <v>29</v>
      </c>
      <c r="D422" s="50" t="s">
        <v>15</v>
      </c>
      <c r="E422" s="313" t="s">
        <v>242</v>
      </c>
      <c r="F422" s="314" t="s">
        <v>505</v>
      </c>
      <c r="G422" s="315" t="s">
        <v>506</v>
      </c>
      <c r="H422" s="50"/>
      <c r="I422" s="358">
        <f t="shared" si="41"/>
        <v>7314987</v>
      </c>
      <c r="J422" s="358">
        <f t="shared" si="41"/>
        <v>7314987</v>
      </c>
    </row>
    <row r="423" spans="1:10" s="43" customFormat="1" ht="31.5" x14ac:dyDescent="0.25">
      <c r="A423" s="69" t="s">
        <v>592</v>
      </c>
      <c r="B423" s="592" t="s">
        <v>52</v>
      </c>
      <c r="C423" s="50" t="s">
        <v>29</v>
      </c>
      <c r="D423" s="50" t="s">
        <v>15</v>
      </c>
      <c r="E423" s="313" t="s">
        <v>242</v>
      </c>
      <c r="F423" s="314" t="s">
        <v>10</v>
      </c>
      <c r="G423" s="315" t="s">
        <v>506</v>
      </c>
      <c r="H423" s="50"/>
      <c r="I423" s="358">
        <f t="shared" si="41"/>
        <v>7314987</v>
      </c>
      <c r="J423" s="358">
        <f t="shared" si="41"/>
        <v>7314987</v>
      </c>
    </row>
    <row r="424" spans="1:10" s="43" customFormat="1" ht="31.5" x14ac:dyDescent="0.25">
      <c r="A424" s="69" t="s">
        <v>98</v>
      </c>
      <c r="B424" s="592" t="s">
        <v>52</v>
      </c>
      <c r="C424" s="50" t="s">
        <v>29</v>
      </c>
      <c r="D424" s="50" t="s">
        <v>15</v>
      </c>
      <c r="E424" s="313" t="s">
        <v>242</v>
      </c>
      <c r="F424" s="314" t="s">
        <v>10</v>
      </c>
      <c r="G424" s="315" t="s">
        <v>539</v>
      </c>
      <c r="H424" s="50"/>
      <c r="I424" s="358">
        <f>SUM(I425:I427)</f>
        <v>7314987</v>
      </c>
      <c r="J424" s="358">
        <f>SUM(J425:J427)</f>
        <v>7314987</v>
      </c>
    </row>
    <row r="425" spans="1:10" s="43" customFormat="1" ht="63" x14ac:dyDescent="0.25">
      <c r="A425" s="111" t="s">
        <v>88</v>
      </c>
      <c r="B425" s="592" t="s">
        <v>52</v>
      </c>
      <c r="C425" s="50" t="s">
        <v>29</v>
      </c>
      <c r="D425" s="50" t="s">
        <v>15</v>
      </c>
      <c r="E425" s="313" t="s">
        <v>242</v>
      </c>
      <c r="F425" s="314" t="s">
        <v>10</v>
      </c>
      <c r="G425" s="315" t="s">
        <v>539</v>
      </c>
      <c r="H425" s="50" t="s">
        <v>13</v>
      </c>
      <c r="I425" s="360">
        <v>4199000</v>
      </c>
      <c r="J425" s="360">
        <v>4199000</v>
      </c>
    </row>
    <row r="426" spans="1:10" s="43" customFormat="1" ht="31.5" x14ac:dyDescent="0.25">
      <c r="A426" s="122" t="s">
        <v>709</v>
      </c>
      <c r="B426" s="377" t="s">
        <v>52</v>
      </c>
      <c r="C426" s="50" t="s">
        <v>29</v>
      </c>
      <c r="D426" s="50" t="s">
        <v>15</v>
      </c>
      <c r="E426" s="316" t="s">
        <v>242</v>
      </c>
      <c r="F426" s="317" t="s">
        <v>10</v>
      </c>
      <c r="G426" s="318" t="s">
        <v>539</v>
      </c>
      <c r="H426" s="2" t="s">
        <v>16</v>
      </c>
      <c r="I426" s="359">
        <v>1701739</v>
      </c>
      <c r="J426" s="359">
        <v>1701739</v>
      </c>
    </row>
    <row r="427" spans="1:10" s="43" customFormat="1" ht="15.75" x14ac:dyDescent="0.25">
      <c r="A427" s="69" t="s">
        <v>18</v>
      </c>
      <c r="B427" s="592" t="s">
        <v>52</v>
      </c>
      <c r="C427" s="50" t="s">
        <v>29</v>
      </c>
      <c r="D427" s="50" t="s">
        <v>15</v>
      </c>
      <c r="E427" s="316" t="s">
        <v>242</v>
      </c>
      <c r="F427" s="317" t="s">
        <v>10</v>
      </c>
      <c r="G427" s="318" t="s">
        <v>539</v>
      </c>
      <c r="H427" s="2" t="s">
        <v>17</v>
      </c>
      <c r="I427" s="359">
        <v>1414248</v>
      </c>
      <c r="J427" s="359">
        <v>1414248</v>
      </c>
    </row>
    <row r="428" spans="1:10" ht="15.75" x14ac:dyDescent="0.25">
      <c r="A428" s="121" t="s">
        <v>642</v>
      </c>
      <c r="B428" s="29" t="s">
        <v>52</v>
      </c>
      <c r="C428" s="25" t="s">
        <v>29</v>
      </c>
      <c r="D428" s="25" t="s">
        <v>29</v>
      </c>
      <c r="E428" s="322"/>
      <c r="F428" s="323"/>
      <c r="G428" s="324"/>
      <c r="H428" s="25"/>
      <c r="I428" s="384">
        <f t="shared" ref="I428:J430" si="42">SUM(I429)</f>
        <v>562000</v>
      </c>
      <c r="J428" s="384">
        <f t="shared" si="42"/>
        <v>562000</v>
      </c>
    </row>
    <row r="429" spans="1:10" ht="63" x14ac:dyDescent="0.25">
      <c r="A429" s="112" t="s">
        <v>168</v>
      </c>
      <c r="B429" s="36" t="s">
        <v>52</v>
      </c>
      <c r="C429" s="34" t="s">
        <v>29</v>
      </c>
      <c r="D429" s="34" t="s">
        <v>29</v>
      </c>
      <c r="E429" s="270" t="s">
        <v>593</v>
      </c>
      <c r="F429" s="271" t="s">
        <v>505</v>
      </c>
      <c r="G429" s="272" t="s">
        <v>506</v>
      </c>
      <c r="H429" s="34"/>
      <c r="I429" s="357">
        <f t="shared" si="42"/>
        <v>562000</v>
      </c>
      <c r="J429" s="357">
        <f t="shared" si="42"/>
        <v>562000</v>
      </c>
    </row>
    <row r="430" spans="1:10" ht="78.75" x14ac:dyDescent="0.25">
      <c r="A430" s="113" t="s">
        <v>170</v>
      </c>
      <c r="B430" s="61" t="s">
        <v>52</v>
      </c>
      <c r="C430" s="50" t="s">
        <v>29</v>
      </c>
      <c r="D430" s="50" t="s">
        <v>29</v>
      </c>
      <c r="E430" s="313" t="s">
        <v>245</v>
      </c>
      <c r="F430" s="314" t="s">
        <v>505</v>
      </c>
      <c r="G430" s="315" t="s">
        <v>506</v>
      </c>
      <c r="H430" s="50"/>
      <c r="I430" s="358">
        <f t="shared" si="42"/>
        <v>562000</v>
      </c>
      <c r="J430" s="358">
        <f t="shared" si="42"/>
        <v>562000</v>
      </c>
    </row>
    <row r="431" spans="1:10" ht="31.5" x14ac:dyDescent="0.25">
      <c r="A431" s="113" t="s">
        <v>596</v>
      </c>
      <c r="B431" s="61" t="s">
        <v>52</v>
      </c>
      <c r="C431" s="50" t="s">
        <v>29</v>
      </c>
      <c r="D431" s="50" t="s">
        <v>29</v>
      </c>
      <c r="E431" s="313" t="s">
        <v>245</v>
      </c>
      <c r="F431" s="314" t="s">
        <v>10</v>
      </c>
      <c r="G431" s="315" t="s">
        <v>506</v>
      </c>
      <c r="H431" s="50"/>
      <c r="I431" s="358">
        <f>SUM(I432+I434)</f>
        <v>562000</v>
      </c>
      <c r="J431" s="358">
        <f>SUM(J432+J434)</f>
        <v>562000</v>
      </c>
    </row>
    <row r="432" spans="1:10" ht="31.5" x14ac:dyDescent="0.25">
      <c r="A432" s="111" t="s">
        <v>597</v>
      </c>
      <c r="B432" s="592" t="s">
        <v>52</v>
      </c>
      <c r="C432" s="2" t="s">
        <v>29</v>
      </c>
      <c r="D432" s="2" t="s">
        <v>29</v>
      </c>
      <c r="E432" s="313" t="s">
        <v>245</v>
      </c>
      <c r="F432" s="274" t="s">
        <v>10</v>
      </c>
      <c r="G432" s="275" t="s">
        <v>598</v>
      </c>
      <c r="H432" s="2"/>
      <c r="I432" s="358">
        <f>SUM(I433)</f>
        <v>388800</v>
      </c>
      <c r="J432" s="358">
        <f>SUM(J433)</f>
        <v>388800</v>
      </c>
    </row>
    <row r="433" spans="1:10" ht="31.5" x14ac:dyDescent="0.25">
      <c r="A433" s="122" t="s">
        <v>709</v>
      </c>
      <c r="B433" s="377" t="s">
        <v>52</v>
      </c>
      <c r="C433" s="2" t="s">
        <v>29</v>
      </c>
      <c r="D433" s="2" t="s">
        <v>29</v>
      </c>
      <c r="E433" s="313" t="s">
        <v>245</v>
      </c>
      <c r="F433" s="274" t="s">
        <v>10</v>
      </c>
      <c r="G433" s="275" t="s">
        <v>598</v>
      </c>
      <c r="H433" s="2" t="s">
        <v>16</v>
      </c>
      <c r="I433" s="360">
        <v>388800</v>
      </c>
      <c r="J433" s="360">
        <v>388800</v>
      </c>
    </row>
    <row r="434" spans="1:10" ht="15.75" x14ac:dyDescent="0.25">
      <c r="A434" s="99" t="s">
        <v>743</v>
      </c>
      <c r="B434" s="377" t="s">
        <v>52</v>
      </c>
      <c r="C434" s="2" t="s">
        <v>29</v>
      </c>
      <c r="D434" s="2" t="s">
        <v>29</v>
      </c>
      <c r="E434" s="313" t="s">
        <v>245</v>
      </c>
      <c r="F434" s="274" t="s">
        <v>10</v>
      </c>
      <c r="G434" s="275" t="s">
        <v>742</v>
      </c>
      <c r="H434" s="2"/>
      <c r="I434" s="358">
        <f>SUM(I435)</f>
        <v>173200</v>
      </c>
      <c r="J434" s="358">
        <f>SUM(J435)</f>
        <v>173200</v>
      </c>
    </row>
    <row r="435" spans="1:10" ht="31.5" x14ac:dyDescent="0.25">
      <c r="A435" s="122" t="s">
        <v>709</v>
      </c>
      <c r="B435" s="377" t="s">
        <v>52</v>
      </c>
      <c r="C435" s="2" t="s">
        <v>29</v>
      </c>
      <c r="D435" s="2" t="s">
        <v>29</v>
      </c>
      <c r="E435" s="313" t="s">
        <v>245</v>
      </c>
      <c r="F435" s="274" t="s">
        <v>10</v>
      </c>
      <c r="G435" s="275" t="s">
        <v>742</v>
      </c>
      <c r="H435" s="2" t="s">
        <v>16</v>
      </c>
      <c r="I435" s="360">
        <v>173200</v>
      </c>
      <c r="J435" s="360">
        <v>173200</v>
      </c>
    </row>
    <row r="436" spans="1:10" ht="15.75" x14ac:dyDescent="0.25">
      <c r="A436" s="121" t="s">
        <v>31</v>
      </c>
      <c r="B436" s="29" t="s">
        <v>52</v>
      </c>
      <c r="C436" s="25" t="s">
        <v>29</v>
      </c>
      <c r="D436" s="25" t="s">
        <v>32</v>
      </c>
      <c r="E436" s="322"/>
      <c r="F436" s="323"/>
      <c r="G436" s="324"/>
      <c r="H436" s="25"/>
      <c r="I436" s="384">
        <f>SUM(I442,I437,I455,I460)</f>
        <v>7008208</v>
      </c>
      <c r="J436" s="384">
        <f>SUM(J442,J437,J455,J460)</f>
        <v>7008208</v>
      </c>
    </row>
    <row r="437" spans="1:10" s="72" customFormat="1" ht="47.25" x14ac:dyDescent="0.25">
      <c r="A437" s="112" t="s">
        <v>126</v>
      </c>
      <c r="B437" s="36" t="s">
        <v>52</v>
      </c>
      <c r="C437" s="34" t="s">
        <v>29</v>
      </c>
      <c r="D437" s="34" t="s">
        <v>32</v>
      </c>
      <c r="E437" s="270" t="s">
        <v>201</v>
      </c>
      <c r="F437" s="271" t="s">
        <v>505</v>
      </c>
      <c r="G437" s="272" t="s">
        <v>506</v>
      </c>
      <c r="H437" s="34"/>
      <c r="I437" s="357">
        <f t="shared" ref="I437:J440" si="43">SUM(I438)</f>
        <v>3000</v>
      </c>
      <c r="J437" s="357">
        <f t="shared" si="43"/>
        <v>3000</v>
      </c>
    </row>
    <row r="438" spans="1:10" s="43" customFormat="1" ht="78.75" x14ac:dyDescent="0.25">
      <c r="A438" s="114" t="s">
        <v>127</v>
      </c>
      <c r="B438" s="381" t="s">
        <v>52</v>
      </c>
      <c r="C438" s="78" t="s">
        <v>29</v>
      </c>
      <c r="D438" s="41" t="s">
        <v>32</v>
      </c>
      <c r="E438" s="316" t="s">
        <v>234</v>
      </c>
      <c r="F438" s="317" t="s">
        <v>505</v>
      </c>
      <c r="G438" s="318" t="s">
        <v>506</v>
      </c>
      <c r="H438" s="79"/>
      <c r="I438" s="361">
        <f t="shared" si="43"/>
        <v>3000</v>
      </c>
      <c r="J438" s="361">
        <f t="shared" si="43"/>
        <v>3000</v>
      </c>
    </row>
    <row r="439" spans="1:10" s="43" customFormat="1" ht="47.25" x14ac:dyDescent="0.25">
      <c r="A439" s="370" t="s">
        <v>513</v>
      </c>
      <c r="B439" s="381" t="s">
        <v>52</v>
      </c>
      <c r="C439" s="78" t="s">
        <v>29</v>
      </c>
      <c r="D439" s="41" t="s">
        <v>32</v>
      </c>
      <c r="E439" s="316" t="s">
        <v>234</v>
      </c>
      <c r="F439" s="317" t="s">
        <v>10</v>
      </c>
      <c r="G439" s="318" t="s">
        <v>506</v>
      </c>
      <c r="H439" s="79"/>
      <c r="I439" s="361">
        <f t="shared" si="43"/>
        <v>3000</v>
      </c>
      <c r="J439" s="361">
        <f t="shared" si="43"/>
        <v>3000</v>
      </c>
    </row>
    <row r="440" spans="1:10" s="43" customFormat="1" ht="31.5" x14ac:dyDescent="0.25">
      <c r="A440" s="88" t="s">
        <v>116</v>
      </c>
      <c r="B440" s="61" t="s">
        <v>52</v>
      </c>
      <c r="C440" s="78" t="s">
        <v>29</v>
      </c>
      <c r="D440" s="41" t="s">
        <v>32</v>
      </c>
      <c r="E440" s="316" t="s">
        <v>234</v>
      </c>
      <c r="F440" s="317" t="s">
        <v>10</v>
      </c>
      <c r="G440" s="318" t="s">
        <v>515</v>
      </c>
      <c r="H440" s="2"/>
      <c r="I440" s="358">
        <f t="shared" si="43"/>
        <v>3000</v>
      </c>
      <c r="J440" s="358">
        <f t="shared" si="43"/>
        <v>3000</v>
      </c>
    </row>
    <row r="441" spans="1:10" s="43" customFormat="1" ht="31.5" x14ac:dyDescent="0.25">
      <c r="A441" s="115" t="s">
        <v>709</v>
      </c>
      <c r="B441" s="382" t="s">
        <v>52</v>
      </c>
      <c r="C441" s="78" t="s">
        <v>29</v>
      </c>
      <c r="D441" s="41" t="s">
        <v>32</v>
      </c>
      <c r="E441" s="316" t="s">
        <v>234</v>
      </c>
      <c r="F441" s="317" t="s">
        <v>10</v>
      </c>
      <c r="G441" s="318" t="s">
        <v>515</v>
      </c>
      <c r="H441" s="79" t="s">
        <v>16</v>
      </c>
      <c r="I441" s="362">
        <v>3000</v>
      </c>
      <c r="J441" s="362">
        <v>3000</v>
      </c>
    </row>
    <row r="442" spans="1:10" ht="31.5" x14ac:dyDescent="0.25">
      <c r="A442" s="109" t="s">
        <v>157</v>
      </c>
      <c r="B442" s="36" t="s">
        <v>52</v>
      </c>
      <c r="C442" s="34" t="s">
        <v>29</v>
      </c>
      <c r="D442" s="34" t="s">
        <v>32</v>
      </c>
      <c r="E442" s="270" t="s">
        <v>575</v>
      </c>
      <c r="F442" s="271" t="s">
        <v>505</v>
      </c>
      <c r="G442" s="272" t="s">
        <v>506</v>
      </c>
      <c r="H442" s="34"/>
      <c r="I442" s="357">
        <f>SUM(I443)</f>
        <v>6977508</v>
      </c>
      <c r="J442" s="357">
        <f>SUM(J443)</f>
        <v>6977508</v>
      </c>
    </row>
    <row r="443" spans="1:10" ht="63" x14ac:dyDescent="0.25">
      <c r="A443" s="69" t="s">
        <v>171</v>
      </c>
      <c r="B443" s="592" t="s">
        <v>52</v>
      </c>
      <c r="C443" s="2" t="s">
        <v>29</v>
      </c>
      <c r="D443" s="2" t="s">
        <v>32</v>
      </c>
      <c r="E443" s="273" t="s">
        <v>246</v>
      </c>
      <c r="F443" s="274" t="s">
        <v>505</v>
      </c>
      <c r="G443" s="275" t="s">
        <v>506</v>
      </c>
      <c r="H443" s="2"/>
      <c r="I443" s="358">
        <f>SUM(I444+I451)</f>
        <v>6977508</v>
      </c>
      <c r="J443" s="358">
        <f>SUM(J444+J451)</f>
        <v>6977508</v>
      </c>
    </row>
    <row r="444" spans="1:10" ht="47.25" x14ac:dyDescent="0.25">
      <c r="A444" s="69" t="s">
        <v>599</v>
      </c>
      <c r="B444" s="592" t="s">
        <v>52</v>
      </c>
      <c r="C444" s="2" t="s">
        <v>29</v>
      </c>
      <c r="D444" s="2" t="s">
        <v>32</v>
      </c>
      <c r="E444" s="273" t="s">
        <v>246</v>
      </c>
      <c r="F444" s="274" t="s">
        <v>10</v>
      </c>
      <c r="G444" s="275" t="s">
        <v>506</v>
      </c>
      <c r="H444" s="2"/>
      <c r="I444" s="358">
        <f>SUM(I445+I447)</f>
        <v>5874682</v>
      </c>
      <c r="J444" s="358">
        <f>SUM(J445+J447)</f>
        <v>5874682</v>
      </c>
    </row>
    <row r="445" spans="1:10" ht="47.25" x14ac:dyDescent="0.25">
      <c r="A445" s="69" t="s">
        <v>172</v>
      </c>
      <c r="B445" s="592" t="s">
        <v>52</v>
      </c>
      <c r="C445" s="2" t="s">
        <v>29</v>
      </c>
      <c r="D445" s="2" t="s">
        <v>32</v>
      </c>
      <c r="E445" s="273" t="s">
        <v>246</v>
      </c>
      <c r="F445" s="274" t="s">
        <v>10</v>
      </c>
      <c r="G445" s="275" t="s">
        <v>600</v>
      </c>
      <c r="H445" s="2"/>
      <c r="I445" s="358">
        <f>SUM(I446)</f>
        <v>38436</v>
      </c>
      <c r="J445" s="358">
        <f>SUM(J446)</f>
        <v>38436</v>
      </c>
    </row>
    <row r="446" spans="1:10" ht="63" x14ac:dyDescent="0.25">
      <c r="A446" s="111" t="s">
        <v>88</v>
      </c>
      <c r="B446" s="592" t="s">
        <v>52</v>
      </c>
      <c r="C446" s="2" t="s">
        <v>29</v>
      </c>
      <c r="D446" s="2" t="s">
        <v>32</v>
      </c>
      <c r="E446" s="273" t="s">
        <v>246</v>
      </c>
      <c r="F446" s="274" t="s">
        <v>10</v>
      </c>
      <c r="G446" s="275" t="s">
        <v>600</v>
      </c>
      <c r="H446" s="2" t="s">
        <v>13</v>
      </c>
      <c r="I446" s="360">
        <v>38436</v>
      </c>
      <c r="J446" s="360">
        <v>38436</v>
      </c>
    </row>
    <row r="447" spans="1:10" ht="31.5" x14ac:dyDescent="0.25">
      <c r="A447" s="69" t="s">
        <v>98</v>
      </c>
      <c r="B447" s="592" t="s">
        <v>52</v>
      </c>
      <c r="C447" s="50" t="s">
        <v>29</v>
      </c>
      <c r="D447" s="50" t="s">
        <v>32</v>
      </c>
      <c r="E447" s="313" t="s">
        <v>246</v>
      </c>
      <c r="F447" s="314" t="s">
        <v>10</v>
      </c>
      <c r="G447" s="315" t="s">
        <v>539</v>
      </c>
      <c r="H447" s="50"/>
      <c r="I447" s="358">
        <f>SUM(I448:I450)</f>
        <v>5836246</v>
      </c>
      <c r="J447" s="358">
        <f>SUM(J448:J450)</f>
        <v>5836246</v>
      </c>
    </row>
    <row r="448" spans="1:10" ht="63" x14ac:dyDescent="0.25">
      <c r="A448" s="111" t="s">
        <v>88</v>
      </c>
      <c r="B448" s="592" t="s">
        <v>52</v>
      </c>
      <c r="C448" s="2" t="s">
        <v>29</v>
      </c>
      <c r="D448" s="2" t="s">
        <v>32</v>
      </c>
      <c r="E448" s="273" t="s">
        <v>246</v>
      </c>
      <c r="F448" s="274" t="s">
        <v>10</v>
      </c>
      <c r="G448" s="275" t="s">
        <v>539</v>
      </c>
      <c r="H448" s="2" t="s">
        <v>13</v>
      </c>
      <c r="I448" s="360">
        <v>4883802</v>
      </c>
      <c r="J448" s="360">
        <v>4883802</v>
      </c>
    </row>
    <row r="449" spans="1:10" ht="31.5" x14ac:dyDescent="0.25">
      <c r="A449" s="122" t="s">
        <v>709</v>
      </c>
      <c r="B449" s="377" t="s">
        <v>52</v>
      </c>
      <c r="C449" s="2" t="s">
        <v>29</v>
      </c>
      <c r="D449" s="2" t="s">
        <v>32</v>
      </c>
      <c r="E449" s="273" t="s">
        <v>246</v>
      </c>
      <c r="F449" s="274" t="s">
        <v>10</v>
      </c>
      <c r="G449" s="275" t="s">
        <v>539</v>
      </c>
      <c r="H449" s="2" t="s">
        <v>16</v>
      </c>
      <c r="I449" s="360">
        <v>948884</v>
      </c>
      <c r="J449" s="360">
        <v>948884</v>
      </c>
    </row>
    <row r="450" spans="1:10" ht="15.75" x14ac:dyDescent="0.25">
      <c r="A450" s="69" t="s">
        <v>18</v>
      </c>
      <c r="B450" s="592" t="s">
        <v>52</v>
      </c>
      <c r="C450" s="2" t="s">
        <v>29</v>
      </c>
      <c r="D450" s="2" t="s">
        <v>32</v>
      </c>
      <c r="E450" s="273" t="s">
        <v>246</v>
      </c>
      <c r="F450" s="274" t="s">
        <v>10</v>
      </c>
      <c r="G450" s="275" t="s">
        <v>539</v>
      </c>
      <c r="H450" s="2" t="s">
        <v>17</v>
      </c>
      <c r="I450" s="360">
        <v>3560</v>
      </c>
      <c r="J450" s="360">
        <v>3560</v>
      </c>
    </row>
    <row r="451" spans="1:10" ht="78.75" x14ac:dyDescent="0.25">
      <c r="A451" s="69" t="s">
        <v>601</v>
      </c>
      <c r="B451" s="592" t="s">
        <v>52</v>
      </c>
      <c r="C451" s="2" t="s">
        <v>29</v>
      </c>
      <c r="D451" s="2" t="s">
        <v>32</v>
      </c>
      <c r="E451" s="273" t="s">
        <v>246</v>
      </c>
      <c r="F451" s="274" t="s">
        <v>12</v>
      </c>
      <c r="G451" s="275" t="s">
        <v>506</v>
      </c>
      <c r="H451" s="2"/>
      <c r="I451" s="358">
        <f>SUM(I452)</f>
        <v>1102826</v>
      </c>
      <c r="J451" s="358">
        <f>SUM(J452)</f>
        <v>1102826</v>
      </c>
    </row>
    <row r="452" spans="1:10" ht="31.5" x14ac:dyDescent="0.25">
      <c r="A452" s="69" t="s">
        <v>87</v>
      </c>
      <c r="B452" s="592" t="s">
        <v>52</v>
      </c>
      <c r="C452" s="2" t="s">
        <v>29</v>
      </c>
      <c r="D452" s="2" t="s">
        <v>32</v>
      </c>
      <c r="E452" s="273" t="s">
        <v>246</v>
      </c>
      <c r="F452" s="274" t="s">
        <v>12</v>
      </c>
      <c r="G452" s="275" t="s">
        <v>510</v>
      </c>
      <c r="H452" s="2"/>
      <c r="I452" s="358">
        <f>SUM(I453:I454)</f>
        <v>1102826</v>
      </c>
      <c r="J452" s="358">
        <f>SUM(J453:J454)</f>
        <v>1102826</v>
      </c>
    </row>
    <row r="453" spans="1:10" ht="63" x14ac:dyDescent="0.25">
      <c r="A453" s="111" t="s">
        <v>88</v>
      </c>
      <c r="B453" s="592" t="s">
        <v>52</v>
      </c>
      <c r="C453" s="2" t="s">
        <v>29</v>
      </c>
      <c r="D453" s="2" t="s">
        <v>32</v>
      </c>
      <c r="E453" s="273" t="s">
        <v>246</v>
      </c>
      <c r="F453" s="274" t="s">
        <v>12</v>
      </c>
      <c r="G453" s="275" t="s">
        <v>510</v>
      </c>
      <c r="H453" s="2" t="s">
        <v>13</v>
      </c>
      <c r="I453" s="359">
        <v>1102826</v>
      </c>
      <c r="J453" s="359">
        <v>1102826</v>
      </c>
    </row>
    <row r="454" spans="1:10" ht="31.5" hidden="1" x14ac:dyDescent="0.25">
      <c r="A454" s="115" t="s">
        <v>709</v>
      </c>
      <c r="B454" s="592" t="s">
        <v>52</v>
      </c>
      <c r="C454" s="2" t="s">
        <v>29</v>
      </c>
      <c r="D454" s="2" t="s">
        <v>32</v>
      </c>
      <c r="E454" s="273" t="s">
        <v>246</v>
      </c>
      <c r="F454" s="274" t="s">
        <v>12</v>
      </c>
      <c r="G454" s="275" t="s">
        <v>510</v>
      </c>
      <c r="H454" s="2" t="s">
        <v>16</v>
      </c>
      <c r="I454" s="359"/>
      <c r="J454" s="359"/>
    </row>
    <row r="455" spans="1:10" ht="47.25" hidden="1" x14ac:dyDescent="0.25">
      <c r="A455" s="112" t="s">
        <v>128</v>
      </c>
      <c r="B455" s="36" t="s">
        <v>52</v>
      </c>
      <c r="C455" s="34" t="s">
        <v>29</v>
      </c>
      <c r="D455" s="34" t="s">
        <v>32</v>
      </c>
      <c r="E455" s="270" t="s">
        <v>520</v>
      </c>
      <c r="F455" s="271" t="s">
        <v>505</v>
      </c>
      <c r="G455" s="272" t="s">
        <v>506</v>
      </c>
      <c r="H455" s="34"/>
      <c r="I455" s="357">
        <f t="shared" ref="I455:J458" si="44">SUM(I456)</f>
        <v>0</v>
      </c>
      <c r="J455" s="357">
        <f t="shared" si="44"/>
        <v>0</v>
      </c>
    </row>
    <row r="456" spans="1:10" ht="63" hidden="1" x14ac:dyDescent="0.25">
      <c r="A456" s="113" t="s">
        <v>164</v>
      </c>
      <c r="B456" s="61" t="s">
        <v>52</v>
      </c>
      <c r="C456" s="41" t="s">
        <v>29</v>
      </c>
      <c r="D456" s="50" t="s">
        <v>32</v>
      </c>
      <c r="E456" s="313" t="s">
        <v>244</v>
      </c>
      <c r="F456" s="314" t="s">
        <v>505</v>
      </c>
      <c r="G456" s="315" t="s">
        <v>506</v>
      </c>
      <c r="H456" s="79"/>
      <c r="I456" s="361">
        <f t="shared" si="44"/>
        <v>0</v>
      </c>
      <c r="J456" s="361">
        <f t="shared" si="44"/>
        <v>0</v>
      </c>
    </row>
    <row r="457" spans="1:10" ht="31.5" hidden="1" x14ac:dyDescent="0.25">
      <c r="A457" s="113" t="s">
        <v>589</v>
      </c>
      <c r="B457" s="61" t="s">
        <v>52</v>
      </c>
      <c r="C457" s="41" t="s">
        <v>29</v>
      </c>
      <c r="D457" s="50" t="s">
        <v>32</v>
      </c>
      <c r="E457" s="313" t="s">
        <v>244</v>
      </c>
      <c r="F457" s="314" t="s">
        <v>10</v>
      </c>
      <c r="G457" s="315" t="s">
        <v>506</v>
      </c>
      <c r="H457" s="79"/>
      <c r="I457" s="361">
        <f t="shared" si="44"/>
        <v>0</v>
      </c>
      <c r="J457" s="361">
        <f t="shared" si="44"/>
        <v>0</v>
      </c>
    </row>
    <row r="458" spans="1:10" ht="31.5" hidden="1" x14ac:dyDescent="0.25">
      <c r="A458" s="114" t="s">
        <v>165</v>
      </c>
      <c r="B458" s="381" t="s">
        <v>52</v>
      </c>
      <c r="C458" s="41" t="s">
        <v>29</v>
      </c>
      <c r="D458" s="50" t="s">
        <v>32</v>
      </c>
      <c r="E458" s="313" t="s">
        <v>244</v>
      </c>
      <c r="F458" s="314" t="s">
        <v>10</v>
      </c>
      <c r="G458" s="315" t="s">
        <v>590</v>
      </c>
      <c r="H458" s="79"/>
      <c r="I458" s="361">
        <f t="shared" si="44"/>
        <v>0</v>
      </c>
      <c r="J458" s="361">
        <f t="shared" si="44"/>
        <v>0</v>
      </c>
    </row>
    <row r="459" spans="1:10" ht="31.5" hidden="1" x14ac:dyDescent="0.25">
      <c r="A459" s="115" t="s">
        <v>709</v>
      </c>
      <c r="B459" s="382" t="s">
        <v>52</v>
      </c>
      <c r="C459" s="50" t="s">
        <v>29</v>
      </c>
      <c r="D459" s="50" t="s">
        <v>32</v>
      </c>
      <c r="E459" s="313" t="s">
        <v>244</v>
      </c>
      <c r="F459" s="314" t="s">
        <v>10</v>
      </c>
      <c r="G459" s="315" t="s">
        <v>590</v>
      </c>
      <c r="H459" s="79" t="s">
        <v>16</v>
      </c>
      <c r="I459" s="362"/>
      <c r="J459" s="362"/>
    </row>
    <row r="460" spans="1:10" s="43" customFormat="1" ht="63" x14ac:dyDescent="0.25">
      <c r="A460" s="112" t="s">
        <v>144</v>
      </c>
      <c r="B460" s="36" t="s">
        <v>52</v>
      </c>
      <c r="C460" s="34" t="s">
        <v>29</v>
      </c>
      <c r="D460" s="48" t="s">
        <v>32</v>
      </c>
      <c r="E460" s="282" t="s">
        <v>220</v>
      </c>
      <c r="F460" s="283" t="s">
        <v>505</v>
      </c>
      <c r="G460" s="284" t="s">
        <v>506</v>
      </c>
      <c r="H460" s="34"/>
      <c r="I460" s="357">
        <f t="shared" ref="I460:J463" si="45">SUM(I461)</f>
        <v>27700</v>
      </c>
      <c r="J460" s="357">
        <f t="shared" si="45"/>
        <v>27700</v>
      </c>
    </row>
    <row r="461" spans="1:10" s="43" customFormat="1" ht="110.25" x14ac:dyDescent="0.25">
      <c r="A461" s="113" t="s">
        <v>160</v>
      </c>
      <c r="B461" s="61" t="s">
        <v>52</v>
      </c>
      <c r="C461" s="2" t="s">
        <v>29</v>
      </c>
      <c r="D461" s="41" t="s">
        <v>32</v>
      </c>
      <c r="E461" s="316" t="s">
        <v>222</v>
      </c>
      <c r="F461" s="317" t="s">
        <v>505</v>
      </c>
      <c r="G461" s="318" t="s">
        <v>506</v>
      </c>
      <c r="H461" s="2"/>
      <c r="I461" s="358">
        <f t="shared" si="45"/>
        <v>27700</v>
      </c>
      <c r="J461" s="358">
        <f t="shared" si="45"/>
        <v>27700</v>
      </c>
    </row>
    <row r="462" spans="1:10" s="43" customFormat="1" ht="47.25" x14ac:dyDescent="0.25">
      <c r="A462" s="113" t="s">
        <v>525</v>
      </c>
      <c r="B462" s="61" t="s">
        <v>52</v>
      </c>
      <c r="C462" s="2" t="s">
        <v>29</v>
      </c>
      <c r="D462" s="41" t="s">
        <v>32</v>
      </c>
      <c r="E462" s="316" t="s">
        <v>222</v>
      </c>
      <c r="F462" s="317" t="s">
        <v>10</v>
      </c>
      <c r="G462" s="318" t="s">
        <v>506</v>
      </c>
      <c r="H462" s="2"/>
      <c r="I462" s="358">
        <f t="shared" si="45"/>
        <v>27700</v>
      </c>
      <c r="J462" s="358">
        <f t="shared" si="45"/>
        <v>27700</v>
      </c>
    </row>
    <row r="463" spans="1:10" s="43" customFormat="1" ht="31.5" x14ac:dyDescent="0.25">
      <c r="A463" s="69" t="s">
        <v>113</v>
      </c>
      <c r="B463" s="592" t="s">
        <v>52</v>
      </c>
      <c r="C463" s="2" t="s">
        <v>29</v>
      </c>
      <c r="D463" s="41" t="s">
        <v>32</v>
      </c>
      <c r="E463" s="316" t="s">
        <v>222</v>
      </c>
      <c r="F463" s="317" t="s">
        <v>10</v>
      </c>
      <c r="G463" s="318" t="s">
        <v>526</v>
      </c>
      <c r="H463" s="2"/>
      <c r="I463" s="358">
        <f t="shared" si="45"/>
        <v>27700</v>
      </c>
      <c r="J463" s="358">
        <f t="shared" si="45"/>
        <v>27700</v>
      </c>
    </row>
    <row r="464" spans="1:10" s="43" customFormat="1" ht="31.5" x14ac:dyDescent="0.25">
      <c r="A464" s="122" t="s">
        <v>709</v>
      </c>
      <c r="B464" s="377" t="s">
        <v>52</v>
      </c>
      <c r="C464" s="2" t="s">
        <v>29</v>
      </c>
      <c r="D464" s="41" t="s">
        <v>32</v>
      </c>
      <c r="E464" s="316" t="s">
        <v>222</v>
      </c>
      <c r="F464" s="317" t="s">
        <v>10</v>
      </c>
      <c r="G464" s="318" t="s">
        <v>526</v>
      </c>
      <c r="H464" s="2" t="s">
        <v>16</v>
      </c>
      <c r="I464" s="359">
        <v>27700</v>
      </c>
      <c r="J464" s="359">
        <v>27700</v>
      </c>
    </row>
    <row r="465" spans="1:10" s="43" customFormat="1" ht="15.75" x14ac:dyDescent="0.25">
      <c r="A465" s="125" t="s">
        <v>37</v>
      </c>
      <c r="B465" s="19" t="s">
        <v>52</v>
      </c>
      <c r="C465" s="19">
        <v>10</v>
      </c>
      <c r="D465" s="19"/>
      <c r="E465" s="385"/>
      <c r="F465" s="386"/>
      <c r="G465" s="387"/>
      <c r="H465" s="15"/>
      <c r="I465" s="383">
        <f>SUM(I466+I494)</f>
        <v>9285888</v>
      </c>
      <c r="J465" s="383">
        <f>SUM(J466+J494)</f>
        <v>9285888</v>
      </c>
    </row>
    <row r="466" spans="1:10" s="43" customFormat="1" ht="15.75" x14ac:dyDescent="0.25">
      <c r="A466" s="121" t="s">
        <v>41</v>
      </c>
      <c r="B466" s="29" t="s">
        <v>52</v>
      </c>
      <c r="C466" s="29">
        <v>10</v>
      </c>
      <c r="D466" s="25" t="s">
        <v>15</v>
      </c>
      <c r="E466" s="322"/>
      <c r="F466" s="323"/>
      <c r="G466" s="324"/>
      <c r="H466" s="25"/>
      <c r="I466" s="384">
        <f>SUM(I467)</f>
        <v>8151448</v>
      </c>
      <c r="J466" s="384">
        <f>SUM(J467)</f>
        <v>8151448</v>
      </c>
    </row>
    <row r="467" spans="1:10" ht="31.5" x14ac:dyDescent="0.25">
      <c r="A467" s="112" t="s">
        <v>157</v>
      </c>
      <c r="B467" s="36" t="s">
        <v>52</v>
      </c>
      <c r="C467" s="36">
        <v>10</v>
      </c>
      <c r="D467" s="34" t="s">
        <v>15</v>
      </c>
      <c r="E467" s="270" t="s">
        <v>575</v>
      </c>
      <c r="F467" s="271" t="s">
        <v>505</v>
      </c>
      <c r="G467" s="272" t="s">
        <v>506</v>
      </c>
      <c r="H467" s="34"/>
      <c r="I467" s="357">
        <f>SUM(I468,I485)</f>
        <v>8151448</v>
      </c>
      <c r="J467" s="357">
        <f>SUM(J468,J485)</f>
        <v>8151448</v>
      </c>
    </row>
    <row r="468" spans="1:10" ht="47.25" x14ac:dyDescent="0.25">
      <c r="A468" s="111" t="s">
        <v>158</v>
      </c>
      <c r="B468" s="592" t="s">
        <v>52</v>
      </c>
      <c r="C468" s="592">
        <v>10</v>
      </c>
      <c r="D468" s="2" t="s">
        <v>15</v>
      </c>
      <c r="E468" s="273" t="s">
        <v>241</v>
      </c>
      <c r="F468" s="274" t="s">
        <v>505</v>
      </c>
      <c r="G468" s="275" t="s">
        <v>506</v>
      </c>
      <c r="H468" s="2"/>
      <c r="I468" s="358">
        <f>SUM(I469+I477)</f>
        <v>8034089</v>
      </c>
      <c r="J468" s="358">
        <f>SUM(J469+J477)</f>
        <v>8034089</v>
      </c>
    </row>
    <row r="469" spans="1:10" ht="15.75" x14ac:dyDescent="0.25">
      <c r="A469" s="111" t="s">
        <v>576</v>
      </c>
      <c r="B469" s="592" t="s">
        <v>52</v>
      </c>
      <c r="C469" s="592">
        <v>10</v>
      </c>
      <c r="D469" s="2" t="s">
        <v>15</v>
      </c>
      <c r="E469" s="273" t="s">
        <v>241</v>
      </c>
      <c r="F469" s="274" t="s">
        <v>10</v>
      </c>
      <c r="G469" s="275" t="s">
        <v>506</v>
      </c>
      <c r="H469" s="2"/>
      <c r="I469" s="358">
        <f>SUM(I470+I472+I475)</f>
        <v>832450</v>
      </c>
      <c r="J469" s="358">
        <f>SUM(J470+J472+J475)</f>
        <v>832450</v>
      </c>
    </row>
    <row r="470" spans="1:10" ht="31.5" hidden="1" x14ac:dyDescent="0.25">
      <c r="A470" s="111" t="s">
        <v>740</v>
      </c>
      <c r="B470" s="592" t="s">
        <v>52</v>
      </c>
      <c r="C470" s="592">
        <v>10</v>
      </c>
      <c r="D470" s="2" t="s">
        <v>15</v>
      </c>
      <c r="E470" s="273" t="s">
        <v>241</v>
      </c>
      <c r="F470" s="274" t="s">
        <v>10</v>
      </c>
      <c r="G470" s="275" t="s">
        <v>739</v>
      </c>
      <c r="H470" s="2"/>
      <c r="I470" s="358">
        <f>SUM(I471)</f>
        <v>0</v>
      </c>
      <c r="J470" s="358">
        <f>SUM(J471)</f>
        <v>0</v>
      </c>
    </row>
    <row r="471" spans="1:10" ht="15.75" hidden="1" x14ac:dyDescent="0.25">
      <c r="A471" s="69" t="s">
        <v>40</v>
      </c>
      <c r="B471" s="592" t="s">
        <v>52</v>
      </c>
      <c r="C471" s="592">
        <v>10</v>
      </c>
      <c r="D471" s="2" t="s">
        <v>15</v>
      </c>
      <c r="E471" s="273" t="s">
        <v>241</v>
      </c>
      <c r="F471" s="274" t="s">
        <v>10</v>
      </c>
      <c r="G471" s="275" t="s">
        <v>739</v>
      </c>
      <c r="H471" s="2" t="s">
        <v>39</v>
      </c>
      <c r="I471" s="360"/>
      <c r="J471" s="360"/>
    </row>
    <row r="472" spans="1:10" ht="94.5" x14ac:dyDescent="0.25">
      <c r="A472" s="69" t="s">
        <v>110</v>
      </c>
      <c r="B472" s="592" t="s">
        <v>52</v>
      </c>
      <c r="C472" s="592">
        <v>10</v>
      </c>
      <c r="D472" s="2" t="s">
        <v>15</v>
      </c>
      <c r="E472" s="273" t="s">
        <v>241</v>
      </c>
      <c r="F472" s="274" t="s">
        <v>10</v>
      </c>
      <c r="G472" s="275" t="s">
        <v>616</v>
      </c>
      <c r="H472" s="2"/>
      <c r="I472" s="358">
        <f>SUM(I473:I474)</f>
        <v>772450</v>
      </c>
      <c r="J472" s="358">
        <f>SUM(J473:J474)</f>
        <v>772450</v>
      </c>
    </row>
    <row r="473" spans="1:10" ht="31.5" x14ac:dyDescent="0.25">
      <c r="A473" s="122" t="s">
        <v>709</v>
      </c>
      <c r="B473" s="377" t="s">
        <v>52</v>
      </c>
      <c r="C473" s="592">
        <v>10</v>
      </c>
      <c r="D473" s="2" t="s">
        <v>15</v>
      </c>
      <c r="E473" s="273" t="s">
        <v>241</v>
      </c>
      <c r="F473" s="274" t="s">
        <v>10</v>
      </c>
      <c r="G473" s="275" t="s">
        <v>616</v>
      </c>
      <c r="H473" s="2" t="s">
        <v>16</v>
      </c>
      <c r="I473" s="360">
        <v>3862</v>
      </c>
      <c r="J473" s="360">
        <v>3862</v>
      </c>
    </row>
    <row r="474" spans="1:10" ht="15.75" x14ac:dyDescent="0.25">
      <c r="A474" s="69" t="s">
        <v>40</v>
      </c>
      <c r="B474" s="592" t="s">
        <v>52</v>
      </c>
      <c r="C474" s="592">
        <v>10</v>
      </c>
      <c r="D474" s="2" t="s">
        <v>15</v>
      </c>
      <c r="E474" s="273" t="s">
        <v>241</v>
      </c>
      <c r="F474" s="274" t="s">
        <v>10</v>
      </c>
      <c r="G474" s="275" t="s">
        <v>616</v>
      </c>
      <c r="H474" s="2" t="s">
        <v>39</v>
      </c>
      <c r="I474" s="360">
        <v>768588</v>
      </c>
      <c r="J474" s="360">
        <v>768588</v>
      </c>
    </row>
    <row r="475" spans="1:10" ht="31.5" x14ac:dyDescent="0.25">
      <c r="A475" s="69" t="s">
        <v>581</v>
      </c>
      <c r="B475" s="592" t="s">
        <v>52</v>
      </c>
      <c r="C475" s="592">
        <v>10</v>
      </c>
      <c r="D475" s="2" t="s">
        <v>15</v>
      </c>
      <c r="E475" s="273" t="s">
        <v>241</v>
      </c>
      <c r="F475" s="274" t="s">
        <v>10</v>
      </c>
      <c r="G475" s="275" t="s">
        <v>582</v>
      </c>
      <c r="H475" s="2"/>
      <c r="I475" s="358">
        <f>SUM(I476)</f>
        <v>60000</v>
      </c>
      <c r="J475" s="358">
        <f>SUM(J476)</f>
        <v>60000</v>
      </c>
    </row>
    <row r="476" spans="1:10" ht="15.75" x14ac:dyDescent="0.25">
      <c r="A476" s="69" t="s">
        <v>40</v>
      </c>
      <c r="B476" s="592" t="s">
        <v>52</v>
      </c>
      <c r="C476" s="592">
        <v>10</v>
      </c>
      <c r="D476" s="2" t="s">
        <v>15</v>
      </c>
      <c r="E476" s="273" t="s">
        <v>241</v>
      </c>
      <c r="F476" s="274" t="s">
        <v>10</v>
      </c>
      <c r="G476" s="275" t="s">
        <v>582</v>
      </c>
      <c r="H476" s="2" t="s">
        <v>39</v>
      </c>
      <c r="I476" s="360">
        <v>60000</v>
      </c>
      <c r="J476" s="360">
        <v>60000</v>
      </c>
    </row>
    <row r="477" spans="1:10" ht="15.75" x14ac:dyDescent="0.25">
      <c r="A477" s="69" t="s">
        <v>588</v>
      </c>
      <c r="B477" s="592" t="s">
        <v>52</v>
      </c>
      <c r="C477" s="592">
        <v>10</v>
      </c>
      <c r="D477" s="2" t="s">
        <v>15</v>
      </c>
      <c r="E477" s="273" t="s">
        <v>241</v>
      </c>
      <c r="F477" s="274" t="s">
        <v>12</v>
      </c>
      <c r="G477" s="275" t="s">
        <v>506</v>
      </c>
      <c r="H477" s="2"/>
      <c r="I477" s="358">
        <f>SUM(I478+I480+I483)</f>
        <v>7201639</v>
      </c>
      <c r="J477" s="358">
        <f>SUM(J478+J480+J483)</f>
        <v>7201639</v>
      </c>
    </row>
    <row r="478" spans="1:10" ht="31.5" hidden="1" x14ac:dyDescent="0.25">
      <c r="A478" s="111" t="s">
        <v>740</v>
      </c>
      <c r="B478" s="592" t="s">
        <v>52</v>
      </c>
      <c r="C478" s="592">
        <v>10</v>
      </c>
      <c r="D478" s="2" t="s">
        <v>15</v>
      </c>
      <c r="E478" s="273" t="s">
        <v>241</v>
      </c>
      <c r="F478" s="274" t="s">
        <v>12</v>
      </c>
      <c r="G478" s="275" t="s">
        <v>739</v>
      </c>
      <c r="H478" s="2"/>
      <c r="I478" s="358">
        <f>SUM(I479)</f>
        <v>0</v>
      </c>
      <c r="J478" s="358">
        <f>SUM(J479)</f>
        <v>0</v>
      </c>
    </row>
    <row r="479" spans="1:10" ht="15.75" hidden="1" x14ac:dyDescent="0.25">
      <c r="A479" s="69" t="s">
        <v>40</v>
      </c>
      <c r="B479" s="592" t="s">
        <v>52</v>
      </c>
      <c r="C479" s="592">
        <v>10</v>
      </c>
      <c r="D479" s="2" t="s">
        <v>15</v>
      </c>
      <c r="E479" s="273" t="s">
        <v>241</v>
      </c>
      <c r="F479" s="274" t="s">
        <v>12</v>
      </c>
      <c r="G479" s="275" t="s">
        <v>739</v>
      </c>
      <c r="H479" s="2" t="s">
        <v>39</v>
      </c>
      <c r="I479" s="360"/>
      <c r="J479" s="360"/>
    </row>
    <row r="480" spans="1:10" ht="94.5" x14ac:dyDescent="0.25">
      <c r="A480" s="69" t="s">
        <v>110</v>
      </c>
      <c r="B480" s="592" t="s">
        <v>52</v>
      </c>
      <c r="C480" s="592">
        <v>10</v>
      </c>
      <c r="D480" s="2" t="s">
        <v>15</v>
      </c>
      <c r="E480" s="273" t="s">
        <v>241</v>
      </c>
      <c r="F480" s="274" t="s">
        <v>12</v>
      </c>
      <c r="G480" s="275" t="s">
        <v>616</v>
      </c>
      <c r="H480" s="2"/>
      <c r="I480" s="358">
        <f>SUM(I481:I482)</f>
        <v>7093439</v>
      </c>
      <c r="J480" s="358">
        <f>SUM(J481:J482)</f>
        <v>7093439</v>
      </c>
    </row>
    <row r="481" spans="1:10" ht="31.5" x14ac:dyDescent="0.25">
      <c r="A481" s="122" t="s">
        <v>709</v>
      </c>
      <c r="B481" s="377" t="s">
        <v>52</v>
      </c>
      <c r="C481" s="592">
        <v>10</v>
      </c>
      <c r="D481" s="2" t="s">
        <v>15</v>
      </c>
      <c r="E481" s="273" t="s">
        <v>241</v>
      </c>
      <c r="F481" s="274" t="s">
        <v>12</v>
      </c>
      <c r="G481" s="275" t="s">
        <v>616</v>
      </c>
      <c r="H481" s="2" t="s">
        <v>16</v>
      </c>
      <c r="I481" s="360">
        <v>30043</v>
      </c>
      <c r="J481" s="360">
        <v>30043</v>
      </c>
    </row>
    <row r="482" spans="1:10" ht="15.75" x14ac:dyDescent="0.25">
      <c r="A482" s="69" t="s">
        <v>40</v>
      </c>
      <c r="B482" s="592" t="s">
        <v>52</v>
      </c>
      <c r="C482" s="592">
        <v>10</v>
      </c>
      <c r="D482" s="2" t="s">
        <v>15</v>
      </c>
      <c r="E482" s="273" t="s">
        <v>241</v>
      </c>
      <c r="F482" s="274" t="s">
        <v>12</v>
      </c>
      <c r="G482" s="275" t="s">
        <v>616</v>
      </c>
      <c r="H482" s="2" t="s">
        <v>39</v>
      </c>
      <c r="I482" s="360">
        <v>7063396</v>
      </c>
      <c r="J482" s="360">
        <v>7063396</v>
      </c>
    </row>
    <row r="483" spans="1:10" ht="31.5" x14ac:dyDescent="0.25">
      <c r="A483" s="69" t="s">
        <v>581</v>
      </c>
      <c r="B483" s="592" t="s">
        <v>52</v>
      </c>
      <c r="C483" s="592">
        <v>10</v>
      </c>
      <c r="D483" s="2" t="s">
        <v>15</v>
      </c>
      <c r="E483" s="273" t="s">
        <v>241</v>
      </c>
      <c r="F483" s="274" t="s">
        <v>12</v>
      </c>
      <c r="G483" s="275" t="s">
        <v>582</v>
      </c>
      <c r="H483" s="2"/>
      <c r="I483" s="358">
        <f>SUM(I484)</f>
        <v>108200</v>
      </c>
      <c r="J483" s="358">
        <f>SUM(J484)</f>
        <v>108200</v>
      </c>
    </row>
    <row r="484" spans="1:10" ht="15.75" x14ac:dyDescent="0.25">
      <c r="A484" s="69" t="s">
        <v>40</v>
      </c>
      <c r="B484" s="592" t="s">
        <v>52</v>
      </c>
      <c r="C484" s="592">
        <v>10</v>
      </c>
      <c r="D484" s="2" t="s">
        <v>15</v>
      </c>
      <c r="E484" s="273" t="s">
        <v>241</v>
      </c>
      <c r="F484" s="274" t="s">
        <v>12</v>
      </c>
      <c r="G484" s="275" t="s">
        <v>582</v>
      </c>
      <c r="H484" s="2" t="s">
        <v>39</v>
      </c>
      <c r="I484" s="360">
        <v>108200</v>
      </c>
      <c r="J484" s="360">
        <v>108200</v>
      </c>
    </row>
    <row r="485" spans="1:10" ht="63" x14ac:dyDescent="0.25">
      <c r="A485" s="69" t="s">
        <v>162</v>
      </c>
      <c r="B485" s="592" t="s">
        <v>52</v>
      </c>
      <c r="C485" s="592">
        <v>10</v>
      </c>
      <c r="D485" s="2" t="s">
        <v>15</v>
      </c>
      <c r="E485" s="273" t="s">
        <v>242</v>
      </c>
      <c r="F485" s="274" t="s">
        <v>505</v>
      </c>
      <c r="G485" s="275" t="s">
        <v>506</v>
      </c>
      <c r="H485" s="2"/>
      <c r="I485" s="358">
        <f>SUM(I486)</f>
        <v>117359</v>
      </c>
      <c r="J485" s="358">
        <f>SUM(J486)</f>
        <v>117359</v>
      </c>
    </row>
    <row r="486" spans="1:10" ht="31.5" x14ac:dyDescent="0.25">
      <c r="A486" s="69" t="s">
        <v>592</v>
      </c>
      <c r="B486" s="592" t="s">
        <v>52</v>
      </c>
      <c r="C486" s="592">
        <v>10</v>
      </c>
      <c r="D486" s="2" t="s">
        <v>15</v>
      </c>
      <c r="E486" s="273" t="s">
        <v>242</v>
      </c>
      <c r="F486" s="274" t="s">
        <v>10</v>
      </c>
      <c r="G486" s="275" t="s">
        <v>506</v>
      </c>
      <c r="H486" s="2"/>
      <c r="I486" s="358">
        <f>SUM(I487+I489+I492)</f>
        <v>117359</v>
      </c>
      <c r="J486" s="358">
        <f>SUM(J487+J489+J492)</f>
        <v>117359</v>
      </c>
    </row>
    <row r="487" spans="1:10" ht="31.5" hidden="1" x14ac:dyDescent="0.25">
      <c r="A487" s="111" t="s">
        <v>740</v>
      </c>
      <c r="B487" s="592" t="s">
        <v>52</v>
      </c>
      <c r="C487" s="592">
        <v>10</v>
      </c>
      <c r="D487" s="2" t="s">
        <v>15</v>
      </c>
      <c r="E487" s="273" t="s">
        <v>242</v>
      </c>
      <c r="F487" s="274" t="s">
        <v>10</v>
      </c>
      <c r="G487" s="275" t="s">
        <v>739</v>
      </c>
      <c r="H487" s="2"/>
      <c r="I487" s="358">
        <f>SUM(I488)</f>
        <v>0</v>
      </c>
      <c r="J487" s="358">
        <f>SUM(J488)</f>
        <v>0</v>
      </c>
    </row>
    <row r="488" spans="1:10" ht="15.75" hidden="1" x14ac:dyDescent="0.25">
      <c r="A488" s="69" t="s">
        <v>40</v>
      </c>
      <c r="B488" s="592" t="s">
        <v>52</v>
      </c>
      <c r="C488" s="592">
        <v>10</v>
      </c>
      <c r="D488" s="2" t="s">
        <v>15</v>
      </c>
      <c r="E488" s="273" t="s">
        <v>242</v>
      </c>
      <c r="F488" s="274" t="s">
        <v>10</v>
      </c>
      <c r="G488" s="275" t="s">
        <v>739</v>
      </c>
      <c r="H488" s="2" t="s">
        <v>39</v>
      </c>
      <c r="I488" s="360"/>
      <c r="J488" s="360"/>
    </row>
    <row r="489" spans="1:10" ht="94.5" x14ac:dyDescent="0.25">
      <c r="A489" s="69" t="s">
        <v>110</v>
      </c>
      <c r="B489" s="592" t="s">
        <v>52</v>
      </c>
      <c r="C489" s="592">
        <v>10</v>
      </c>
      <c r="D489" s="2" t="s">
        <v>15</v>
      </c>
      <c r="E489" s="273" t="s">
        <v>242</v>
      </c>
      <c r="F489" s="406" t="s">
        <v>10</v>
      </c>
      <c r="G489" s="275" t="s">
        <v>616</v>
      </c>
      <c r="H489" s="2"/>
      <c r="I489" s="358">
        <f>SUM(I490:I491)</f>
        <v>95359</v>
      </c>
      <c r="J489" s="358">
        <f>SUM(J490:J491)</f>
        <v>95359</v>
      </c>
    </row>
    <row r="490" spans="1:10" ht="31.5" x14ac:dyDescent="0.25">
      <c r="A490" s="122" t="s">
        <v>709</v>
      </c>
      <c r="B490" s="377" t="s">
        <v>52</v>
      </c>
      <c r="C490" s="592">
        <v>10</v>
      </c>
      <c r="D490" s="2" t="s">
        <v>15</v>
      </c>
      <c r="E490" s="130" t="s">
        <v>242</v>
      </c>
      <c r="F490" s="408" t="s">
        <v>10</v>
      </c>
      <c r="G490" s="405" t="s">
        <v>616</v>
      </c>
      <c r="H490" s="2" t="s">
        <v>16</v>
      </c>
      <c r="I490" s="360"/>
      <c r="J490" s="360"/>
    </row>
    <row r="491" spans="1:10" ht="15.75" x14ac:dyDescent="0.25">
      <c r="A491" s="69" t="s">
        <v>40</v>
      </c>
      <c r="B491" s="592" t="s">
        <v>52</v>
      </c>
      <c r="C491" s="592">
        <v>10</v>
      </c>
      <c r="D491" s="2" t="s">
        <v>15</v>
      </c>
      <c r="E491" s="273" t="s">
        <v>242</v>
      </c>
      <c r="F491" s="407" t="s">
        <v>10</v>
      </c>
      <c r="G491" s="275" t="s">
        <v>616</v>
      </c>
      <c r="H491" s="2" t="s">
        <v>39</v>
      </c>
      <c r="I491" s="360">
        <v>95359</v>
      </c>
      <c r="J491" s="360">
        <v>95359</v>
      </c>
    </row>
    <row r="492" spans="1:10" ht="31.5" x14ac:dyDescent="0.25">
      <c r="A492" s="69" t="s">
        <v>581</v>
      </c>
      <c r="B492" s="592" t="s">
        <v>52</v>
      </c>
      <c r="C492" s="592">
        <v>10</v>
      </c>
      <c r="D492" s="2" t="s">
        <v>15</v>
      </c>
      <c r="E492" s="273" t="s">
        <v>242</v>
      </c>
      <c r="F492" s="274" t="s">
        <v>10</v>
      </c>
      <c r="G492" s="275" t="s">
        <v>582</v>
      </c>
      <c r="H492" s="2"/>
      <c r="I492" s="358">
        <f>SUM(I493)</f>
        <v>22000</v>
      </c>
      <c r="J492" s="358">
        <f>SUM(J493)</f>
        <v>22000</v>
      </c>
    </row>
    <row r="493" spans="1:10" ht="15.75" x14ac:dyDescent="0.25">
      <c r="A493" s="69" t="s">
        <v>40</v>
      </c>
      <c r="B493" s="592" t="s">
        <v>52</v>
      </c>
      <c r="C493" s="592">
        <v>10</v>
      </c>
      <c r="D493" s="2" t="s">
        <v>15</v>
      </c>
      <c r="E493" s="273" t="s">
        <v>242</v>
      </c>
      <c r="F493" s="274" t="s">
        <v>10</v>
      </c>
      <c r="G493" s="275" t="s">
        <v>582</v>
      </c>
      <c r="H493" s="2" t="s">
        <v>39</v>
      </c>
      <c r="I493" s="360">
        <v>22000</v>
      </c>
      <c r="J493" s="360">
        <v>22000</v>
      </c>
    </row>
    <row r="494" spans="1:10" ht="15.75" x14ac:dyDescent="0.25">
      <c r="A494" s="121" t="s">
        <v>42</v>
      </c>
      <c r="B494" s="29" t="s">
        <v>52</v>
      </c>
      <c r="C494" s="29">
        <v>10</v>
      </c>
      <c r="D494" s="25" t="s">
        <v>20</v>
      </c>
      <c r="E494" s="322"/>
      <c r="F494" s="323"/>
      <c r="G494" s="324"/>
      <c r="H494" s="25"/>
      <c r="I494" s="384">
        <f t="shared" ref="I494:J497" si="46">SUM(I495)</f>
        <v>1134440</v>
      </c>
      <c r="J494" s="384">
        <f t="shared" si="46"/>
        <v>1134440</v>
      </c>
    </row>
    <row r="495" spans="1:10" ht="31.5" x14ac:dyDescent="0.25">
      <c r="A495" s="112" t="s">
        <v>180</v>
      </c>
      <c r="B495" s="36" t="s">
        <v>52</v>
      </c>
      <c r="C495" s="36">
        <v>10</v>
      </c>
      <c r="D495" s="34" t="s">
        <v>20</v>
      </c>
      <c r="E495" s="270" t="s">
        <v>575</v>
      </c>
      <c r="F495" s="271" t="s">
        <v>505</v>
      </c>
      <c r="G495" s="272" t="s">
        <v>506</v>
      </c>
      <c r="H495" s="34"/>
      <c r="I495" s="357">
        <f t="shared" si="46"/>
        <v>1134440</v>
      </c>
      <c r="J495" s="357">
        <f t="shared" si="46"/>
        <v>1134440</v>
      </c>
    </row>
    <row r="496" spans="1:10" ht="47.25" x14ac:dyDescent="0.25">
      <c r="A496" s="69" t="s">
        <v>181</v>
      </c>
      <c r="B496" s="592" t="s">
        <v>52</v>
      </c>
      <c r="C496" s="592">
        <v>10</v>
      </c>
      <c r="D496" s="2" t="s">
        <v>20</v>
      </c>
      <c r="E496" s="273" t="s">
        <v>241</v>
      </c>
      <c r="F496" s="274" t="s">
        <v>505</v>
      </c>
      <c r="G496" s="275" t="s">
        <v>506</v>
      </c>
      <c r="H496" s="2"/>
      <c r="I496" s="358">
        <f t="shared" si="46"/>
        <v>1134440</v>
      </c>
      <c r="J496" s="358">
        <f t="shared" si="46"/>
        <v>1134440</v>
      </c>
    </row>
    <row r="497" spans="1:10" ht="15.75" x14ac:dyDescent="0.25">
      <c r="A497" s="69" t="s">
        <v>576</v>
      </c>
      <c r="B497" s="592" t="s">
        <v>52</v>
      </c>
      <c r="C497" s="6">
        <v>10</v>
      </c>
      <c r="D497" s="2" t="s">
        <v>20</v>
      </c>
      <c r="E497" s="273" t="s">
        <v>241</v>
      </c>
      <c r="F497" s="274" t="s">
        <v>10</v>
      </c>
      <c r="G497" s="275" t="s">
        <v>506</v>
      </c>
      <c r="H497" s="2"/>
      <c r="I497" s="358">
        <f t="shared" si="46"/>
        <v>1134440</v>
      </c>
      <c r="J497" s="358">
        <f t="shared" si="46"/>
        <v>1134440</v>
      </c>
    </row>
    <row r="498" spans="1:10" ht="15.75" x14ac:dyDescent="0.25">
      <c r="A498" s="111" t="s">
        <v>182</v>
      </c>
      <c r="B498" s="592" t="s">
        <v>52</v>
      </c>
      <c r="C498" s="592">
        <v>10</v>
      </c>
      <c r="D498" s="2" t="s">
        <v>20</v>
      </c>
      <c r="E498" s="273" t="s">
        <v>241</v>
      </c>
      <c r="F498" s="274" t="s">
        <v>10</v>
      </c>
      <c r="G498" s="275" t="s">
        <v>624</v>
      </c>
      <c r="H498" s="2"/>
      <c r="I498" s="358">
        <f>SUM(I499:I500)</f>
        <v>1134440</v>
      </c>
      <c r="J498" s="358">
        <f>SUM(J499:J500)</f>
        <v>1134440</v>
      </c>
    </row>
    <row r="499" spans="1:10" ht="31.5" hidden="1" x14ac:dyDescent="0.25">
      <c r="A499" s="122" t="s">
        <v>709</v>
      </c>
      <c r="B499" s="377" t="s">
        <v>52</v>
      </c>
      <c r="C499" s="592">
        <v>10</v>
      </c>
      <c r="D499" s="2" t="s">
        <v>20</v>
      </c>
      <c r="E499" s="273" t="s">
        <v>241</v>
      </c>
      <c r="F499" s="274" t="s">
        <v>10</v>
      </c>
      <c r="G499" s="275" t="s">
        <v>624</v>
      </c>
      <c r="H499" s="2" t="s">
        <v>16</v>
      </c>
      <c r="I499" s="360"/>
      <c r="J499" s="360"/>
    </row>
    <row r="500" spans="1:10" ht="15.75" x14ac:dyDescent="0.25">
      <c r="A500" s="69" t="s">
        <v>40</v>
      </c>
      <c r="B500" s="592" t="s">
        <v>52</v>
      </c>
      <c r="C500" s="592">
        <v>10</v>
      </c>
      <c r="D500" s="2" t="s">
        <v>20</v>
      </c>
      <c r="E500" s="273" t="s">
        <v>241</v>
      </c>
      <c r="F500" s="274" t="s">
        <v>10</v>
      </c>
      <c r="G500" s="275" t="s">
        <v>624</v>
      </c>
      <c r="H500" s="2" t="s">
        <v>39</v>
      </c>
      <c r="I500" s="360">
        <v>1134440</v>
      </c>
      <c r="J500" s="360">
        <v>1134440</v>
      </c>
    </row>
    <row r="501" spans="1:10" s="43" customFormat="1" ht="31.5" x14ac:dyDescent="0.25">
      <c r="A501" s="20" t="s">
        <v>58</v>
      </c>
      <c r="B501" s="21" t="s">
        <v>59</v>
      </c>
      <c r="C501" s="22"/>
      <c r="D501" s="138"/>
      <c r="E501" s="144"/>
      <c r="F501" s="259"/>
      <c r="G501" s="139"/>
      <c r="H501" s="32"/>
      <c r="I501" s="365">
        <f>SUM(I502+I509+I537+I586+I604)</f>
        <v>27120069</v>
      </c>
      <c r="J501" s="365">
        <f>SUM(J502+J509+J537+J586+J604)</f>
        <v>27120069</v>
      </c>
    </row>
    <row r="502" spans="1:10" s="43" customFormat="1" ht="15.75" hidden="1" x14ac:dyDescent="0.25">
      <c r="A502" s="367" t="s">
        <v>9</v>
      </c>
      <c r="B502" s="401" t="s">
        <v>59</v>
      </c>
      <c r="C502" s="15" t="s">
        <v>10</v>
      </c>
      <c r="D502" s="15"/>
      <c r="E502" s="391"/>
      <c r="F502" s="392"/>
      <c r="G502" s="393"/>
      <c r="H502" s="15"/>
      <c r="I502" s="383">
        <f t="shared" ref="I502:J507" si="47">SUM(I503)</f>
        <v>0</v>
      </c>
      <c r="J502" s="383">
        <f t="shared" si="47"/>
        <v>0</v>
      </c>
    </row>
    <row r="503" spans="1:10" s="43" customFormat="1" ht="15.75" hidden="1" x14ac:dyDescent="0.25">
      <c r="A503" s="107" t="s">
        <v>23</v>
      </c>
      <c r="B503" s="29" t="s">
        <v>59</v>
      </c>
      <c r="C503" s="25" t="s">
        <v>10</v>
      </c>
      <c r="D503" s="29">
        <v>13</v>
      </c>
      <c r="E503" s="108"/>
      <c r="F503" s="388"/>
      <c r="G503" s="389"/>
      <c r="H503" s="25"/>
      <c r="I503" s="384">
        <f t="shared" si="47"/>
        <v>0</v>
      </c>
      <c r="J503" s="384">
        <f t="shared" si="47"/>
        <v>0</v>
      </c>
    </row>
    <row r="504" spans="1:10" ht="31.5" hidden="1" x14ac:dyDescent="0.25">
      <c r="A504" s="33" t="s">
        <v>166</v>
      </c>
      <c r="B504" s="36" t="s">
        <v>59</v>
      </c>
      <c r="C504" s="34" t="s">
        <v>10</v>
      </c>
      <c r="D504" s="36">
        <v>13</v>
      </c>
      <c r="E504" s="270" t="s">
        <v>247</v>
      </c>
      <c r="F504" s="271" t="s">
        <v>505</v>
      </c>
      <c r="G504" s="272" t="s">
        <v>506</v>
      </c>
      <c r="H504" s="37"/>
      <c r="I504" s="357">
        <f t="shared" si="47"/>
        <v>0</v>
      </c>
      <c r="J504" s="357">
        <f t="shared" si="47"/>
        <v>0</v>
      </c>
    </row>
    <row r="505" spans="1:10" ht="47.25" hidden="1" x14ac:dyDescent="0.25">
      <c r="A505" s="3" t="s">
        <v>174</v>
      </c>
      <c r="B505" s="592" t="s">
        <v>59</v>
      </c>
      <c r="C505" s="2" t="s">
        <v>10</v>
      </c>
      <c r="D505" s="2">
        <v>13</v>
      </c>
      <c r="E505" s="273" t="s">
        <v>603</v>
      </c>
      <c r="F505" s="274" t="s">
        <v>505</v>
      </c>
      <c r="G505" s="275" t="s">
        <v>506</v>
      </c>
      <c r="H505" s="2"/>
      <c r="I505" s="358">
        <f t="shared" si="47"/>
        <v>0</v>
      </c>
      <c r="J505" s="358">
        <f t="shared" si="47"/>
        <v>0</v>
      </c>
    </row>
    <row r="506" spans="1:10" ht="15.75" hidden="1" x14ac:dyDescent="0.25">
      <c r="A506" s="333" t="s">
        <v>604</v>
      </c>
      <c r="B506" s="379" t="s">
        <v>59</v>
      </c>
      <c r="C506" s="2" t="s">
        <v>10</v>
      </c>
      <c r="D506" s="2">
        <v>13</v>
      </c>
      <c r="E506" s="273" t="s">
        <v>251</v>
      </c>
      <c r="F506" s="274" t="s">
        <v>10</v>
      </c>
      <c r="G506" s="275" t="s">
        <v>506</v>
      </c>
      <c r="H506" s="2"/>
      <c r="I506" s="358">
        <f t="shared" si="47"/>
        <v>0</v>
      </c>
      <c r="J506" s="358">
        <f t="shared" si="47"/>
        <v>0</v>
      </c>
    </row>
    <row r="507" spans="1:10" ht="31.5" hidden="1" x14ac:dyDescent="0.25">
      <c r="A507" s="122" t="s">
        <v>573</v>
      </c>
      <c r="B507" s="377" t="s">
        <v>59</v>
      </c>
      <c r="C507" s="2" t="s">
        <v>10</v>
      </c>
      <c r="D507" s="2">
        <v>13</v>
      </c>
      <c r="E507" s="273" t="s">
        <v>251</v>
      </c>
      <c r="F507" s="274" t="s">
        <v>10</v>
      </c>
      <c r="G507" s="293" t="s">
        <v>572</v>
      </c>
      <c r="H507" s="2"/>
      <c r="I507" s="358">
        <f t="shared" si="47"/>
        <v>0</v>
      </c>
      <c r="J507" s="358">
        <f t="shared" si="47"/>
        <v>0</v>
      </c>
    </row>
    <row r="508" spans="1:10" ht="15.75" hidden="1" x14ac:dyDescent="0.25">
      <c r="A508" s="99" t="s">
        <v>21</v>
      </c>
      <c r="B508" s="377" t="s">
        <v>59</v>
      </c>
      <c r="C508" s="2" t="s">
        <v>10</v>
      </c>
      <c r="D508" s="2">
        <v>13</v>
      </c>
      <c r="E508" s="273" t="s">
        <v>251</v>
      </c>
      <c r="F508" s="274" t="s">
        <v>10</v>
      </c>
      <c r="G508" s="293" t="s">
        <v>572</v>
      </c>
      <c r="H508" s="2" t="s">
        <v>71</v>
      </c>
      <c r="I508" s="360"/>
      <c r="J508" s="360"/>
    </row>
    <row r="509" spans="1:10" s="43" customFormat="1" ht="15.75" x14ac:dyDescent="0.25">
      <c r="A509" s="366" t="s">
        <v>27</v>
      </c>
      <c r="B509" s="19" t="s">
        <v>59</v>
      </c>
      <c r="C509" s="15" t="s">
        <v>29</v>
      </c>
      <c r="D509" s="19"/>
      <c r="E509" s="304"/>
      <c r="F509" s="305"/>
      <c r="G509" s="306"/>
      <c r="H509" s="15"/>
      <c r="I509" s="383">
        <f>SUM(I510+I518)</f>
        <v>6645991</v>
      </c>
      <c r="J509" s="383">
        <f>SUM(J510+J518)</f>
        <v>6645991</v>
      </c>
    </row>
    <row r="510" spans="1:10" s="43" customFormat="1" ht="15.75" x14ac:dyDescent="0.25">
      <c r="A510" s="107" t="s">
        <v>1014</v>
      </c>
      <c r="B510" s="29" t="s">
        <v>59</v>
      </c>
      <c r="C510" s="25" t="s">
        <v>29</v>
      </c>
      <c r="D510" s="25" t="s">
        <v>15</v>
      </c>
      <c r="E510" s="267"/>
      <c r="F510" s="268"/>
      <c r="G510" s="269"/>
      <c r="H510" s="25"/>
      <c r="I510" s="384">
        <f t="shared" ref="I510:J513" si="48">SUM(I511)</f>
        <v>6209491</v>
      </c>
      <c r="J510" s="384">
        <f t="shared" si="48"/>
        <v>6209491</v>
      </c>
    </row>
    <row r="511" spans="1:10" s="43" customFormat="1" ht="31.5" x14ac:dyDescent="0.25">
      <c r="A511" s="109" t="s">
        <v>166</v>
      </c>
      <c r="B511" s="133" t="s">
        <v>59</v>
      </c>
      <c r="C511" s="34" t="s">
        <v>29</v>
      </c>
      <c r="D511" s="34" t="s">
        <v>15</v>
      </c>
      <c r="E511" s="270" t="s">
        <v>247</v>
      </c>
      <c r="F511" s="271" t="s">
        <v>505</v>
      </c>
      <c r="G511" s="272" t="s">
        <v>506</v>
      </c>
      <c r="H511" s="34"/>
      <c r="I511" s="357">
        <f t="shared" si="48"/>
        <v>6209491</v>
      </c>
      <c r="J511" s="357">
        <f t="shared" si="48"/>
        <v>6209491</v>
      </c>
    </row>
    <row r="512" spans="1:10" s="43" customFormat="1" ht="63" x14ac:dyDescent="0.25">
      <c r="A512" s="69" t="s">
        <v>167</v>
      </c>
      <c r="B512" s="146" t="s">
        <v>59</v>
      </c>
      <c r="C512" s="50" t="s">
        <v>29</v>
      </c>
      <c r="D512" s="50" t="s">
        <v>15</v>
      </c>
      <c r="E512" s="313" t="s">
        <v>248</v>
      </c>
      <c r="F512" s="314" t="s">
        <v>505</v>
      </c>
      <c r="G512" s="315" t="s">
        <v>506</v>
      </c>
      <c r="H512" s="50"/>
      <c r="I512" s="358">
        <f t="shared" si="48"/>
        <v>6209491</v>
      </c>
      <c r="J512" s="358">
        <f t="shared" si="48"/>
        <v>6209491</v>
      </c>
    </row>
    <row r="513" spans="1:10" s="43" customFormat="1" ht="47.25" x14ac:dyDescent="0.25">
      <c r="A513" s="69" t="s">
        <v>591</v>
      </c>
      <c r="B513" s="146" t="s">
        <v>59</v>
      </c>
      <c r="C513" s="50" t="s">
        <v>29</v>
      </c>
      <c r="D513" s="50" t="s">
        <v>15</v>
      </c>
      <c r="E513" s="313" t="s">
        <v>248</v>
      </c>
      <c r="F513" s="314" t="s">
        <v>10</v>
      </c>
      <c r="G513" s="315" t="s">
        <v>506</v>
      </c>
      <c r="H513" s="50"/>
      <c r="I513" s="358">
        <f t="shared" si="48"/>
        <v>6209491</v>
      </c>
      <c r="J513" s="358">
        <f t="shared" si="48"/>
        <v>6209491</v>
      </c>
    </row>
    <row r="514" spans="1:10" s="43" customFormat="1" ht="31.5" x14ac:dyDescent="0.25">
      <c r="A514" s="69" t="s">
        <v>98</v>
      </c>
      <c r="B514" s="146" t="s">
        <v>59</v>
      </c>
      <c r="C514" s="50" t="s">
        <v>29</v>
      </c>
      <c r="D514" s="50" t="s">
        <v>15</v>
      </c>
      <c r="E514" s="313" t="s">
        <v>248</v>
      </c>
      <c r="F514" s="314" t="s">
        <v>10</v>
      </c>
      <c r="G514" s="315" t="s">
        <v>539</v>
      </c>
      <c r="H514" s="50"/>
      <c r="I514" s="358">
        <f>SUM(I515:I517)</f>
        <v>6209491</v>
      </c>
      <c r="J514" s="358">
        <f>SUM(J515:J517)</f>
        <v>6209491</v>
      </c>
    </row>
    <row r="515" spans="1:10" s="43" customFormat="1" ht="63" x14ac:dyDescent="0.25">
      <c r="A515" s="111" t="s">
        <v>88</v>
      </c>
      <c r="B515" s="146" t="s">
        <v>59</v>
      </c>
      <c r="C515" s="50" t="s">
        <v>29</v>
      </c>
      <c r="D515" s="50" t="s">
        <v>15</v>
      </c>
      <c r="E515" s="313" t="s">
        <v>248</v>
      </c>
      <c r="F515" s="314" t="s">
        <v>10</v>
      </c>
      <c r="G515" s="315" t="s">
        <v>539</v>
      </c>
      <c r="H515" s="50" t="s">
        <v>13</v>
      </c>
      <c r="I515" s="360">
        <v>5891191</v>
      </c>
      <c r="J515" s="360">
        <v>5891191</v>
      </c>
    </row>
    <row r="516" spans="1:10" s="43" customFormat="1" ht="31.5" x14ac:dyDescent="0.25">
      <c r="A516" s="122" t="s">
        <v>709</v>
      </c>
      <c r="B516" s="377" t="s">
        <v>59</v>
      </c>
      <c r="C516" s="50" t="s">
        <v>29</v>
      </c>
      <c r="D516" s="50" t="s">
        <v>15</v>
      </c>
      <c r="E516" s="316" t="s">
        <v>248</v>
      </c>
      <c r="F516" s="317" t="s">
        <v>10</v>
      </c>
      <c r="G516" s="318" t="s">
        <v>539</v>
      </c>
      <c r="H516" s="2" t="s">
        <v>16</v>
      </c>
      <c r="I516" s="359">
        <v>308000</v>
      </c>
      <c r="J516" s="359">
        <v>308000</v>
      </c>
    </row>
    <row r="517" spans="1:10" s="43" customFormat="1" ht="15.75" x14ac:dyDescent="0.25">
      <c r="A517" s="69" t="s">
        <v>18</v>
      </c>
      <c r="B517" s="146" t="s">
        <v>59</v>
      </c>
      <c r="C517" s="50" t="s">
        <v>29</v>
      </c>
      <c r="D517" s="50" t="s">
        <v>15</v>
      </c>
      <c r="E517" s="316" t="s">
        <v>248</v>
      </c>
      <c r="F517" s="317" t="s">
        <v>10</v>
      </c>
      <c r="G517" s="318" t="s">
        <v>539</v>
      </c>
      <c r="H517" s="2" t="s">
        <v>17</v>
      </c>
      <c r="I517" s="359">
        <v>10300</v>
      </c>
      <c r="J517" s="359">
        <v>10300</v>
      </c>
    </row>
    <row r="518" spans="1:10" s="43" customFormat="1" ht="15.75" x14ac:dyDescent="0.25">
      <c r="A518" s="121" t="s">
        <v>642</v>
      </c>
      <c r="B518" s="29" t="s">
        <v>59</v>
      </c>
      <c r="C518" s="25" t="s">
        <v>29</v>
      </c>
      <c r="D518" s="25" t="s">
        <v>29</v>
      </c>
      <c r="E518" s="267"/>
      <c r="F518" s="268"/>
      <c r="G518" s="269"/>
      <c r="H518" s="25"/>
      <c r="I518" s="356">
        <f>SUM(I519+I532)</f>
        <v>436500</v>
      </c>
      <c r="J518" s="356">
        <f>SUM(J519+J532)</f>
        <v>436500</v>
      </c>
    </row>
    <row r="519" spans="1:10" ht="63" x14ac:dyDescent="0.25">
      <c r="A519" s="112" t="s">
        <v>168</v>
      </c>
      <c r="B519" s="36" t="s">
        <v>59</v>
      </c>
      <c r="C519" s="34" t="s">
        <v>29</v>
      </c>
      <c r="D519" s="34" t="s">
        <v>29</v>
      </c>
      <c r="E519" s="270" t="s">
        <v>593</v>
      </c>
      <c r="F519" s="271" t="s">
        <v>505</v>
      </c>
      <c r="G519" s="272" t="s">
        <v>506</v>
      </c>
      <c r="H519" s="34"/>
      <c r="I519" s="357">
        <f>SUM(I520+I524)</f>
        <v>427000</v>
      </c>
      <c r="J519" s="357">
        <f>SUM(J520+J524)</f>
        <v>427000</v>
      </c>
    </row>
    <row r="520" spans="1:10" ht="94.5" x14ac:dyDescent="0.25">
      <c r="A520" s="116" t="s">
        <v>169</v>
      </c>
      <c r="B520" s="61" t="s">
        <v>59</v>
      </c>
      <c r="C520" s="50" t="s">
        <v>29</v>
      </c>
      <c r="D520" s="50" t="s">
        <v>29</v>
      </c>
      <c r="E520" s="313" t="s">
        <v>249</v>
      </c>
      <c r="F520" s="314" t="s">
        <v>505</v>
      </c>
      <c r="G520" s="315" t="s">
        <v>506</v>
      </c>
      <c r="H520" s="50"/>
      <c r="I520" s="358">
        <f t="shared" ref="I520:J522" si="49">SUM(I521)</f>
        <v>148000</v>
      </c>
      <c r="J520" s="358">
        <f t="shared" si="49"/>
        <v>148000</v>
      </c>
    </row>
    <row r="521" spans="1:10" ht="31.5" x14ac:dyDescent="0.25">
      <c r="A521" s="116" t="s">
        <v>594</v>
      </c>
      <c r="B521" s="61" t="s">
        <v>59</v>
      </c>
      <c r="C521" s="50" t="s">
        <v>29</v>
      </c>
      <c r="D521" s="50" t="s">
        <v>29</v>
      </c>
      <c r="E521" s="313" t="s">
        <v>249</v>
      </c>
      <c r="F521" s="314" t="s">
        <v>10</v>
      </c>
      <c r="G521" s="315" t="s">
        <v>506</v>
      </c>
      <c r="H521" s="50"/>
      <c r="I521" s="358">
        <f t="shared" si="49"/>
        <v>148000</v>
      </c>
      <c r="J521" s="358">
        <f t="shared" si="49"/>
        <v>148000</v>
      </c>
    </row>
    <row r="522" spans="1:10" ht="15.75" x14ac:dyDescent="0.25">
      <c r="A522" s="69" t="s">
        <v>99</v>
      </c>
      <c r="B522" s="592" t="s">
        <v>59</v>
      </c>
      <c r="C522" s="50" t="s">
        <v>29</v>
      </c>
      <c r="D522" s="50" t="s">
        <v>29</v>
      </c>
      <c r="E522" s="313" t="s">
        <v>249</v>
      </c>
      <c r="F522" s="314" t="s">
        <v>10</v>
      </c>
      <c r="G522" s="315" t="s">
        <v>595</v>
      </c>
      <c r="H522" s="50"/>
      <c r="I522" s="358">
        <f t="shared" si="49"/>
        <v>148000</v>
      </c>
      <c r="J522" s="358">
        <f t="shared" si="49"/>
        <v>148000</v>
      </c>
    </row>
    <row r="523" spans="1:10" ht="31.5" x14ac:dyDescent="0.25">
      <c r="A523" s="122" t="s">
        <v>709</v>
      </c>
      <c r="B523" s="377" t="s">
        <v>59</v>
      </c>
      <c r="C523" s="50" t="s">
        <v>29</v>
      </c>
      <c r="D523" s="50" t="s">
        <v>29</v>
      </c>
      <c r="E523" s="313" t="s">
        <v>249</v>
      </c>
      <c r="F523" s="314" t="s">
        <v>10</v>
      </c>
      <c r="G523" s="315" t="s">
        <v>595</v>
      </c>
      <c r="H523" s="50" t="s">
        <v>16</v>
      </c>
      <c r="I523" s="360">
        <v>148000</v>
      </c>
      <c r="J523" s="360">
        <v>148000</v>
      </c>
    </row>
    <row r="524" spans="1:10" ht="78.75" x14ac:dyDescent="0.25">
      <c r="A524" s="113" t="s">
        <v>170</v>
      </c>
      <c r="B524" s="61" t="s">
        <v>59</v>
      </c>
      <c r="C524" s="50" t="s">
        <v>29</v>
      </c>
      <c r="D524" s="50" t="s">
        <v>29</v>
      </c>
      <c r="E524" s="313" t="s">
        <v>245</v>
      </c>
      <c r="F524" s="314" t="s">
        <v>505</v>
      </c>
      <c r="G524" s="315" t="s">
        <v>506</v>
      </c>
      <c r="H524" s="50"/>
      <c r="I524" s="358">
        <f>SUM(I525)</f>
        <v>279000</v>
      </c>
      <c r="J524" s="358">
        <f>SUM(J525)</f>
        <v>279000</v>
      </c>
    </row>
    <row r="525" spans="1:10" ht="31.5" x14ac:dyDescent="0.25">
      <c r="A525" s="113" t="s">
        <v>596</v>
      </c>
      <c r="B525" s="61" t="s">
        <v>59</v>
      </c>
      <c r="C525" s="50" t="s">
        <v>29</v>
      </c>
      <c r="D525" s="50" t="s">
        <v>29</v>
      </c>
      <c r="E525" s="313" t="s">
        <v>245</v>
      </c>
      <c r="F525" s="314" t="s">
        <v>10</v>
      </c>
      <c r="G525" s="140" t="s">
        <v>506</v>
      </c>
      <c r="H525" s="50"/>
      <c r="I525" s="358">
        <f>SUM(I526+I528+I530)</f>
        <v>279000</v>
      </c>
      <c r="J525" s="358">
        <f>SUM(J526+J528+J530)</f>
        <v>279000</v>
      </c>
    </row>
    <row r="526" spans="1:10" ht="15.75" hidden="1" x14ac:dyDescent="0.25">
      <c r="A526" s="113" t="s">
        <v>745</v>
      </c>
      <c r="B526" s="61" t="s">
        <v>59</v>
      </c>
      <c r="C526" s="50" t="s">
        <v>29</v>
      </c>
      <c r="D526" s="50" t="s">
        <v>29</v>
      </c>
      <c r="E526" s="313" t="s">
        <v>245</v>
      </c>
      <c r="F526" s="314" t="s">
        <v>10</v>
      </c>
      <c r="G526" s="315" t="s">
        <v>744</v>
      </c>
      <c r="H526" s="50"/>
      <c r="I526" s="358">
        <f>SUM(I527)</f>
        <v>0</v>
      </c>
      <c r="J526" s="358">
        <f>SUM(J527)</f>
        <v>0</v>
      </c>
    </row>
    <row r="527" spans="1:10" ht="15.75" hidden="1" x14ac:dyDescent="0.25">
      <c r="A527" s="69" t="s">
        <v>40</v>
      </c>
      <c r="B527" s="61" t="s">
        <v>59</v>
      </c>
      <c r="C527" s="50" t="s">
        <v>29</v>
      </c>
      <c r="D527" s="50" t="s">
        <v>29</v>
      </c>
      <c r="E527" s="313" t="s">
        <v>245</v>
      </c>
      <c r="F527" s="314" t="s">
        <v>10</v>
      </c>
      <c r="G527" s="315" t="s">
        <v>744</v>
      </c>
      <c r="H527" s="50" t="s">
        <v>39</v>
      </c>
      <c r="I527" s="360"/>
      <c r="J527" s="360"/>
    </row>
    <row r="528" spans="1:10" ht="31.5" x14ac:dyDescent="0.25">
      <c r="A528" s="111" t="s">
        <v>597</v>
      </c>
      <c r="B528" s="592" t="s">
        <v>59</v>
      </c>
      <c r="C528" s="2" t="s">
        <v>29</v>
      </c>
      <c r="D528" s="2" t="s">
        <v>29</v>
      </c>
      <c r="E528" s="313" t="s">
        <v>245</v>
      </c>
      <c r="F528" s="274" t="s">
        <v>10</v>
      </c>
      <c r="G528" s="275" t="s">
        <v>598</v>
      </c>
      <c r="H528" s="2"/>
      <c r="I528" s="358">
        <f>SUM(I529:I529)</f>
        <v>175197</v>
      </c>
      <c r="J528" s="358">
        <f>SUM(J529:J529)</f>
        <v>175197</v>
      </c>
    </row>
    <row r="529" spans="1:10" ht="15.75" x14ac:dyDescent="0.25">
      <c r="A529" s="69" t="s">
        <v>40</v>
      </c>
      <c r="B529" s="592" t="s">
        <v>59</v>
      </c>
      <c r="C529" s="2" t="s">
        <v>29</v>
      </c>
      <c r="D529" s="2" t="s">
        <v>29</v>
      </c>
      <c r="E529" s="313" t="s">
        <v>245</v>
      </c>
      <c r="F529" s="274" t="s">
        <v>10</v>
      </c>
      <c r="G529" s="275" t="s">
        <v>598</v>
      </c>
      <c r="H529" s="2" t="s">
        <v>39</v>
      </c>
      <c r="I529" s="360">
        <v>175197</v>
      </c>
      <c r="J529" s="360">
        <v>175197</v>
      </c>
    </row>
    <row r="530" spans="1:10" ht="15.75" x14ac:dyDescent="0.25">
      <c r="A530" s="69" t="s">
        <v>743</v>
      </c>
      <c r="B530" s="592" t="s">
        <v>59</v>
      </c>
      <c r="C530" s="2" t="s">
        <v>29</v>
      </c>
      <c r="D530" s="2" t="s">
        <v>29</v>
      </c>
      <c r="E530" s="313" t="s">
        <v>245</v>
      </c>
      <c r="F530" s="274" t="s">
        <v>10</v>
      </c>
      <c r="G530" s="275" t="s">
        <v>746</v>
      </c>
      <c r="H530" s="2"/>
      <c r="I530" s="358">
        <f>SUM(I531)</f>
        <v>103803</v>
      </c>
      <c r="J530" s="358">
        <f>SUM(J531)</f>
        <v>103803</v>
      </c>
    </row>
    <row r="531" spans="1:10" ht="31.5" x14ac:dyDescent="0.25">
      <c r="A531" s="122" t="s">
        <v>709</v>
      </c>
      <c r="B531" s="592" t="s">
        <v>59</v>
      </c>
      <c r="C531" s="2" t="s">
        <v>29</v>
      </c>
      <c r="D531" s="2" t="s">
        <v>29</v>
      </c>
      <c r="E531" s="313" t="s">
        <v>245</v>
      </c>
      <c r="F531" s="274" t="s">
        <v>10</v>
      </c>
      <c r="G531" s="275" t="s">
        <v>746</v>
      </c>
      <c r="H531" s="2" t="s">
        <v>16</v>
      </c>
      <c r="I531" s="360">
        <v>103803</v>
      </c>
      <c r="J531" s="360">
        <v>103803</v>
      </c>
    </row>
    <row r="532" spans="1:10" s="72" customFormat="1" ht="47.25" x14ac:dyDescent="0.25">
      <c r="A532" s="112" t="s">
        <v>128</v>
      </c>
      <c r="B532" s="36" t="s">
        <v>59</v>
      </c>
      <c r="C532" s="34" t="s">
        <v>29</v>
      </c>
      <c r="D532" s="34" t="s">
        <v>29</v>
      </c>
      <c r="E532" s="270" t="s">
        <v>520</v>
      </c>
      <c r="F532" s="271" t="s">
        <v>505</v>
      </c>
      <c r="G532" s="272" t="s">
        <v>506</v>
      </c>
      <c r="H532" s="34"/>
      <c r="I532" s="357">
        <f t="shared" ref="I532:J535" si="50">SUM(I533)</f>
        <v>9500</v>
      </c>
      <c r="J532" s="357">
        <f t="shared" si="50"/>
        <v>9500</v>
      </c>
    </row>
    <row r="533" spans="1:10" s="72" customFormat="1" ht="63" x14ac:dyDescent="0.25">
      <c r="A533" s="113" t="s">
        <v>164</v>
      </c>
      <c r="B533" s="61" t="s">
        <v>59</v>
      </c>
      <c r="C533" s="41" t="s">
        <v>29</v>
      </c>
      <c r="D533" s="50" t="s">
        <v>29</v>
      </c>
      <c r="E533" s="313" t="s">
        <v>244</v>
      </c>
      <c r="F533" s="314" t="s">
        <v>505</v>
      </c>
      <c r="G533" s="315" t="s">
        <v>506</v>
      </c>
      <c r="H533" s="79"/>
      <c r="I533" s="361">
        <f t="shared" si="50"/>
        <v>9500</v>
      </c>
      <c r="J533" s="361">
        <f t="shared" si="50"/>
        <v>9500</v>
      </c>
    </row>
    <row r="534" spans="1:10" s="72" customFormat="1" ht="31.5" x14ac:dyDescent="0.25">
      <c r="A534" s="113" t="s">
        <v>589</v>
      </c>
      <c r="B534" s="61" t="s">
        <v>59</v>
      </c>
      <c r="C534" s="41" t="s">
        <v>29</v>
      </c>
      <c r="D534" s="50" t="s">
        <v>29</v>
      </c>
      <c r="E534" s="313" t="s">
        <v>244</v>
      </c>
      <c r="F534" s="314" t="s">
        <v>10</v>
      </c>
      <c r="G534" s="315" t="s">
        <v>506</v>
      </c>
      <c r="H534" s="79"/>
      <c r="I534" s="361">
        <f t="shared" si="50"/>
        <v>9500</v>
      </c>
      <c r="J534" s="361">
        <f t="shared" si="50"/>
        <v>9500</v>
      </c>
    </row>
    <row r="535" spans="1:10" s="43" customFormat="1" ht="31.5" x14ac:dyDescent="0.25">
      <c r="A535" s="114" t="s">
        <v>165</v>
      </c>
      <c r="B535" s="381" t="s">
        <v>59</v>
      </c>
      <c r="C535" s="41" t="s">
        <v>29</v>
      </c>
      <c r="D535" s="50" t="s">
        <v>29</v>
      </c>
      <c r="E535" s="313" t="s">
        <v>244</v>
      </c>
      <c r="F535" s="314" t="s">
        <v>10</v>
      </c>
      <c r="G535" s="315" t="s">
        <v>590</v>
      </c>
      <c r="H535" s="79"/>
      <c r="I535" s="361">
        <f t="shared" si="50"/>
        <v>9500</v>
      </c>
      <c r="J535" s="361">
        <f t="shared" si="50"/>
        <v>9500</v>
      </c>
    </row>
    <row r="536" spans="1:10" s="43" customFormat="1" ht="31.5" x14ac:dyDescent="0.25">
      <c r="A536" s="115" t="s">
        <v>709</v>
      </c>
      <c r="B536" s="382" t="s">
        <v>59</v>
      </c>
      <c r="C536" s="50" t="s">
        <v>29</v>
      </c>
      <c r="D536" s="50" t="s">
        <v>29</v>
      </c>
      <c r="E536" s="313" t="s">
        <v>244</v>
      </c>
      <c r="F536" s="314" t="s">
        <v>10</v>
      </c>
      <c r="G536" s="315" t="s">
        <v>590</v>
      </c>
      <c r="H536" s="79" t="s">
        <v>16</v>
      </c>
      <c r="I536" s="362">
        <v>9500</v>
      </c>
      <c r="J536" s="362">
        <v>9500</v>
      </c>
    </row>
    <row r="537" spans="1:10" ht="15.75" x14ac:dyDescent="0.25">
      <c r="A537" s="125" t="s">
        <v>33</v>
      </c>
      <c r="B537" s="19" t="s">
        <v>59</v>
      </c>
      <c r="C537" s="15" t="s">
        <v>35</v>
      </c>
      <c r="D537" s="15"/>
      <c r="E537" s="264"/>
      <c r="F537" s="265"/>
      <c r="G537" s="266"/>
      <c r="H537" s="15"/>
      <c r="I537" s="383">
        <f>SUM(I538,I561)</f>
        <v>19316251</v>
      </c>
      <c r="J537" s="383">
        <f>SUM(J538,J561)</f>
        <v>19316251</v>
      </c>
    </row>
    <row r="538" spans="1:10" ht="15.75" x14ac:dyDescent="0.25">
      <c r="A538" s="121" t="s">
        <v>34</v>
      </c>
      <c r="B538" s="29" t="s">
        <v>59</v>
      </c>
      <c r="C538" s="25" t="s">
        <v>35</v>
      </c>
      <c r="D538" s="25" t="s">
        <v>10</v>
      </c>
      <c r="E538" s="267"/>
      <c r="F538" s="268"/>
      <c r="G538" s="269"/>
      <c r="H538" s="25"/>
      <c r="I538" s="384">
        <f>SUM(I539,I556)</f>
        <v>14336858</v>
      </c>
      <c r="J538" s="384">
        <f>SUM(J539,J556)</f>
        <v>14336858</v>
      </c>
    </row>
    <row r="539" spans="1:10" ht="31.5" x14ac:dyDescent="0.25">
      <c r="A539" s="109" t="s">
        <v>166</v>
      </c>
      <c r="B539" s="36" t="s">
        <v>59</v>
      </c>
      <c r="C539" s="34" t="s">
        <v>35</v>
      </c>
      <c r="D539" s="34" t="s">
        <v>10</v>
      </c>
      <c r="E539" s="270" t="s">
        <v>247</v>
      </c>
      <c r="F539" s="271" t="s">
        <v>505</v>
      </c>
      <c r="G539" s="272" t="s">
        <v>506</v>
      </c>
      <c r="H539" s="37"/>
      <c r="I539" s="357">
        <f>SUM(I540,I550)</f>
        <v>14311858</v>
      </c>
      <c r="J539" s="357">
        <f>SUM(J540,J550)</f>
        <v>14311858</v>
      </c>
    </row>
    <row r="540" spans="1:10" ht="47.25" x14ac:dyDescent="0.25">
      <c r="A540" s="111" t="s">
        <v>173</v>
      </c>
      <c r="B540" s="592" t="s">
        <v>59</v>
      </c>
      <c r="C540" s="2" t="s">
        <v>35</v>
      </c>
      <c r="D540" s="2" t="s">
        <v>10</v>
      </c>
      <c r="E540" s="273" t="s">
        <v>250</v>
      </c>
      <c r="F540" s="274" t="s">
        <v>505</v>
      </c>
      <c r="G540" s="275" t="s">
        <v>506</v>
      </c>
      <c r="H540" s="2"/>
      <c r="I540" s="358">
        <f>SUM(I541)</f>
        <v>6956226</v>
      </c>
      <c r="J540" s="358">
        <f>SUM(J541)</f>
        <v>6956226</v>
      </c>
    </row>
    <row r="541" spans="1:10" ht="31.5" x14ac:dyDescent="0.25">
      <c r="A541" s="111" t="s">
        <v>602</v>
      </c>
      <c r="B541" s="592" t="s">
        <v>59</v>
      </c>
      <c r="C541" s="2" t="s">
        <v>35</v>
      </c>
      <c r="D541" s="2" t="s">
        <v>10</v>
      </c>
      <c r="E541" s="273" t="s">
        <v>250</v>
      </c>
      <c r="F541" s="274" t="s">
        <v>10</v>
      </c>
      <c r="G541" s="275" t="s">
        <v>506</v>
      </c>
      <c r="H541" s="2"/>
      <c r="I541" s="358">
        <f>SUM(I542+I546+I548)</f>
        <v>6956226</v>
      </c>
      <c r="J541" s="358">
        <f>SUM(J542+J546+J548)</f>
        <v>6956226</v>
      </c>
    </row>
    <row r="542" spans="1:10" ht="31.5" x14ac:dyDescent="0.25">
      <c r="A542" s="69" t="s">
        <v>98</v>
      </c>
      <c r="B542" s="592" t="s">
        <v>59</v>
      </c>
      <c r="C542" s="2" t="s">
        <v>35</v>
      </c>
      <c r="D542" s="2" t="s">
        <v>10</v>
      </c>
      <c r="E542" s="273" t="s">
        <v>250</v>
      </c>
      <c r="F542" s="274" t="s">
        <v>10</v>
      </c>
      <c r="G542" s="275" t="s">
        <v>539</v>
      </c>
      <c r="H542" s="2"/>
      <c r="I542" s="358">
        <f>SUM(I543:I545)</f>
        <v>6956226</v>
      </c>
      <c r="J542" s="358">
        <f>SUM(J543:J545)</f>
        <v>6956226</v>
      </c>
    </row>
    <row r="543" spans="1:10" ht="63" x14ac:dyDescent="0.25">
      <c r="A543" s="111" t="s">
        <v>88</v>
      </c>
      <c r="B543" s="592" t="s">
        <v>59</v>
      </c>
      <c r="C543" s="2" t="s">
        <v>35</v>
      </c>
      <c r="D543" s="2" t="s">
        <v>10</v>
      </c>
      <c r="E543" s="273" t="s">
        <v>250</v>
      </c>
      <c r="F543" s="274" t="s">
        <v>10</v>
      </c>
      <c r="G543" s="275" t="s">
        <v>539</v>
      </c>
      <c r="H543" s="2" t="s">
        <v>13</v>
      </c>
      <c r="I543" s="360">
        <v>6203210</v>
      </c>
      <c r="J543" s="360">
        <v>6203210</v>
      </c>
    </row>
    <row r="544" spans="1:10" ht="31.5" x14ac:dyDescent="0.25">
      <c r="A544" s="122" t="s">
        <v>709</v>
      </c>
      <c r="B544" s="377" t="s">
        <v>59</v>
      </c>
      <c r="C544" s="2" t="s">
        <v>35</v>
      </c>
      <c r="D544" s="2" t="s">
        <v>10</v>
      </c>
      <c r="E544" s="273" t="s">
        <v>250</v>
      </c>
      <c r="F544" s="274" t="s">
        <v>10</v>
      </c>
      <c r="G544" s="275" t="s">
        <v>539</v>
      </c>
      <c r="H544" s="2" t="s">
        <v>16</v>
      </c>
      <c r="I544" s="360">
        <v>726016</v>
      </c>
      <c r="J544" s="360">
        <v>726016</v>
      </c>
    </row>
    <row r="545" spans="1:10" ht="15.75" x14ac:dyDescent="0.25">
      <c r="A545" s="69" t="s">
        <v>18</v>
      </c>
      <c r="B545" s="592" t="s">
        <v>59</v>
      </c>
      <c r="C545" s="2" t="s">
        <v>35</v>
      </c>
      <c r="D545" s="2" t="s">
        <v>10</v>
      </c>
      <c r="E545" s="273" t="s">
        <v>250</v>
      </c>
      <c r="F545" s="274" t="s">
        <v>10</v>
      </c>
      <c r="G545" s="275" t="s">
        <v>539</v>
      </c>
      <c r="H545" s="2" t="s">
        <v>17</v>
      </c>
      <c r="I545" s="360">
        <v>27000</v>
      </c>
      <c r="J545" s="360">
        <v>27000</v>
      </c>
    </row>
    <row r="546" spans="1:10" ht="31.5" hidden="1" x14ac:dyDescent="0.25">
      <c r="A546" s="69" t="s">
        <v>775</v>
      </c>
      <c r="B546" s="592" t="s">
        <v>59</v>
      </c>
      <c r="C546" s="2" t="s">
        <v>35</v>
      </c>
      <c r="D546" s="2" t="s">
        <v>10</v>
      </c>
      <c r="E546" s="273" t="s">
        <v>250</v>
      </c>
      <c r="F546" s="274" t="s">
        <v>10</v>
      </c>
      <c r="G546" s="275" t="s">
        <v>774</v>
      </c>
      <c r="H546" s="2"/>
      <c r="I546" s="358">
        <f>SUM(I547)</f>
        <v>0</v>
      </c>
      <c r="J546" s="358">
        <f>SUM(J547)</f>
        <v>0</v>
      </c>
    </row>
    <row r="547" spans="1:10" ht="31.5" hidden="1" x14ac:dyDescent="0.25">
      <c r="A547" s="122" t="s">
        <v>709</v>
      </c>
      <c r="B547" s="592" t="s">
        <v>59</v>
      </c>
      <c r="C547" s="2" t="s">
        <v>35</v>
      </c>
      <c r="D547" s="2" t="s">
        <v>10</v>
      </c>
      <c r="E547" s="273" t="s">
        <v>250</v>
      </c>
      <c r="F547" s="274" t="s">
        <v>10</v>
      </c>
      <c r="G547" s="275" t="s">
        <v>774</v>
      </c>
      <c r="H547" s="2" t="s">
        <v>16</v>
      </c>
      <c r="I547" s="360"/>
      <c r="J547" s="360"/>
    </row>
    <row r="548" spans="1:10" ht="31.5" hidden="1" x14ac:dyDescent="0.25">
      <c r="A548" s="69" t="s">
        <v>754</v>
      </c>
      <c r="B548" s="592" t="s">
        <v>59</v>
      </c>
      <c r="C548" s="2" t="s">
        <v>35</v>
      </c>
      <c r="D548" s="2" t="s">
        <v>10</v>
      </c>
      <c r="E548" s="273" t="s">
        <v>250</v>
      </c>
      <c r="F548" s="274" t="s">
        <v>10</v>
      </c>
      <c r="G548" s="275" t="s">
        <v>753</v>
      </c>
      <c r="H548" s="2"/>
      <c r="I548" s="358">
        <f>SUM(I549)</f>
        <v>0</v>
      </c>
      <c r="J548" s="358">
        <f>SUM(J549)</f>
        <v>0</v>
      </c>
    </row>
    <row r="549" spans="1:10" ht="31.5" hidden="1" x14ac:dyDescent="0.25">
      <c r="A549" s="122" t="s">
        <v>709</v>
      </c>
      <c r="B549" s="592" t="s">
        <v>59</v>
      </c>
      <c r="C549" s="2" t="s">
        <v>35</v>
      </c>
      <c r="D549" s="2" t="s">
        <v>10</v>
      </c>
      <c r="E549" s="273" t="s">
        <v>250</v>
      </c>
      <c r="F549" s="274" t="s">
        <v>10</v>
      </c>
      <c r="G549" s="275" t="s">
        <v>753</v>
      </c>
      <c r="H549" s="2" t="s">
        <v>16</v>
      </c>
      <c r="I549" s="360"/>
      <c r="J549" s="360"/>
    </row>
    <row r="550" spans="1:10" ht="47.25" x14ac:dyDescent="0.25">
      <c r="A550" s="69" t="s">
        <v>174</v>
      </c>
      <c r="B550" s="592" t="s">
        <v>59</v>
      </c>
      <c r="C550" s="2" t="s">
        <v>35</v>
      </c>
      <c r="D550" s="2" t="s">
        <v>10</v>
      </c>
      <c r="E550" s="273" t="s">
        <v>603</v>
      </c>
      <c r="F550" s="274" t="s">
        <v>505</v>
      </c>
      <c r="G550" s="275" t="s">
        <v>506</v>
      </c>
      <c r="H550" s="2"/>
      <c r="I550" s="358">
        <f>SUM(I551)</f>
        <v>7355632</v>
      </c>
      <c r="J550" s="358">
        <f>SUM(J551)</f>
        <v>7355632</v>
      </c>
    </row>
    <row r="551" spans="1:10" ht="15.75" x14ac:dyDescent="0.25">
      <c r="A551" s="69" t="s">
        <v>604</v>
      </c>
      <c r="B551" s="592" t="s">
        <v>59</v>
      </c>
      <c r="C551" s="2" t="s">
        <v>35</v>
      </c>
      <c r="D551" s="2" t="s">
        <v>10</v>
      </c>
      <c r="E551" s="273" t="s">
        <v>251</v>
      </c>
      <c r="F551" s="274" t="s">
        <v>10</v>
      </c>
      <c r="G551" s="275" t="s">
        <v>506</v>
      </c>
      <c r="H551" s="2"/>
      <c r="I551" s="358">
        <f>SUM(I552)</f>
        <v>7355632</v>
      </c>
      <c r="J551" s="358">
        <f>SUM(J552)</f>
        <v>7355632</v>
      </c>
    </row>
    <row r="552" spans="1:10" ht="31.5" x14ac:dyDescent="0.25">
      <c r="A552" s="69" t="s">
        <v>98</v>
      </c>
      <c r="B552" s="592" t="s">
        <v>59</v>
      </c>
      <c r="C552" s="2" t="s">
        <v>35</v>
      </c>
      <c r="D552" s="2" t="s">
        <v>10</v>
      </c>
      <c r="E552" s="273" t="s">
        <v>251</v>
      </c>
      <c r="F552" s="274" t="s">
        <v>10</v>
      </c>
      <c r="G552" s="275" t="s">
        <v>539</v>
      </c>
      <c r="H552" s="2"/>
      <c r="I552" s="358">
        <f>SUM(I553:I555)</f>
        <v>7355632</v>
      </c>
      <c r="J552" s="358">
        <f>SUM(J553:J555)</f>
        <v>7355632</v>
      </c>
    </row>
    <row r="553" spans="1:10" ht="63" x14ac:dyDescent="0.25">
      <c r="A553" s="111" t="s">
        <v>88</v>
      </c>
      <c r="B553" s="592" t="s">
        <v>59</v>
      </c>
      <c r="C553" s="2" t="s">
        <v>35</v>
      </c>
      <c r="D553" s="2" t="s">
        <v>10</v>
      </c>
      <c r="E553" s="273" t="s">
        <v>251</v>
      </c>
      <c r="F553" s="274" t="s">
        <v>10</v>
      </c>
      <c r="G553" s="275" t="s">
        <v>539</v>
      </c>
      <c r="H553" s="2" t="s">
        <v>13</v>
      </c>
      <c r="I553" s="360">
        <v>6699852</v>
      </c>
      <c r="J553" s="360">
        <v>6699852</v>
      </c>
    </row>
    <row r="554" spans="1:10" ht="31.5" x14ac:dyDescent="0.25">
      <c r="A554" s="122" t="s">
        <v>709</v>
      </c>
      <c r="B554" s="377" t="s">
        <v>59</v>
      </c>
      <c r="C554" s="2" t="s">
        <v>35</v>
      </c>
      <c r="D554" s="2" t="s">
        <v>10</v>
      </c>
      <c r="E554" s="273" t="s">
        <v>251</v>
      </c>
      <c r="F554" s="274" t="s">
        <v>10</v>
      </c>
      <c r="G554" s="275" t="s">
        <v>539</v>
      </c>
      <c r="H554" s="2" t="s">
        <v>16</v>
      </c>
      <c r="I554" s="360">
        <v>645580</v>
      </c>
      <c r="J554" s="360">
        <v>645580</v>
      </c>
    </row>
    <row r="555" spans="1:10" ht="15.75" x14ac:dyDescent="0.25">
      <c r="A555" s="69" t="s">
        <v>18</v>
      </c>
      <c r="B555" s="592" t="s">
        <v>59</v>
      </c>
      <c r="C555" s="2" t="s">
        <v>35</v>
      </c>
      <c r="D555" s="2" t="s">
        <v>10</v>
      </c>
      <c r="E555" s="273" t="s">
        <v>251</v>
      </c>
      <c r="F555" s="274" t="s">
        <v>10</v>
      </c>
      <c r="G555" s="275" t="s">
        <v>539</v>
      </c>
      <c r="H555" s="2" t="s">
        <v>17</v>
      </c>
      <c r="I555" s="360">
        <v>10200</v>
      </c>
      <c r="J555" s="360">
        <v>10200</v>
      </c>
    </row>
    <row r="556" spans="1:10" s="72" customFormat="1" ht="31.5" x14ac:dyDescent="0.25">
      <c r="A556" s="109" t="s">
        <v>151</v>
      </c>
      <c r="B556" s="36" t="s">
        <v>59</v>
      </c>
      <c r="C556" s="34" t="s">
        <v>35</v>
      </c>
      <c r="D556" s="34" t="s">
        <v>10</v>
      </c>
      <c r="E556" s="270" t="s">
        <v>225</v>
      </c>
      <c r="F556" s="271" t="s">
        <v>505</v>
      </c>
      <c r="G556" s="272" t="s">
        <v>506</v>
      </c>
      <c r="H556" s="37"/>
      <c r="I556" s="357">
        <f t="shared" ref="I556:J559" si="51">SUM(I557)</f>
        <v>25000</v>
      </c>
      <c r="J556" s="357">
        <f t="shared" si="51"/>
        <v>25000</v>
      </c>
    </row>
    <row r="557" spans="1:10" s="72" customFormat="1" ht="63" x14ac:dyDescent="0.25">
      <c r="A557" s="111" t="s">
        <v>175</v>
      </c>
      <c r="B557" s="592" t="s">
        <v>59</v>
      </c>
      <c r="C557" s="2" t="s">
        <v>35</v>
      </c>
      <c r="D557" s="2" t="s">
        <v>10</v>
      </c>
      <c r="E557" s="273" t="s">
        <v>252</v>
      </c>
      <c r="F557" s="274" t="s">
        <v>505</v>
      </c>
      <c r="G557" s="275" t="s">
        <v>506</v>
      </c>
      <c r="H557" s="2"/>
      <c r="I557" s="358">
        <f t="shared" si="51"/>
        <v>25000</v>
      </c>
      <c r="J557" s="358">
        <f t="shared" si="51"/>
        <v>25000</v>
      </c>
    </row>
    <row r="558" spans="1:10" s="72" customFormat="1" ht="47.25" x14ac:dyDescent="0.25">
      <c r="A558" s="111" t="s">
        <v>605</v>
      </c>
      <c r="B558" s="592" t="s">
        <v>59</v>
      </c>
      <c r="C558" s="2" t="s">
        <v>35</v>
      </c>
      <c r="D558" s="2" t="s">
        <v>10</v>
      </c>
      <c r="E558" s="273" t="s">
        <v>252</v>
      </c>
      <c r="F558" s="274" t="s">
        <v>12</v>
      </c>
      <c r="G558" s="275" t="s">
        <v>506</v>
      </c>
      <c r="H558" s="2"/>
      <c r="I558" s="358">
        <f t="shared" si="51"/>
        <v>25000</v>
      </c>
      <c r="J558" s="358">
        <f t="shared" si="51"/>
        <v>25000</v>
      </c>
    </row>
    <row r="559" spans="1:10" s="72" customFormat="1" ht="31.5" x14ac:dyDescent="0.25">
      <c r="A559" s="69" t="s">
        <v>607</v>
      </c>
      <c r="B559" s="592" t="s">
        <v>59</v>
      </c>
      <c r="C559" s="2" t="s">
        <v>35</v>
      </c>
      <c r="D559" s="2" t="s">
        <v>10</v>
      </c>
      <c r="E559" s="273" t="s">
        <v>252</v>
      </c>
      <c r="F559" s="274" t="s">
        <v>12</v>
      </c>
      <c r="G559" s="275" t="s">
        <v>606</v>
      </c>
      <c r="H559" s="2"/>
      <c r="I559" s="358">
        <f t="shared" si="51"/>
        <v>25000</v>
      </c>
      <c r="J559" s="358">
        <f t="shared" si="51"/>
        <v>25000</v>
      </c>
    </row>
    <row r="560" spans="1:10" s="72" customFormat="1" ht="31.5" x14ac:dyDescent="0.25">
      <c r="A560" s="122" t="s">
        <v>709</v>
      </c>
      <c r="B560" s="377" t="s">
        <v>59</v>
      </c>
      <c r="C560" s="2" t="s">
        <v>35</v>
      </c>
      <c r="D560" s="2" t="s">
        <v>10</v>
      </c>
      <c r="E560" s="273" t="s">
        <v>252</v>
      </c>
      <c r="F560" s="274" t="s">
        <v>12</v>
      </c>
      <c r="G560" s="275" t="s">
        <v>606</v>
      </c>
      <c r="H560" s="2" t="s">
        <v>16</v>
      </c>
      <c r="I560" s="360">
        <v>25000</v>
      </c>
      <c r="J560" s="360">
        <v>25000</v>
      </c>
    </row>
    <row r="561" spans="1:10" ht="15.75" x14ac:dyDescent="0.25">
      <c r="A561" s="121" t="s">
        <v>36</v>
      </c>
      <c r="B561" s="29" t="s">
        <v>59</v>
      </c>
      <c r="C561" s="25" t="s">
        <v>35</v>
      </c>
      <c r="D561" s="25" t="s">
        <v>20</v>
      </c>
      <c r="E561" s="267"/>
      <c r="F561" s="268"/>
      <c r="G561" s="269"/>
      <c r="H561" s="25"/>
      <c r="I561" s="384">
        <f>SUM(I562,I581)</f>
        <v>4979393</v>
      </c>
      <c r="J561" s="384">
        <f>SUM(J562,J581)</f>
        <v>4979393</v>
      </c>
    </row>
    <row r="562" spans="1:10" ht="31.5" x14ac:dyDescent="0.25">
      <c r="A562" s="109" t="s">
        <v>166</v>
      </c>
      <c r="B562" s="36" t="s">
        <v>59</v>
      </c>
      <c r="C562" s="34" t="s">
        <v>35</v>
      </c>
      <c r="D562" s="34" t="s">
        <v>20</v>
      </c>
      <c r="E562" s="270" t="s">
        <v>247</v>
      </c>
      <c r="F562" s="271" t="s">
        <v>505</v>
      </c>
      <c r="G562" s="272" t="s">
        <v>506</v>
      </c>
      <c r="H562" s="34"/>
      <c r="I562" s="357">
        <f>SUM(I569+I563)</f>
        <v>4973393</v>
      </c>
      <c r="J562" s="357">
        <f>SUM(J569+J563)</f>
        <v>4973393</v>
      </c>
    </row>
    <row r="563" spans="1:10" ht="47.25" hidden="1" x14ac:dyDescent="0.25">
      <c r="A563" s="69" t="s">
        <v>174</v>
      </c>
      <c r="B563" s="592" t="s">
        <v>59</v>
      </c>
      <c r="C563" s="2" t="s">
        <v>35</v>
      </c>
      <c r="D563" s="2" t="s">
        <v>20</v>
      </c>
      <c r="E563" s="273" t="s">
        <v>603</v>
      </c>
      <c r="F563" s="274" t="s">
        <v>505</v>
      </c>
      <c r="G563" s="275" t="s">
        <v>506</v>
      </c>
      <c r="H563" s="2"/>
      <c r="I563" s="358">
        <f>SUM(I564)</f>
        <v>0</v>
      </c>
      <c r="J563" s="358">
        <f>SUM(J564)</f>
        <v>0</v>
      </c>
    </row>
    <row r="564" spans="1:10" ht="15.75" hidden="1" x14ac:dyDescent="0.25">
      <c r="A564" s="116" t="s">
        <v>1007</v>
      </c>
      <c r="B564" s="592" t="s">
        <v>59</v>
      </c>
      <c r="C564" s="2" t="s">
        <v>35</v>
      </c>
      <c r="D564" s="2" t="s">
        <v>20</v>
      </c>
      <c r="E564" s="273" t="s">
        <v>251</v>
      </c>
      <c r="F564" s="274" t="s">
        <v>12</v>
      </c>
      <c r="G564" s="275" t="s">
        <v>506</v>
      </c>
      <c r="H564" s="2"/>
      <c r="I564" s="358">
        <f>SUM(I565+I567)</f>
        <v>0</v>
      </c>
      <c r="J564" s="358">
        <f>SUM(J565+J567)</f>
        <v>0</v>
      </c>
    </row>
    <row r="565" spans="1:10" ht="31.5" hidden="1" x14ac:dyDescent="0.25">
      <c r="A565" s="116" t="s">
        <v>1006</v>
      </c>
      <c r="B565" s="592" t="s">
        <v>59</v>
      </c>
      <c r="C565" s="2" t="s">
        <v>35</v>
      </c>
      <c r="D565" s="2" t="s">
        <v>20</v>
      </c>
      <c r="E565" s="273" t="s">
        <v>251</v>
      </c>
      <c r="F565" s="274" t="s">
        <v>12</v>
      </c>
      <c r="G565" s="275" t="s">
        <v>1005</v>
      </c>
      <c r="H565" s="2"/>
      <c r="I565" s="358">
        <f>SUM(I566)</f>
        <v>0</v>
      </c>
      <c r="J565" s="358">
        <f>SUM(J566)</f>
        <v>0</v>
      </c>
    </row>
    <row r="566" spans="1:10" ht="15.75" hidden="1" x14ac:dyDescent="0.25">
      <c r="A566" s="116" t="s">
        <v>21</v>
      </c>
      <c r="B566" s="592" t="s">
        <v>59</v>
      </c>
      <c r="C566" s="2" t="s">
        <v>35</v>
      </c>
      <c r="D566" s="2" t="s">
        <v>20</v>
      </c>
      <c r="E566" s="273" t="s">
        <v>251</v>
      </c>
      <c r="F566" s="274" t="s">
        <v>12</v>
      </c>
      <c r="G566" s="275" t="s">
        <v>1005</v>
      </c>
      <c r="H566" s="2" t="s">
        <v>71</v>
      </c>
      <c r="I566" s="360"/>
      <c r="J566" s="360"/>
    </row>
    <row r="567" spans="1:10" ht="31.5" hidden="1" x14ac:dyDescent="0.25">
      <c r="A567" s="116" t="s">
        <v>573</v>
      </c>
      <c r="B567" s="592" t="s">
        <v>59</v>
      </c>
      <c r="C567" s="2" t="s">
        <v>35</v>
      </c>
      <c r="D567" s="2" t="s">
        <v>20</v>
      </c>
      <c r="E567" s="273" t="s">
        <v>251</v>
      </c>
      <c r="F567" s="274" t="s">
        <v>12</v>
      </c>
      <c r="G567" s="275" t="s">
        <v>572</v>
      </c>
      <c r="H567" s="2"/>
      <c r="I567" s="358">
        <f>SUM(I568)</f>
        <v>0</v>
      </c>
      <c r="J567" s="358">
        <f>SUM(J568)</f>
        <v>0</v>
      </c>
    </row>
    <row r="568" spans="1:10" ht="15.75" hidden="1" x14ac:dyDescent="0.25">
      <c r="A568" s="116" t="s">
        <v>21</v>
      </c>
      <c r="B568" s="592" t="s">
        <v>59</v>
      </c>
      <c r="C568" s="2" t="s">
        <v>35</v>
      </c>
      <c r="D568" s="2" t="s">
        <v>20</v>
      </c>
      <c r="E568" s="273" t="s">
        <v>251</v>
      </c>
      <c r="F568" s="274" t="s">
        <v>12</v>
      </c>
      <c r="G568" s="275" t="s">
        <v>572</v>
      </c>
      <c r="H568" s="2" t="s">
        <v>71</v>
      </c>
      <c r="I568" s="360"/>
      <c r="J568" s="360"/>
    </row>
    <row r="569" spans="1:10" ht="63" x14ac:dyDescent="0.25">
      <c r="A569" s="69" t="s">
        <v>176</v>
      </c>
      <c r="B569" s="592" t="s">
        <v>59</v>
      </c>
      <c r="C569" s="2" t="s">
        <v>35</v>
      </c>
      <c r="D569" s="2" t="s">
        <v>20</v>
      </c>
      <c r="E569" s="273" t="s">
        <v>253</v>
      </c>
      <c r="F569" s="274" t="s">
        <v>505</v>
      </c>
      <c r="G569" s="275" t="s">
        <v>506</v>
      </c>
      <c r="H569" s="2"/>
      <c r="I569" s="358">
        <f>SUM(I570+I574)</f>
        <v>4973393</v>
      </c>
      <c r="J569" s="358">
        <f>SUM(J570+J574)</f>
        <v>4973393</v>
      </c>
    </row>
    <row r="570" spans="1:10" ht="78.75" x14ac:dyDescent="0.25">
      <c r="A570" s="69" t="s">
        <v>611</v>
      </c>
      <c r="B570" s="592" t="s">
        <v>59</v>
      </c>
      <c r="C570" s="2" t="s">
        <v>35</v>
      </c>
      <c r="D570" s="2" t="s">
        <v>20</v>
      </c>
      <c r="E570" s="273" t="s">
        <v>253</v>
      </c>
      <c r="F570" s="274" t="s">
        <v>10</v>
      </c>
      <c r="G570" s="275" t="s">
        <v>506</v>
      </c>
      <c r="H570" s="2"/>
      <c r="I570" s="358">
        <f>SUM(I571)</f>
        <v>1080600</v>
      </c>
      <c r="J570" s="358">
        <f>SUM(J571)</f>
        <v>1080600</v>
      </c>
    </row>
    <row r="571" spans="1:10" ht="31.5" x14ac:dyDescent="0.25">
      <c r="A571" s="69" t="s">
        <v>87</v>
      </c>
      <c r="B571" s="592" t="s">
        <v>59</v>
      </c>
      <c r="C571" s="50" t="s">
        <v>35</v>
      </c>
      <c r="D571" s="50" t="s">
        <v>20</v>
      </c>
      <c r="E571" s="313" t="s">
        <v>253</v>
      </c>
      <c r="F571" s="314" t="s">
        <v>612</v>
      </c>
      <c r="G571" s="315" t="s">
        <v>510</v>
      </c>
      <c r="H571" s="50"/>
      <c r="I571" s="358">
        <f>SUM(I572:I573)</f>
        <v>1080600</v>
      </c>
      <c r="J571" s="358">
        <f>SUM(J572:J573)</f>
        <v>1080600</v>
      </c>
    </row>
    <row r="572" spans="1:10" ht="63" x14ac:dyDescent="0.25">
      <c r="A572" s="111" t="s">
        <v>88</v>
      </c>
      <c r="B572" s="592" t="s">
        <v>59</v>
      </c>
      <c r="C572" s="2" t="s">
        <v>35</v>
      </c>
      <c r="D572" s="2" t="s">
        <v>20</v>
      </c>
      <c r="E572" s="273" t="s">
        <v>253</v>
      </c>
      <c r="F572" s="274" t="s">
        <v>612</v>
      </c>
      <c r="G572" s="275" t="s">
        <v>510</v>
      </c>
      <c r="H572" s="2" t="s">
        <v>13</v>
      </c>
      <c r="I572" s="360">
        <v>1080600</v>
      </c>
      <c r="J572" s="360">
        <v>1080600</v>
      </c>
    </row>
    <row r="573" spans="1:10" ht="15.75" hidden="1" x14ac:dyDescent="0.25">
      <c r="A573" s="69" t="s">
        <v>18</v>
      </c>
      <c r="B573" s="592" t="s">
        <v>59</v>
      </c>
      <c r="C573" s="2" t="s">
        <v>35</v>
      </c>
      <c r="D573" s="2" t="s">
        <v>20</v>
      </c>
      <c r="E573" s="273" t="s">
        <v>253</v>
      </c>
      <c r="F573" s="274" t="s">
        <v>612</v>
      </c>
      <c r="G573" s="275" t="s">
        <v>510</v>
      </c>
      <c r="H573" s="2" t="s">
        <v>17</v>
      </c>
      <c r="I573" s="360"/>
      <c r="J573" s="360"/>
    </row>
    <row r="574" spans="1:10" ht="47.25" x14ac:dyDescent="0.25">
      <c r="A574" s="69" t="s">
        <v>608</v>
      </c>
      <c r="B574" s="592" t="s">
        <v>59</v>
      </c>
      <c r="C574" s="2" t="s">
        <v>35</v>
      </c>
      <c r="D574" s="2" t="s">
        <v>20</v>
      </c>
      <c r="E574" s="273" t="s">
        <v>253</v>
      </c>
      <c r="F574" s="274" t="s">
        <v>12</v>
      </c>
      <c r="G574" s="275" t="s">
        <v>506</v>
      </c>
      <c r="H574" s="2"/>
      <c r="I574" s="358">
        <f>SUM(I575+I577)</f>
        <v>3892793</v>
      </c>
      <c r="J574" s="358">
        <f>SUM(J575+J577)</f>
        <v>3892793</v>
      </c>
    </row>
    <row r="575" spans="1:10" ht="47.25" x14ac:dyDescent="0.25">
      <c r="A575" s="69" t="s">
        <v>100</v>
      </c>
      <c r="B575" s="592" t="s">
        <v>59</v>
      </c>
      <c r="C575" s="2" t="s">
        <v>35</v>
      </c>
      <c r="D575" s="2" t="s">
        <v>20</v>
      </c>
      <c r="E575" s="273" t="s">
        <v>253</v>
      </c>
      <c r="F575" s="274" t="s">
        <v>609</v>
      </c>
      <c r="G575" s="275" t="s">
        <v>610</v>
      </c>
      <c r="H575" s="2"/>
      <c r="I575" s="358">
        <f>SUM(I576)</f>
        <v>24276</v>
      </c>
      <c r="J575" s="358">
        <f>SUM(J576)</f>
        <v>24276</v>
      </c>
    </row>
    <row r="576" spans="1:10" ht="63" x14ac:dyDescent="0.25">
      <c r="A576" s="111" t="s">
        <v>88</v>
      </c>
      <c r="B576" s="592" t="s">
        <v>59</v>
      </c>
      <c r="C576" s="2" t="s">
        <v>35</v>
      </c>
      <c r="D576" s="2" t="s">
        <v>20</v>
      </c>
      <c r="E576" s="273" t="s">
        <v>253</v>
      </c>
      <c r="F576" s="274" t="s">
        <v>609</v>
      </c>
      <c r="G576" s="275" t="s">
        <v>610</v>
      </c>
      <c r="H576" s="2" t="s">
        <v>13</v>
      </c>
      <c r="I576" s="360">
        <v>24276</v>
      </c>
      <c r="J576" s="360">
        <v>24276</v>
      </c>
    </row>
    <row r="577" spans="1:10" ht="31.5" x14ac:dyDescent="0.25">
      <c r="A577" s="69" t="s">
        <v>98</v>
      </c>
      <c r="B577" s="592" t="s">
        <v>59</v>
      </c>
      <c r="C577" s="2" t="s">
        <v>35</v>
      </c>
      <c r="D577" s="2" t="s">
        <v>20</v>
      </c>
      <c r="E577" s="273" t="s">
        <v>253</v>
      </c>
      <c r="F577" s="274" t="s">
        <v>609</v>
      </c>
      <c r="G577" s="275" t="s">
        <v>539</v>
      </c>
      <c r="H577" s="2"/>
      <c r="I577" s="358">
        <f>SUM(I578:I580)</f>
        <v>3868517</v>
      </c>
      <c r="J577" s="358">
        <f>SUM(J578:J580)</f>
        <v>3868517</v>
      </c>
    </row>
    <row r="578" spans="1:10" ht="63" x14ac:dyDescent="0.25">
      <c r="A578" s="111" t="s">
        <v>88</v>
      </c>
      <c r="B578" s="592" t="s">
        <v>59</v>
      </c>
      <c r="C578" s="2" t="s">
        <v>35</v>
      </c>
      <c r="D578" s="2" t="s">
        <v>20</v>
      </c>
      <c r="E578" s="273" t="s">
        <v>253</v>
      </c>
      <c r="F578" s="274" t="s">
        <v>609</v>
      </c>
      <c r="G578" s="275" t="s">
        <v>539</v>
      </c>
      <c r="H578" s="2" t="s">
        <v>13</v>
      </c>
      <c r="I578" s="360">
        <v>3696517</v>
      </c>
      <c r="J578" s="360">
        <v>3696517</v>
      </c>
    </row>
    <row r="579" spans="1:10" ht="31.5" x14ac:dyDescent="0.25">
      <c r="A579" s="122" t="s">
        <v>709</v>
      </c>
      <c r="B579" s="377" t="s">
        <v>59</v>
      </c>
      <c r="C579" s="2" t="s">
        <v>35</v>
      </c>
      <c r="D579" s="2" t="s">
        <v>20</v>
      </c>
      <c r="E579" s="273" t="s">
        <v>253</v>
      </c>
      <c r="F579" s="274" t="s">
        <v>609</v>
      </c>
      <c r="G579" s="275" t="s">
        <v>539</v>
      </c>
      <c r="H579" s="2" t="s">
        <v>16</v>
      </c>
      <c r="I579" s="360">
        <v>171000</v>
      </c>
      <c r="J579" s="360">
        <v>171000</v>
      </c>
    </row>
    <row r="580" spans="1:10" ht="15.75" x14ac:dyDescent="0.25">
      <c r="A580" s="69" t="s">
        <v>18</v>
      </c>
      <c r="B580" s="592" t="s">
        <v>59</v>
      </c>
      <c r="C580" s="2" t="s">
        <v>35</v>
      </c>
      <c r="D580" s="2" t="s">
        <v>20</v>
      </c>
      <c r="E580" s="273" t="s">
        <v>253</v>
      </c>
      <c r="F580" s="274" t="s">
        <v>609</v>
      </c>
      <c r="G580" s="275" t="s">
        <v>539</v>
      </c>
      <c r="H580" s="2" t="s">
        <v>17</v>
      </c>
      <c r="I580" s="360">
        <v>1000</v>
      </c>
      <c r="J580" s="360">
        <v>1000</v>
      </c>
    </row>
    <row r="581" spans="1:10" ht="47.25" x14ac:dyDescent="0.25">
      <c r="A581" s="112" t="s">
        <v>119</v>
      </c>
      <c r="B581" s="36" t="s">
        <v>59</v>
      </c>
      <c r="C581" s="34" t="s">
        <v>35</v>
      </c>
      <c r="D581" s="34" t="s">
        <v>20</v>
      </c>
      <c r="E581" s="270" t="s">
        <v>508</v>
      </c>
      <c r="F581" s="271" t="s">
        <v>505</v>
      </c>
      <c r="G581" s="272" t="s">
        <v>506</v>
      </c>
      <c r="H581" s="34"/>
      <c r="I581" s="357">
        <f t="shared" ref="I581:J584" si="52">SUM(I582)</f>
        <v>6000</v>
      </c>
      <c r="J581" s="357">
        <f t="shared" si="52"/>
        <v>6000</v>
      </c>
    </row>
    <row r="582" spans="1:10" ht="63" x14ac:dyDescent="0.25">
      <c r="A582" s="113" t="s">
        <v>132</v>
      </c>
      <c r="B582" s="61" t="s">
        <v>59</v>
      </c>
      <c r="C582" s="2" t="s">
        <v>35</v>
      </c>
      <c r="D582" s="2" t="s">
        <v>20</v>
      </c>
      <c r="E582" s="273" t="s">
        <v>204</v>
      </c>
      <c r="F582" s="274" t="s">
        <v>505</v>
      </c>
      <c r="G582" s="275" t="s">
        <v>506</v>
      </c>
      <c r="H582" s="50"/>
      <c r="I582" s="358">
        <f t="shared" si="52"/>
        <v>6000</v>
      </c>
      <c r="J582" s="358">
        <f t="shared" si="52"/>
        <v>6000</v>
      </c>
    </row>
    <row r="583" spans="1:10" ht="47.25" x14ac:dyDescent="0.25">
      <c r="A583" s="113" t="s">
        <v>512</v>
      </c>
      <c r="B583" s="61" t="s">
        <v>59</v>
      </c>
      <c r="C583" s="2" t="s">
        <v>35</v>
      </c>
      <c r="D583" s="2" t="s">
        <v>20</v>
      </c>
      <c r="E583" s="273" t="s">
        <v>204</v>
      </c>
      <c r="F583" s="274" t="s">
        <v>10</v>
      </c>
      <c r="G583" s="275" t="s">
        <v>506</v>
      </c>
      <c r="H583" s="50"/>
      <c r="I583" s="358">
        <f t="shared" si="52"/>
        <v>6000</v>
      </c>
      <c r="J583" s="358">
        <f t="shared" si="52"/>
        <v>6000</v>
      </c>
    </row>
    <row r="584" spans="1:10" ht="15.75" x14ac:dyDescent="0.25">
      <c r="A584" s="113" t="s">
        <v>121</v>
      </c>
      <c r="B584" s="61" t="s">
        <v>59</v>
      </c>
      <c r="C584" s="2" t="s">
        <v>35</v>
      </c>
      <c r="D584" s="2" t="s">
        <v>20</v>
      </c>
      <c r="E584" s="273" t="s">
        <v>204</v>
      </c>
      <c r="F584" s="274" t="s">
        <v>10</v>
      </c>
      <c r="G584" s="275" t="s">
        <v>511</v>
      </c>
      <c r="H584" s="50"/>
      <c r="I584" s="358">
        <f t="shared" si="52"/>
        <v>6000</v>
      </c>
      <c r="J584" s="358">
        <f t="shared" si="52"/>
        <v>6000</v>
      </c>
    </row>
    <row r="585" spans="1:10" ht="31.5" x14ac:dyDescent="0.25">
      <c r="A585" s="122" t="s">
        <v>709</v>
      </c>
      <c r="B585" s="377" t="s">
        <v>59</v>
      </c>
      <c r="C585" s="2" t="s">
        <v>35</v>
      </c>
      <c r="D585" s="2" t="s">
        <v>20</v>
      </c>
      <c r="E585" s="273" t="s">
        <v>204</v>
      </c>
      <c r="F585" s="274" t="s">
        <v>10</v>
      </c>
      <c r="G585" s="275" t="s">
        <v>511</v>
      </c>
      <c r="H585" s="2" t="s">
        <v>16</v>
      </c>
      <c r="I585" s="360">
        <v>6000</v>
      </c>
      <c r="J585" s="360">
        <v>6000</v>
      </c>
    </row>
    <row r="586" spans="1:10" ht="15.75" x14ac:dyDescent="0.25">
      <c r="A586" s="125" t="s">
        <v>37</v>
      </c>
      <c r="B586" s="19" t="s">
        <v>59</v>
      </c>
      <c r="C586" s="19">
        <v>10</v>
      </c>
      <c r="D586" s="19"/>
      <c r="E586" s="304"/>
      <c r="F586" s="305"/>
      <c r="G586" s="306"/>
      <c r="H586" s="15"/>
      <c r="I586" s="383">
        <f>SUM(I587)</f>
        <v>1000827</v>
      </c>
      <c r="J586" s="383">
        <f>SUM(J587)</f>
        <v>1000827</v>
      </c>
    </row>
    <row r="587" spans="1:10" ht="15.75" x14ac:dyDescent="0.25">
      <c r="A587" s="121" t="s">
        <v>41</v>
      </c>
      <c r="B587" s="29" t="s">
        <v>59</v>
      </c>
      <c r="C587" s="29">
        <v>10</v>
      </c>
      <c r="D587" s="25" t="s">
        <v>15</v>
      </c>
      <c r="E587" s="267"/>
      <c r="F587" s="268"/>
      <c r="G587" s="269"/>
      <c r="H587" s="25"/>
      <c r="I587" s="384">
        <f>SUM(I588)</f>
        <v>1000827</v>
      </c>
      <c r="J587" s="384">
        <f>SUM(J588)</f>
        <v>1000827</v>
      </c>
    </row>
    <row r="588" spans="1:10" ht="31.5" x14ac:dyDescent="0.25">
      <c r="A588" s="109" t="s">
        <v>166</v>
      </c>
      <c r="B588" s="36" t="s">
        <v>59</v>
      </c>
      <c r="C588" s="34" t="s">
        <v>57</v>
      </c>
      <c r="D588" s="34" t="s">
        <v>15</v>
      </c>
      <c r="E588" s="270" t="s">
        <v>247</v>
      </c>
      <c r="F588" s="271" t="s">
        <v>505</v>
      </c>
      <c r="G588" s="272" t="s">
        <v>506</v>
      </c>
      <c r="H588" s="34"/>
      <c r="I588" s="357">
        <f>SUM(I589,I594,I599)</f>
        <v>1000827</v>
      </c>
      <c r="J588" s="357">
        <f>SUM(J589,J594,J599)</f>
        <v>1000827</v>
      </c>
    </row>
    <row r="589" spans="1:10" ht="47.25" x14ac:dyDescent="0.25">
      <c r="A589" s="111" t="s">
        <v>173</v>
      </c>
      <c r="B589" s="592" t="s">
        <v>59</v>
      </c>
      <c r="C589" s="61">
        <v>10</v>
      </c>
      <c r="D589" s="50" t="s">
        <v>15</v>
      </c>
      <c r="E589" s="313" t="s">
        <v>250</v>
      </c>
      <c r="F589" s="314" t="s">
        <v>505</v>
      </c>
      <c r="G589" s="315" t="s">
        <v>506</v>
      </c>
      <c r="H589" s="50"/>
      <c r="I589" s="358">
        <f>SUM(I590)</f>
        <v>451490</v>
      </c>
      <c r="J589" s="358">
        <f>SUM(J590)</f>
        <v>451490</v>
      </c>
    </row>
    <row r="590" spans="1:10" ht="31.5" x14ac:dyDescent="0.25">
      <c r="A590" s="111" t="s">
        <v>602</v>
      </c>
      <c r="B590" s="592" t="s">
        <v>59</v>
      </c>
      <c r="C590" s="61">
        <v>10</v>
      </c>
      <c r="D590" s="50" t="s">
        <v>15</v>
      </c>
      <c r="E590" s="313" t="s">
        <v>250</v>
      </c>
      <c r="F590" s="314" t="s">
        <v>10</v>
      </c>
      <c r="G590" s="315" t="s">
        <v>506</v>
      </c>
      <c r="H590" s="50"/>
      <c r="I590" s="358">
        <f>SUM(I591)</f>
        <v>451490</v>
      </c>
      <c r="J590" s="358">
        <f>SUM(J591)</f>
        <v>451490</v>
      </c>
    </row>
    <row r="591" spans="1:10" ht="47.25" x14ac:dyDescent="0.25">
      <c r="A591" s="111" t="s">
        <v>179</v>
      </c>
      <c r="B591" s="592" t="s">
        <v>59</v>
      </c>
      <c r="C591" s="61">
        <v>10</v>
      </c>
      <c r="D591" s="50" t="s">
        <v>15</v>
      </c>
      <c r="E591" s="313" t="s">
        <v>250</v>
      </c>
      <c r="F591" s="314" t="s">
        <v>612</v>
      </c>
      <c r="G591" s="315" t="s">
        <v>615</v>
      </c>
      <c r="H591" s="50"/>
      <c r="I591" s="358">
        <f>SUM(I592:I593)</f>
        <v>451490</v>
      </c>
      <c r="J591" s="358">
        <f>SUM(J592:J593)</f>
        <v>451490</v>
      </c>
    </row>
    <row r="592" spans="1:10" ht="31.5" x14ac:dyDescent="0.25">
      <c r="A592" s="122" t="s">
        <v>709</v>
      </c>
      <c r="B592" s="377" t="s">
        <v>59</v>
      </c>
      <c r="C592" s="61">
        <v>10</v>
      </c>
      <c r="D592" s="50" t="s">
        <v>15</v>
      </c>
      <c r="E592" s="313" t="s">
        <v>250</v>
      </c>
      <c r="F592" s="314" t="s">
        <v>612</v>
      </c>
      <c r="G592" s="315" t="s">
        <v>615</v>
      </c>
      <c r="H592" s="50" t="s">
        <v>16</v>
      </c>
      <c r="I592" s="360">
        <v>2000</v>
      </c>
      <c r="J592" s="360">
        <v>2000</v>
      </c>
    </row>
    <row r="593" spans="1:10" ht="15.75" x14ac:dyDescent="0.25">
      <c r="A593" s="69" t="s">
        <v>40</v>
      </c>
      <c r="B593" s="592" t="s">
        <v>59</v>
      </c>
      <c r="C593" s="61">
        <v>10</v>
      </c>
      <c r="D593" s="50" t="s">
        <v>15</v>
      </c>
      <c r="E593" s="313" t="s">
        <v>250</v>
      </c>
      <c r="F593" s="314" t="s">
        <v>612</v>
      </c>
      <c r="G593" s="315" t="s">
        <v>615</v>
      </c>
      <c r="H593" s="50" t="s">
        <v>39</v>
      </c>
      <c r="I593" s="360">
        <v>449490</v>
      </c>
      <c r="J593" s="360">
        <v>449490</v>
      </c>
    </row>
    <row r="594" spans="1:10" ht="47.25" x14ac:dyDescent="0.25">
      <c r="A594" s="69" t="s">
        <v>174</v>
      </c>
      <c r="B594" s="592" t="s">
        <v>59</v>
      </c>
      <c r="C594" s="61">
        <v>10</v>
      </c>
      <c r="D594" s="50" t="s">
        <v>15</v>
      </c>
      <c r="E594" s="313" t="s">
        <v>603</v>
      </c>
      <c r="F594" s="314" t="s">
        <v>505</v>
      </c>
      <c r="G594" s="315" t="s">
        <v>506</v>
      </c>
      <c r="H594" s="50"/>
      <c r="I594" s="358">
        <f>SUM(I595)</f>
        <v>405645</v>
      </c>
      <c r="J594" s="358">
        <f>SUM(J595)</f>
        <v>405645</v>
      </c>
    </row>
    <row r="595" spans="1:10" ht="15.75" x14ac:dyDescent="0.25">
      <c r="A595" s="69" t="s">
        <v>604</v>
      </c>
      <c r="B595" s="592" t="s">
        <v>59</v>
      </c>
      <c r="C595" s="61">
        <v>10</v>
      </c>
      <c r="D595" s="50" t="s">
        <v>15</v>
      </c>
      <c r="E595" s="313" t="s">
        <v>251</v>
      </c>
      <c r="F595" s="314" t="s">
        <v>10</v>
      </c>
      <c r="G595" s="315" t="s">
        <v>506</v>
      </c>
      <c r="H595" s="50"/>
      <c r="I595" s="358">
        <f>SUM(I596)</f>
        <v>405645</v>
      </c>
      <c r="J595" s="358">
        <f>SUM(J596)</f>
        <v>405645</v>
      </c>
    </row>
    <row r="596" spans="1:10" ht="47.25" x14ac:dyDescent="0.25">
      <c r="A596" s="111" t="s">
        <v>179</v>
      </c>
      <c r="B596" s="592" t="s">
        <v>59</v>
      </c>
      <c r="C596" s="61">
        <v>10</v>
      </c>
      <c r="D596" s="50" t="s">
        <v>15</v>
      </c>
      <c r="E596" s="313" t="s">
        <v>251</v>
      </c>
      <c r="F596" s="314" t="s">
        <v>612</v>
      </c>
      <c r="G596" s="315" t="s">
        <v>615</v>
      </c>
      <c r="H596" s="50"/>
      <c r="I596" s="358">
        <f>SUM(I597:I598)</f>
        <v>405645</v>
      </c>
      <c r="J596" s="358">
        <f>SUM(J597:J598)</f>
        <v>405645</v>
      </c>
    </row>
    <row r="597" spans="1:10" ht="31.5" x14ac:dyDescent="0.25">
      <c r="A597" s="122" t="s">
        <v>709</v>
      </c>
      <c r="B597" s="377" t="s">
        <v>59</v>
      </c>
      <c r="C597" s="61">
        <v>10</v>
      </c>
      <c r="D597" s="50" t="s">
        <v>15</v>
      </c>
      <c r="E597" s="313" t="s">
        <v>251</v>
      </c>
      <c r="F597" s="314" t="s">
        <v>612</v>
      </c>
      <c r="G597" s="315" t="s">
        <v>615</v>
      </c>
      <c r="H597" s="50" t="s">
        <v>16</v>
      </c>
      <c r="I597" s="360">
        <v>1800</v>
      </c>
      <c r="J597" s="360">
        <v>1800</v>
      </c>
    </row>
    <row r="598" spans="1:10" ht="15.75" x14ac:dyDescent="0.25">
      <c r="A598" s="69" t="s">
        <v>40</v>
      </c>
      <c r="B598" s="592" t="s">
        <v>59</v>
      </c>
      <c r="C598" s="61">
        <v>10</v>
      </c>
      <c r="D598" s="50" t="s">
        <v>15</v>
      </c>
      <c r="E598" s="313" t="s">
        <v>251</v>
      </c>
      <c r="F598" s="314" t="s">
        <v>612</v>
      </c>
      <c r="G598" s="315" t="s">
        <v>615</v>
      </c>
      <c r="H598" s="50" t="s">
        <v>39</v>
      </c>
      <c r="I598" s="360">
        <v>403845</v>
      </c>
      <c r="J598" s="360">
        <v>403845</v>
      </c>
    </row>
    <row r="599" spans="1:10" ht="63" x14ac:dyDescent="0.25">
      <c r="A599" s="69" t="s">
        <v>167</v>
      </c>
      <c r="B599" s="592" t="s">
        <v>59</v>
      </c>
      <c r="C599" s="61">
        <v>10</v>
      </c>
      <c r="D599" s="50" t="s">
        <v>15</v>
      </c>
      <c r="E599" s="313" t="s">
        <v>248</v>
      </c>
      <c r="F599" s="314" t="s">
        <v>505</v>
      </c>
      <c r="G599" s="315" t="s">
        <v>506</v>
      </c>
      <c r="H599" s="50"/>
      <c r="I599" s="358">
        <f>SUM(I600)</f>
        <v>143692</v>
      </c>
      <c r="J599" s="358">
        <f>SUM(J600)</f>
        <v>143692</v>
      </c>
    </row>
    <row r="600" spans="1:10" ht="47.25" x14ac:dyDescent="0.25">
      <c r="A600" s="69" t="s">
        <v>591</v>
      </c>
      <c r="B600" s="592" t="s">
        <v>59</v>
      </c>
      <c r="C600" s="61">
        <v>10</v>
      </c>
      <c r="D600" s="50" t="s">
        <v>15</v>
      </c>
      <c r="E600" s="313" t="s">
        <v>248</v>
      </c>
      <c r="F600" s="314" t="s">
        <v>10</v>
      </c>
      <c r="G600" s="315" t="s">
        <v>506</v>
      </c>
      <c r="H600" s="50"/>
      <c r="I600" s="358">
        <f>SUM(I601)</f>
        <v>143692</v>
      </c>
      <c r="J600" s="358">
        <f>SUM(J601)</f>
        <v>143692</v>
      </c>
    </row>
    <row r="601" spans="1:10" ht="78.75" x14ac:dyDescent="0.25">
      <c r="A601" s="69" t="s">
        <v>617</v>
      </c>
      <c r="B601" s="592" t="s">
        <v>59</v>
      </c>
      <c r="C601" s="61">
        <v>10</v>
      </c>
      <c r="D601" s="50" t="s">
        <v>15</v>
      </c>
      <c r="E601" s="313" t="s">
        <v>248</v>
      </c>
      <c r="F601" s="314" t="s">
        <v>10</v>
      </c>
      <c r="G601" s="315" t="s">
        <v>616</v>
      </c>
      <c r="H601" s="50"/>
      <c r="I601" s="358">
        <f>SUM(I602:I603)</f>
        <v>143692</v>
      </c>
      <c r="J601" s="358">
        <f>SUM(J602:J603)</f>
        <v>143692</v>
      </c>
    </row>
    <row r="602" spans="1:10" ht="31.5" x14ac:dyDescent="0.25">
      <c r="A602" s="122" t="s">
        <v>709</v>
      </c>
      <c r="B602" s="377" t="s">
        <v>59</v>
      </c>
      <c r="C602" s="61">
        <v>10</v>
      </c>
      <c r="D602" s="50" t="s">
        <v>15</v>
      </c>
      <c r="E602" s="313" t="s">
        <v>248</v>
      </c>
      <c r="F602" s="314" t="s">
        <v>10</v>
      </c>
      <c r="G602" s="315" t="s">
        <v>616</v>
      </c>
      <c r="H602" s="50" t="s">
        <v>16</v>
      </c>
      <c r="I602" s="360">
        <v>718</v>
      </c>
      <c r="J602" s="360">
        <v>718</v>
      </c>
    </row>
    <row r="603" spans="1:10" ht="15.75" x14ac:dyDescent="0.25">
      <c r="A603" s="69" t="s">
        <v>40</v>
      </c>
      <c r="B603" s="592" t="s">
        <v>59</v>
      </c>
      <c r="C603" s="61">
        <v>10</v>
      </c>
      <c r="D603" s="50" t="s">
        <v>15</v>
      </c>
      <c r="E603" s="313" t="s">
        <v>248</v>
      </c>
      <c r="F603" s="314" t="s">
        <v>10</v>
      </c>
      <c r="G603" s="315" t="s">
        <v>616</v>
      </c>
      <c r="H603" s="50" t="s">
        <v>39</v>
      </c>
      <c r="I603" s="360">
        <v>142974</v>
      </c>
      <c r="J603" s="360">
        <v>142974</v>
      </c>
    </row>
    <row r="604" spans="1:10" ht="15.75" x14ac:dyDescent="0.25">
      <c r="A604" s="125" t="s">
        <v>43</v>
      </c>
      <c r="B604" s="19" t="s">
        <v>59</v>
      </c>
      <c r="C604" s="19">
        <v>11</v>
      </c>
      <c r="D604" s="19"/>
      <c r="E604" s="304"/>
      <c r="F604" s="305"/>
      <c r="G604" s="306"/>
      <c r="H604" s="15"/>
      <c r="I604" s="383">
        <f>SUM(I605)</f>
        <v>157000</v>
      </c>
      <c r="J604" s="383">
        <f>SUM(J605)</f>
        <v>157000</v>
      </c>
    </row>
    <row r="605" spans="1:10" ht="15.75" x14ac:dyDescent="0.25">
      <c r="A605" s="121" t="s">
        <v>44</v>
      </c>
      <c r="B605" s="29" t="s">
        <v>59</v>
      </c>
      <c r="C605" s="29">
        <v>11</v>
      </c>
      <c r="D605" s="25" t="s">
        <v>12</v>
      </c>
      <c r="E605" s="267"/>
      <c r="F605" s="268"/>
      <c r="G605" s="269"/>
      <c r="H605" s="25"/>
      <c r="I605" s="384">
        <f>SUM(I606,I615)</f>
        <v>157000</v>
      </c>
      <c r="J605" s="384">
        <f>SUM(J606,J615)</f>
        <v>157000</v>
      </c>
    </row>
    <row r="606" spans="1:10" ht="47.25" x14ac:dyDescent="0.25">
      <c r="A606" s="117" t="s">
        <v>139</v>
      </c>
      <c r="B606" s="378" t="s">
        <v>59</v>
      </c>
      <c r="C606" s="34" t="s">
        <v>45</v>
      </c>
      <c r="D606" s="34" t="s">
        <v>12</v>
      </c>
      <c r="E606" s="270" t="s">
        <v>201</v>
      </c>
      <c r="F606" s="271" t="s">
        <v>505</v>
      </c>
      <c r="G606" s="272" t="s">
        <v>506</v>
      </c>
      <c r="H606" s="37"/>
      <c r="I606" s="357">
        <f>SUM(I611,I607)</f>
        <v>7000</v>
      </c>
      <c r="J606" s="357">
        <f>SUM(J611,J607)</f>
        <v>7000</v>
      </c>
    </row>
    <row r="607" spans="1:10" s="43" customFormat="1" ht="63" x14ac:dyDescent="0.25">
      <c r="A607" s="69" t="s">
        <v>177</v>
      </c>
      <c r="B607" s="592" t="s">
        <v>59</v>
      </c>
      <c r="C607" s="41" t="s">
        <v>45</v>
      </c>
      <c r="D607" s="41" t="s">
        <v>12</v>
      </c>
      <c r="E607" s="316" t="s">
        <v>203</v>
      </c>
      <c r="F607" s="317" t="s">
        <v>505</v>
      </c>
      <c r="G607" s="318" t="s">
        <v>506</v>
      </c>
      <c r="H607" s="42"/>
      <c r="I607" s="361">
        <f t="shared" ref="I607:J609" si="53">SUM(I608)</f>
        <v>2000</v>
      </c>
      <c r="J607" s="361">
        <f t="shared" si="53"/>
        <v>2000</v>
      </c>
    </row>
    <row r="608" spans="1:10" s="43" customFormat="1" ht="47.25" x14ac:dyDescent="0.25">
      <c r="A608" s="329" t="s">
        <v>613</v>
      </c>
      <c r="B608" s="592" t="s">
        <v>59</v>
      </c>
      <c r="C608" s="41" t="s">
        <v>45</v>
      </c>
      <c r="D608" s="41" t="s">
        <v>12</v>
      </c>
      <c r="E608" s="316" t="s">
        <v>203</v>
      </c>
      <c r="F608" s="317" t="s">
        <v>10</v>
      </c>
      <c r="G608" s="318" t="s">
        <v>506</v>
      </c>
      <c r="H608" s="42"/>
      <c r="I608" s="361">
        <f t="shared" si="53"/>
        <v>2000</v>
      </c>
      <c r="J608" s="361">
        <f t="shared" si="53"/>
        <v>2000</v>
      </c>
    </row>
    <row r="609" spans="1:10" s="43" customFormat="1" ht="31.5" x14ac:dyDescent="0.25">
      <c r="A609" s="85" t="s">
        <v>627</v>
      </c>
      <c r="B609" s="381" t="s">
        <v>59</v>
      </c>
      <c r="C609" s="41" t="s">
        <v>45</v>
      </c>
      <c r="D609" s="41" t="s">
        <v>12</v>
      </c>
      <c r="E609" s="316" t="s">
        <v>203</v>
      </c>
      <c r="F609" s="317" t="s">
        <v>10</v>
      </c>
      <c r="G609" s="318" t="s">
        <v>626</v>
      </c>
      <c r="H609" s="42"/>
      <c r="I609" s="361">
        <f t="shared" si="53"/>
        <v>2000</v>
      </c>
      <c r="J609" s="361">
        <f t="shared" si="53"/>
        <v>2000</v>
      </c>
    </row>
    <row r="610" spans="1:10" s="43" customFormat="1" ht="31.5" x14ac:dyDescent="0.25">
      <c r="A610" s="115" t="s">
        <v>709</v>
      </c>
      <c r="B610" s="382" t="s">
        <v>59</v>
      </c>
      <c r="C610" s="41" t="s">
        <v>45</v>
      </c>
      <c r="D610" s="41" t="s">
        <v>12</v>
      </c>
      <c r="E610" s="316" t="s">
        <v>203</v>
      </c>
      <c r="F610" s="317" t="s">
        <v>10</v>
      </c>
      <c r="G610" s="318" t="s">
        <v>626</v>
      </c>
      <c r="H610" s="42" t="s">
        <v>16</v>
      </c>
      <c r="I610" s="362">
        <v>2000</v>
      </c>
      <c r="J610" s="362">
        <v>2000</v>
      </c>
    </row>
    <row r="611" spans="1:10" ht="78.75" x14ac:dyDescent="0.25">
      <c r="A611" s="113" t="s">
        <v>183</v>
      </c>
      <c r="B611" s="61" t="s">
        <v>59</v>
      </c>
      <c r="C611" s="2" t="s">
        <v>45</v>
      </c>
      <c r="D611" s="2" t="s">
        <v>12</v>
      </c>
      <c r="E611" s="273" t="s">
        <v>234</v>
      </c>
      <c r="F611" s="274" t="s">
        <v>505</v>
      </c>
      <c r="G611" s="275" t="s">
        <v>506</v>
      </c>
      <c r="H611" s="2"/>
      <c r="I611" s="358">
        <f t="shared" ref="I611:J613" si="54">SUM(I612)</f>
        <v>5000</v>
      </c>
      <c r="J611" s="358">
        <f t="shared" si="54"/>
        <v>5000</v>
      </c>
    </row>
    <row r="612" spans="1:10" ht="47.25" x14ac:dyDescent="0.25">
      <c r="A612" s="326" t="s">
        <v>513</v>
      </c>
      <c r="B612" s="61" t="s">
        <v>59</v>
      </c>
      <c r="C612" s="41" t="s">
        <v>45</v>
      </c>
      <c r="D612" s="41" t="s">
        <v>12</v>
      </c>
      <c r="E612" s="273" t="s">
        <v>234</v>
      </c>
      <c r="F612" s="274" t="s">
        <v>10</v>
      </c>
      <c r="G612" s="275" t="s">
        <v>506</v>
      </c>
      <c r="H612" s="2"/>
      <c r="I612" s="358">
        <f t="shared" si="54"/>
        <v>5000</v>
      </c>
      <c r="J612" s="358">
        <f t="shared" si="54"/>
        <v>5000</v>
      </c>
    </row>
    <row r="613" spans="1:10" ht="31.5" x14ac:dyDescent="0.25">
      <c r="A613" s="88" t="s">
        <v>116</v>
      </c>
      <c r="B613" s="61" t="s">
        <v>59</v>
      </c>
      <c r="C613" s="2" t="s">
        <v>45</v>
      </c>
      <c r="D613" s="2" t="s">
        <v>12</v>
      </c>
      <c r="E613" s="273" t="s">
        <v>234</v>
      </c>
      <c r="F613" s="274" t="s">
        <v>10</v>
      </c>
      <c r="G613" s="275" t="s">
        <v>515</v>
      </c>
      <c r="H613" s="2"/>
      <c r="I613" s="358">
        <f t="shared" si="54"/>
        <v>5000</v>
      </c>
      <c r="J613" s="358">
        <f t="shared" si="54"/>
        <v>5000</v>
      </c>
    </row>
    <row r="614" spans="1:10" ht="31.5" x14ac:dyDescent="0.25">
      <c r="A614" s="122" t="s">
        <v>709</v>
      </c>
      <c r="B614" s="377" t="s">
        <v>59</v>
      </c>
      <c r="C614" s="2" t="s">
        <v>45</v>
      </c>
      <c r="D614" s="2" t="s">
        <v>12</v>
      </c>
      <c r="E614" s="273" t="s">
        <v>234</v>
      </c>
      <c r="F614" s="274" t="s">
        <v>10</v>
      </c>
      <c r="G614" s="275" t="s">
        <v>515</v>
      </c>
      <c r="H614" s="2" t="s">
        <v>16</v>
      </c>
      <c r="I614" s="359">
        <v>5000</v>
      </c>
      <c r="J614" s="359">
        <v>5000</v>
      </c>
    </row>
    <row r="615" spans="1:10" ht="63" x14ac:dyDescent="0.25">
      <c r="A615" s="118" t="s">
        <v>168</v>
      </c>
      <c r="B615" s="36" t="s">
        <v>59</v>
      </c>
      <c r="C615" s="34" t="s">
        <v>45</v>
      </c>
      <c r="D615" s="34" t="s">
        <v>12</v>
      </c>
      <c r="E615" s="270" t="s">
        <v>593</v>
      </c>
      <c r="F615" s="271" t="s">
        <v>505</v>
      </c>
      <c r="G615" s="272" t="s">
        <v>506</v>
      </c>
      <c r="H615" s="34"/>
      <c r="I615" s="357">
        <f t="shared" ref="I615:J618" si="55">SUM(I616)</f>
        <v>150000</v>
      </c>
      <c r="J615" s="357">
        <f t="shared" si="55"/>
        <v>150000</v>
      </c>
    </row>
    <row r="616" spans="1:10" ht="94.5" x14ac:dyDescent="0.25">
      <c r="A616" s="119" t="s">
        <v>184</v>
      </c>
      <c r="B616" s="61" t="s">
        <v>59</v>
      </c>
      <c r="C616" s="2" t="s">
        <v>45</v>
      </c>
      <c r="D616" s="2" t="s">
        <v>12</v>
      </c>
      <c r="E616" s="273" t="s">
        <v>254</v>
      </c>
      <c r="F616" s="274" t="s">
        <v>505</v>
      </c>
      <c r="G616" s="275" t="s">
        <v>506</v>
      </c>
      <c r="H616" s="2"/>
      <c r="I616" s="358">
        <f t="shared" si="55"/>
        <v>150000</v>
      </c>
      <c r="J616" s="358">
        <f t="shared" si="55"/>
        <v>150000</v>
      </c>
    </row>
    <row r="617" spans="1:10" ht="31.5" x14ac:dyDescent="0.25">
      <c r="A617" s="119" t="s">
        <v>628</v>
      </c>
      <c r="B617" s="61" t="s">
        <v>59</v>
      </c>
      <c r="C617" s="2" t="s">
        <v>45</v>
      </c>
      <c r="D617" s="2" t="s">
        <v>12</v>
      </c>
      <c r="E617" s="273" t="s">
        <v>254</v>
      </c>
      <c r="F617" s="274" t="s">
        <v>10</v>
      </c>
      <c r="G617" s="275" t="s">
        <v>506</v>
      </c>
      <c r="H617" s="2"/>
      <c r="I617" s="358">
        <f t="shared" si="55"/>
        <v>150000</v>
      </c>
      <c r="J617" s="358">
        <f t="shared" si="55"/>
        <v>150000</v>
      </c>
    </row>
    <row r="618" spans="1:10" ht="47.25" x14ac:dyDescent="0.25">
      <c r="A618" s="69" t="s">
        <v>185</v>
      </c>
      <c r="B618" s="592" t="s">
        <v>59</v>
      </c>
      <c r="C618" s="2" t="s">
        <v>45</v>
      </c>
      <c r="D618" s="2" t="s">
        <v>12</v>
      </c>
      <c r="E618" s="273" t="s">
        <v>254</v>
      </c>
      <c r="F618" s="274" t="s">
        <v>10</v>
      </c>
      <c r="G618" s="275" t="s">
        <v>629</v>
      </c>
      <c r="H618" s="2"/>
      <c r="I618" s="358">
        <f t="shared" si="55"/>
        <v>150000</v>
      </c>
      <c r="J618" s="358">
        <f t="shared" si="55"/>
        <v>150000</v>
      </c>
    </row>
    <row r="619" spans="1:10" ht="31.5" x14ac:dyDescent="0.25">
      <c r="A619" s="562" t="s">
        <v>709</v>
      </c>
      <c r="B619" s="563" t="s">
        <v>59</v>
      </c>
      <c r="C619" s="5" t="s">
        <v>45</v>
      </c>
      <c r="D619" s="5" t="s">
        <v>12</v>
      </c>
      <c r="E619" s="564" t="s">
        <v>254</v>
      </c>
      <c r="F619" s="406" t="s">
        <v>10</v>
      </c>
      <c r="G619" s="565" t="s">
        <v>629</v>
      </c>
      <c r="H619" s="5" t="s">
        <v>16</v>
      </c>
      <c r="I619" s="566">
        <v>150000</v>
      </c>
      <c r="J619" s="566">
        <v>150000</v>
      </c>
    </row>
    <row r="620" spans="1:10" ht="18.75" x14ac:dyDescent="0.3">
      <c r="A620" s="632" t="s">
        <v>1009</v>
      </c>
      <c r="B620" s="633"/>
      <c r="C620" s="633"/>
      <c r="D620" s="633"/>
      <c r="E620" s="633"/>
      <c r="F620" s="633"/>
      <c r="G620" s="633"/>
      <c r="H620" s="634"/>
      <c r="I620" s="567">
        <v>2799554</v>
      </c>
      <c r="J620" s="567">
        <v>5867409</v>
      </c>
    </row>
  </sheetData>
  <mergeCells count="5">
    <mergeCell ref="A620:H620"/>
    <mergeCell ref="E13:G13"/>
    <mergeCell ref="A9:I9"/>
    <mergeCell ref="A10:I10"/>
    <mergeCell ref="A11:I11"/>
  </mergeCells>
  <pageMargins left="0.70866141732283472" right="0.70866141732283472" top="0.74803149606299213" bottom="0.74803149606299213" header="0.31496062992125984" footer="0.31496062992125984"/>
  <pageSetup paperSize="9" scale="57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2"/>
  <sheetViews>
    <sheetView zoomScaleNormal="100" workbookViewId="0">
      <selection activeCell="D19" sqref="D19"/>
    </sheetView>
  </sheetViews>
  <sheetFormatPr defaultRowHeight="15" x14ac:dyDescent="0.25"/>
  <cols>
    <col min="1" max="1" width="81.7109375" customWidth="1"/>
    <col min="2" max="2" width="4.7109375" customWidth="1"/>
    <col min="3" max="3" width="3.28515625" customWidth="1"/>
    <col min="4" max="4" width="7.140625" customWidth="1"/>
    <col min="5" max="5" width="5.42578125" customWidth="1"/>
    <col min="6" max="6" width="13.5703125" customWidth="1"/>
    <col min="7" max="7" width="2.28515625" customWidth="1"/>
    <col min="8" max="8" width="5.5703125" customWidth="1"/>
  </cols>
  <sheetData>
    <row r="1" spans="1:8" x14ac:dyDescent="0.25">
      <c r="B1" s="617" t="s">
        <v>939</v>
      </c>
      <c r="C1" s="617"/>
      <c r="D1" s="617"/>
      <c r="E1" s="617"/>
      <c r="F1" s="617"/>
    </row>
    <row r="2" spans="1:8" x14ac:dyDescent="0.25">
      <c r="B2" s="617" t="s">
        <v>107</v>
      </c>
      <c r="C2" s="617"/>
      <c r="D2" s="617"/>
      <c r="E2" s="617"/>
      <c r="F2" s="617"/>
    </row>
    <row r="3" spans="1:8" x14ac:dyDescent="0.25">
      <c r="B3" s="617" t="s">
        <v>108</v>
      </c>
      <c r="C3" s="617"/>
      <c r="D3" s="617"/>
      <c r="E3" s="617"/>
      <c r="F3" s="617"/>
    </row>
    <row r="4" spans="1:8" x14ac:dyDescent="0.25">
      <c r="B4" s="604" t="s">
        <v>109</v>
      </c>
      <c r="C4" s="604"/>
      <c r="D4" s="604"/>
      <c r="E4" s="604"/>
      <c r="F4" s="604"/>
      <c r="G4" s="603"/>
      <c r="H4" s="603"/>
    </row>
    <row r="5" spans="1:8" x14ac:dyDescent="0.25">
      <c r="B5" s="604" t="s">
        <v>926</v>
      </c>
      <c r="C5" s="604"/>
      <c r="D5" s="604"/>
      <c r="E5" s="604"/>
      <c r="F5" s="604"/>
      <c r="G5" s="603"/>
      <c r="H5" s="603"/>
    </row>
    <row r="6" spans="1:8" x14ac:dyDescent="0.25">
      <c r="B6" s="602" t="s">
        <v>929</v>
      </c>
      <c r="C6" s="602"/>
      <c r="D6" s="602"/>
      <c r="E6" s="602"/>
      <c r="F6" s="602"/>
    </row>
    <row r="7" spans="1:8" x14ac:dyDescent="0.25">
      <c r="B7" s="599" t="s">
        <v>1094</v>
      </c>
      <c r="C7" s="599"/>
      <c r="D7" s="599"/>
      <c r="E7" s="599"/>
      <c r="F7" s="599"/>
    </row>
    <row r="8" spans="1:8" x14ac:dyDescent="0.25">
      <c r="B8" s="4" t="s">
        <v>1123</v>
      </c>
      <c r="C8" s="4"/>
      <c r="D8" s="4"/>
      <c r="E8" s="4"/>
      <c r="F8" s="4"/>
    </row>
    <row r="9" spans="1:8" ht="18.75" customHeight="1" x14ac:dyDescent="0.25">
      <c r="A9" s="625" t="s">
        <v>274</v>
      </c>
      <c r="B9" s="625"/>
      <c r="C9" s="625"/>
      <c r="D9" s="625"/>
      <c r="E9" s="625"/>
      <c r="F9" s="625"/>
    </row>
    <row r="10" spans="1:8" ht="18.75" customHeight="1" x14ac:dyDescent="0.25">
      <c r="A10" s="625" t="s">
        <v>275</v>
      </c>
      <c r="B10" s="625"/>
      <c r="C10" s="625"/>
      <c r="D10" s="625"/>
      <c r="E10" s="625"/>
      <c r="F10" s="625"/>
    </row>
    <row r="11" spans="1:8" ht="18.75" customHeight="1" x14ac:dyDescent="0.25">
      <c r="A11" s="625" t="s">
        <v>276</v>
      </c>
      <c r="B11" s="625"/>
      <c r="C11" s="625"/>
      <c r="D11" s="625"/>
      <c r="E11" s="625"/>
      <c r="F11" s="625"/>
    </row>
    <row r="12" spans="1:8" ht="18.75" customHeight="1" x14ac:dyDescent="0.25">
      <c r="A12" s="625" t="s">
        <v>936</v>
      </c>
      <c r="B12" s="625"/>
      <c r="C12" s="625"/>
      <c r="D12" s="625"/>
      <c r="E12" s="625"/>
    </row>
    <row r="13" spans="1:8" ht="15.75" x14ac:dyDescent="0.25">
      <c r="B13" s="606"/>
      <c r="C13" s="606"/>
      <c r="D13" s="606"/>
      <c r="E13" s="606"/>
      <c r="F13" t="s">
        <v>660</v>
      </c>
    </row>
    <row r="14" spans="1:8" ht="45.75" customHeight="1" x14ac:dyDescent="0.25">
      <c r="A14" s="57" t="s">
        <v>0</v>
      </c>
      <c r="B14" s="635" t="s">
        <v>3</v>
      </c>
      <c r="C14" s="636"/>
      <c r="D14" s="637"/>
      <c r="E14" s="57" t="s">
        <v>4</v>
      </c>
      <c r="F14" s="607" t="s">
        <v>277</v>
      </c>
    </row>
    <row r="15" spans="1:8" ht="15.75" x14ac:dyDescent="0.25">
      <c r="A15" s="155" t="s">
        <v>462</v>
      </c>
      <c r="B15" s="138"/>
      <c r="C15" s="297"/>
      <c r="D15" s="158"/>
      <c r="E15" s="32"/>
      <c r="F15" s="365">
        <f>SUM(F16+F65+F106+F193+F202+F207+F222+F253+F271+F276+F285+F308+F321+F340+F353+F366+F379+F384+F388+F393+F397+F402+F409+F427+F433+F439)</f>
        <v>300839534</v>
      </c>
    </row>
    <row r="16" spans="1:8" ht="33.75" customHeight="1" x14ac:dyDescent="0.25">
      <c r="A16" s="156" t="s">
        <v>269</v>
      </c>
      <c r="B16" s="159" t="s">
        <v>247</v>
      </c>
      <c r="C16" s="298" t="s">
        <v>505</v>
      </c>
      <c r="D16" s="160" t="s">
        <v>506</v>
      </c>
      <c r="E16" s="157"/>
      <c r="F16" s="355">
        <f>SUM(F17+F30+F44+F53)</f>
        <v>24961031</v>
      </c>
    </row>
    <row r="17" spans="1:6" ht="36" customHeight="1" x14ac:dyDescent="0.25">
      <c r="A17" s="154" t="s">
        <v>173</v>
      </c>
      <c r="B17" s="162" t="s">
        <v>250</v>
      </c>
      <c r="C17" s="420" t="s">
        <v>505</v>
      </c>
      <c r="D17" s="163" t="s">
        <v>506</v>
      </c>
      <c r="E17" s="161"/>
      <c r="F17" s="452">
        <f>SUM(F18)</f>
        <v>7466201</v>
      </c>
    </row>
    <row r="18" spans="1:6" ht="16.5" customHeight="1" x14ac:dyDescent="0.25">
      <c r="A18" s="410" t="s">
        <v>602</v>
      </c>
      <c r="B18" s="411" t="s">
        <v>250</v>
      </c>
      <c r="C18" s="412" t="s">
        <v>10</v>
      </c>
      <c r="D18" s="413" t="s">
        <v>506</v>
      </c>
      <c r="E18" s="414"/>
      <c r="F18" s="361">
        <f>SUM(F19+F22+F26+F28)</f>
        <v>7466201</v>
      </c>
    </row>
    <row r="19" spans="1:6" ht="35.25" customHeight="1" x14ac:dyDescent="0.25">
      <c r="A19" s="33" t="s">
        <v>179</v>
      </c>
      <c r="B19" s="131" t="s">
        <v>250</v>
      </c>
      <c r="C19" s="257" t="s">
        <v>612</v>
      </c>
      <c r="D19" s="129" t="s">
        <v>615</v>
      </c>
      <c r="E19" s="164"/>
      <c r="F19" s="357">
        <f>SUM(F20:F21)</f>
        <v>567685</v>
      </c>
    </row>
    <row r="20" spans="1:6" ht="33" customHeight="1" x14ac:dyDescent="0.25">
      <c r="A20" s="62" t="s">
        <v>709</v>
      </c>
      <c r="B20" s="145" t="s">
        <v>250</v>
      </c>
      <c r="C20" s="260" t="s">
        <v>612</v>
      </c>
      <c r="D20" s="140" t="s">
        <v>615</v>
      </c>
      <c r="E20" s="149" t="s">
        <v>16</v>
      </c>
      <c r="F20" s="360">
        <f>SUM([1]прил7!H515)</f>
        <v>3000</v>
      </c>
    </row>
    <row r="21" spans="1:6" ht="18" customHeight="1" x14ac:dyDescent="0.25">
      <c r="A21" s="62" t="s">
        <v>40</v>
      </c>
      <c r="B21" s="145" t="s">
        <v>250</v>
      </c>
      <c r="C21" s="260" t="s">
        <v>612</v>
      </c>
      <c r="D21" s="140" t="s">
        <v>615</v>
      </c>
      <c r="E21" s="149" t="s">
        <v>39</v>
      </c>
      <c r="F21" s="360">
        <f>SUM([1]прил7!H516)</f>
        <v>564685</v>
      </c>
    </row>
    <row r="22" spans="1:6" ht="32.25" customHeight="1" x14ac:dyDescent="0.25">
      <c r="A22" s="33" t="s">
        <v>98</v>
      </c>
      <c r="B22" s="434" t="s">
        <v>250</v>
      </c>
      <c r="C22" s="435" t="s">
        <v>10</v>
      </c>
      <c r="D22" s="129" t="s">
        <v>539</v>
      </c>
      <c r="E22" s="164"/>
      <c r="F22" s="357">
        <f>SUM(F23:F25)</f>
        <v>6662916</v>
      </c>
    </row>
    <row r="23" spans="1:6" ht="50.25" customHeight="1" x14ac:dyDescent="0.25">
      <c r="A23" s="62" t="s">
        <v>88</v>
      </c>
      <c r="B23" s="436" t="s">
        <v>250</v>
      </c>
      <c r="C23" s="437" t="s">
        <v>10</v>
      </c>
      <c r="D23" s="140" t="s">
        <v>539</v>
      </c>
      <c r="E23" s="149" t="s">
        <v>13</v>
      </c>
      <c r="F23" s="360">
        <f>SUM([1]прил7!H452)</f>
        <v>5909900</v>
      </c>
    </row>
    <row r="24" spans="1:6" ht="30.75" customHeight="1" x14ac:dyDescent="0.25">
      <c r="A24" s="62" t="s">
        <v>709</v>
      </c>
      <c r="B24" s="436" t="s">
        <v>250</v>
      </c>
      <c r="C24" s="437" t="s">
        <v>10</v>
      </c>
      <c r="D24" s="140" t="s">
        <v>539</v>
      </c>
      <c r="E24" s="149" t="s">
        <v>16</v>
      </c>
      <c r="F24" s="360">
        <f>SUM([1]прил7!H453)</f>
        <v>726016</v>
      </c>
    </row>
    <row r="25" spans="1:6" ht="16.5" customHeight="1" x14ac:dyDescent="0.25">
      <c r="A25" s="62" t="s">
        <v>18</v>
      </c>
      <c r="B25" s="436" t="s">
        <v>250</v>
      </c>
      <c r="C25" s="437" t="s">
        <v>10</v>
      </c>
      <c r="D25" s="140" t="s">
        <v>539</v>
      </c>
      <c r="E25" s="149" t="s">
        <v>17</v>
      </c>
      <c r="F25" s="360">
        <f>SUM([1]прил7!H454)</f>
        <v>27000</v>
      </c>
    </row>
    <row r="26" spans="1:6" ht="19.5" customHeight="1" x14ac:dyDescent="0.25">
      <c r="A26" s="33" t="s">
        <v>114</v>
      </c>
      <c r="B26" s="434" t="s">
        <v>250</v>
      </c>
      <c r="C26" s="435" t="s">
        <v>10</v>
      </c>
      <c r="D26" s="129" t="s">
        <v>528</v>
      </c>
      <c r="E26" s="164"/>
      <c r="F26" s="357">
        <f>SUM(F27)</f>
        <v>235600</v>
      </c>
    </row>
    <row r="27" spans="1:6" ht="16.5" customHeight="1" x14ac:dyDescent="0.25">
      <c r="A27" s="62" t="s">
        <v>709</v>
      </c>
      <c r="B27" s="436" t="s">
        <v>250</v>
      </c>
      <c r="C27" s="437" t="s">
        <v>10</v>
      </c>
      <c r="D27" s="140" t="s">
        <v>528</v>
      </c>
      <c r="E27" s="149" t="s">
        <v>16</v>
      </c>
      <c r="F27" s="360">
        <f>SUM([1]прил7!H456)</f>
        <v>235600</v>
      </c>
    </row>
    <row r="28" spans="1:6" ht="33" hidden="1" customHeight="1" x14ac:dyDescent="0.25">
      <c r="A28" s="33" t="s">
        <v>754</v>
      </c>
      <c r="B28" s="434" t="s">
        <v>250</v>
      </c>
      <c r="C28" s="435" t="s">
        <v>10</v>
      </c>
      <c r="D28" s="129" t="s">
        <v>753</v>
      </c>
      <c r="E28" s="164"/>
      <c r="F28" s="357">
        <f>SUM(F29)</f>
        <v>0</v>
      </c>
    </row>
    <row r="29" spans="1:6" ht="31.5" hidden="1" customHeight="1" x14ac:dyDescent="0.25">
      <c r="A29" s="62" t="s">
        <v>709</v>
      </c>
      <c r="B29" s="436" t="s">
        <v>250</v>
      </c>
      <c r="C29" s="437" t="s">
        <v>10</v>
      </c>
      <c r="D29" s="140" t="s">
        <v>753</v>
      </c>
      <c r="E29" s="149" t="s">
        <v>16</v>
      </c>
      <c r="F29" s="360">
        <f>SUM([1]прил7!H458)</f>
        <v>0</v>
      </c>
    </row>
    <row r="30" spans="1:6" ht="35.25" customHeight="1" x14ac:dyDescent="0.25">
      <c r="A30" s="165" t="s">
        <v>174</v>
      </c>
      <c r="B30" s="425" t="s">
        <v>603</v>
      </c>
      <c r="C30" s="299" t="s">
        <v>505</v>
      </c>
      <c r="D30" s="167" t="s">
        <v>506</v>
      </c>
      <c r="E30" s="168"/>
      <c r="F30" s="453">
        <f>SUM(F31+F39)</f>
        <v>7116822</v>
      </c>
    </row>
    <row r="31" spans="1:6" ht="18" customHeight="1" x14ac:dyDescent="0.25">
      <c r="A31" s="415" t="s">
        <v>604</v>
      </c>
      <c r="B31" s="416" t="s">
        <v>251</v>
      </c>
      <c r="C31" s="417" t="s">
        <v>10</v>
      </c>
      <c r="D31" s="418" t="s">
        <v>506</v>
      </c>
      <c r="E31" s="419"/>
      <c r="F31" s="358">
        <f>SUM(F32+F35)</f>
        <v>7024422</v>
      </c>
    </row>
    <row r="32" spans="1:6" ht="35.25" customHeight="1" x14ac:dyDescent="0.25">
      <c r="A32" s="33" t="s">
        <v>179</v>
      </c>
      <c r="B32" s="131" t="s">
        <v>251</v>
      </c>
      <c r="C32" s="257" t="s">
        <v>612</v>
      </c>
      <c r="D32" s="129" t="s">
        <v>615</v>
      </c>
      <c r="E32" s="164"/>
      <c r="F32" s="357">
        <f>SUM(F33:F34)</f>
        <v>510042</v>
      </c>
    </row>
    <row r="33" spans="1:6" ht="31.5" customHeight="1" x14ac:dyDescent="0.25">
      <c r="A33" s="62" t="s">
        <v>709</v>
      </c>
      <c r="B33" s="145" t="s">
        <v>251</v>
      </c>
      <c r="C33" s="260" t="s">
        <v>612</v>
      </c>
      <c r="D33" s="140" t="s">
        <v>615</v>
      </c>
      <c r="E33" s="149" t="s">
        <v>16</v>
      </c>
      <c r="F33" s="360">
        <f>SUM([1]прил7!H520)</f>
        <v>2000</v>
      </c>
    </row>
    <row r="34" spans="1:6" ht="16.5" customHeight="1" x14ac:dyDescent="0.25">
      <c r="A34" s="62" t="s">
        <v>40</v>
      </c>
      <c r="B34" s="145" t="s">
        <v>251</v>
      </c>
      <c r="C34" s="260" t="s">
        <v>612</v>
      </c>
      <c r="D34" s="140" t="s">
        <v>615</v>
      </c>
      <c r="E34" s="149" t="s">
        <v>39</v>
      </c>
      <c r="F34" s="360">
        <f>SUM([1]прил7!H521)</f>
        <v>508042</v>
      </c>
    </row>
    <row r="35" spans="1:6" ht="33" customHeight="1" x14ac:dyDescent="0.25">
      <c r="A35" s="33" t="s">
        <v>98</v>
      </c>
      <c r="B35" s="434" t="s">
        <v>251</v>
      </c>
      <c r="C35" s="435" t="s">
        <v>10</v>
      </c>
      <c r="D35" s="129" t="s">
        <v>539</v>
      </c>
      <c r="E35" s="164"/>
      <c r="F35" s="357">
        <f>SUM(F36:F38)</f>
        <v>6514380</v>
      </c>
    </row>
    <row r="36" spans="1:6" ht="47.25" customHeight="1" x14ac:dyDescent="0.25">
      <c r="A36" s="62" t="s">
        <v>88</v>
      </c>
      <c r="B36" s="436" t="s">
        <v>251</v>
      </c>
      <c r="C36" s="437" t="s">
        <v>10</v>
      </c>
      <c r="D36" s="140" t="s">
        <v>539</v>
      </c>
      <c r="E36" s="149" t="s">
        <v>13</v>
      </c>
      <c r="F36" s="360">
        <f>SUM([1]прил7!H462)</f>
        <v>5808600</v>
      </c>
    </row>
    <row r="37" spans="1:6" ht="33" customHeight="1" x14ac:dyDescent="0.25">
      <c r="A37" s="62" t="s">
        <v>709</v>
      </c>
      <c r="B37" s="436" t="s">
        <v>251</v>
      </c>
      <c r="C37" s="437" t="s">
        <v>10</v>
      </c>
      <c r="D37" s="140" t="s">
        <v>539</v>
      </c>
      <c r="E37" s="149" t="s">
        <v>16</v>
      </c>
      <c r="F37" s="360">
        <f>SUM([1]прил7!H463)</f>
        <v>695580</v>
      </c>
    </row>
    <row r="38" spans="1:6" ht="18" customHeight="1" x14ac:dyDescent="0.25">
      <c r="A38" s="62" t="s">
        <v>18</v>
      </c>
      <c r="B38" s="436" t="s">
        <v>251</v>
      </c>
      <c r="C38" s="437" t="s">
        <v>10</v>
      </c>
      <c r="D38" s="140" t="s">
        <v>539</v>
      </c>
      <c r="E38" s="149" t="s">
        <v>17</v>
      </c>
      <c r="F38" s="360">
        <f>SUM([1]прил7!H464)</f>
        <v>10200</v>
      </c>
    </row>
    <row r="39" spans="1:6" ht="18" customHeight="1" x14ac:dyDescent="0.25">
      <c r="A39" s="415" t="s">
        <v>1007</v>
      </c>
      <c r="B39" s="560" t="s">
        <v>251</v>
      </c>
      <c r="C39" s="561" t="s">
        <v>12</v>
      </c>
      <c r="D39" s="418" t="s">
        <v>506</v>
      </c>
      <c r="E39" s="419"/>
      <c r="F39" s="358">
        <f>SUM(F40+F42)</f>
        <v>92400</v>
      </c>
    </row>
    <row r="40" spans="1:6" ht="33.75" customHeight="1" x14ac:dyDescent="0.25">
      <c r="A40" s="33" t="s">
        <v>1006</v>
      </c>
      <c r="B40" s="434" t="s">
        <v>251</v>
      </c>
      <c r="C40" s="435" t="s">
        <v>12</v>
      </c>
      <c r="D40" s="129" t="s">
        <v>1005</v>
      </c>
      <c r="E40" s="164"/>
      <c r="F40" s="357">
        <f>SUM(F41)</f>
        <v>45000</v>
      </c>
    </row>
    <row r="41" spans="1:6" ht="18" customHeight="1" x14ac:dyDescent="0.25">
      <c r="A41" s="62" t="s">
        <v>21</v>
      </c>
      <c r="B41" s="436" t="s">
        <v>251</v>
      </c>
      <c r="C41" s="437" t="s">
        <v>12</v>
      </c>
      <c r="D41" s="140" t="s">
        <v>1005</v>
      </c>
      <c r="E41" s="149" t="s">
        <v>71</v>
      </c>
      <c r="F41" s="360">
        <f>SUM([1]прил7!H477)</f>
        <v>45000</v>
      </c>
    </row>
    <row r="42" spans="1:6" ht="31.5" customHeight="1" x14ac:dyDescent="0.25">
      <c r="A42" s="33" t="s">
        <v>573</v>
      </c>
      <c r="B42" s="434" t="s">
        <v>251</v>
      </c>
      <c r="C42" s="435" t="s">
        <v>12</v>
      </c>
      <c r="D42" s="129" t="s">
        <v>572</v>
      </c>
      <c r="E42" s="164"/>
      <c r="F42" s="357">
        <f>SUM(F43)</f>
        <v>47400</v>
      </c>
    </row>
    <row r="43" spans="1:6" ht="16.5" customHeight="1" x14ac:dyDescent="0.25">
      <c r="A43" s="62" t="s">
        <v>21</v>
      </c>
      <c r="B43" s="436" t="s">
        <v>251</v>
      </c>
      <c r="C43" s="437" t="s">
        <v>12</v>
      </c>
      <c r="D43" s="140" t="s">
        <v>572</v>
      </c>
      <c r="E43" s="149" t="s">
        <v>71</v>
      </c>
      <c r="F43" s="360">
        <f>SUM([1]прил7!H106)</f>
        <v>47400</v>
      </c>
    </row>
    <row r="44" spans="1:6" s="49" customFormat="1" ht="47.25" x14ac:dyDescent="0.25">
      <c r="A44" s="169" t="s">
        <v>167</v>
      </c>
      <c r="B44" s="427" t="s">
        <v>248</v>
      </c>
      <c r="C44" s="426" t="s">
        <v>505</v>
      </c>
      <c r="D44" s="167" t="s">
        <v>506</v>
      </c>
      <c r="E44" s="170"/>
      <c r="F44" s="453">
        <f>SUM(F46+F49)</f>
        <v>5538692</v>
      </c>
    </row>
    <row r="45" spans="1:6" s="49" customFormat="1" ht="47.25" x14ac:dyDescent="0.25">
      <c r="A45" s="421" t="s">
        <v>591</v>
      </c>
      <c r="B45" s="422" t="s">
        <v>248</v>
      </c>
      <c r="C45" s="423" t="s">
        <v>10</v>
      </c>
      <c r="D45" s="428" t="s">
        <v>506</v>
      </c>
      <c r="E45" s="424"/>
      <c r="F45" s="358">
        <f>SUM(F46+F49)</f>
        <v>5538692</v>
      </c>
    </row>
    <row r="46" spans="1:6" s="49" customFormat="1" ht="63.75" customHeight="1" x14ac:dyDescent="0.25">
      <c r="A46" s="83" t="s">
        <v>110</v>
      </c>
      <c r="B46" s="429" t="s">
        <v>248</v>
      </c>
      <c r="C46" s="430" t="s">
        <v>10</v>
      </c>
      <c r="D46" s="431" t="s">
        <v>616</v>
      </c>
      <c r="E46" s="36"/>
      <c r="F46" s="357">
        <f>SUM(F47:F48)</f>
        <v>143692</v>
      </c>
    </row>
    <row r="47" spans="1:6" s="49" customFormat="1" ht="29.25" customHeight="1" x14ac:dyDescent="0.25">
      <c r="A47" s="150" t="s">
        <v>709</v>
      </c>
      <c r="B47" s="432" t="s">
        <v>248</v>
      </c>
      <c r="C47" s="433" t="s">
        <v>10</v>
      </c>
      <c r="D47" s="140" t="s">
        <v>616</v>
      </c>
      <c r="E47" s="61">
        <v>200</v>
      </c>
      <c r="F47" s="360">
        <f>SUM([1]прил7!H525)</f>
        <v>718</v>
      </c>
    </row>
    <row r="48" spans="1:6" s="49" customFormat="1" ht="17.25" customHeight="1" x14ac:dyDescent="0.25">
      <c r="A48" s="150" t="s">
        <v>40</v>
      </c>
      <c r="B48" s="432" t="s">
        <v>248</v>
      </c>
      <c r="C48" s="433" t="s">
        <v>10</v>
      </c>
      <c r="D48" s="140" t="s">
        <v>616</v>
      </c>
      <c r="E48" s="61">
        <v>300</v>
      </c>
      <c r="F48" s="360">
        <f>SUM([1]прил7!H526)</f>
        <v>142974</v>
      </c>
    </row>
    <row r="49" spans="1:6" s="49" customFormat="1" ht="31.5" x14ac:dyDescent="0.25">
      <c r="A49" s="174" t="s">
        <v>98</v>
      </c>
      <c r="B49" s="438" t="s">
        <v>248</v>
      </c>
      <c r="C49" s="439" t="s">
        <v>10</v>
      </c>
      <c r="D49" s="175" t="s">
        <v>539</v>
      </c>
      <c r="E49" s="36"/>
      <c r="F49" s="357">
        <f>SUM(F50:F52)</f>
        <v>5395000</v>
      </c>
    </row>
    <row r="50" spans="1:6" s="49" customFormat="1" ht="47.25" x14ac:dyDescent="0.25">
      <c r="A50" s="150" t="s">
        <v>88</v>
      </c>
      <c r="B50" s="440" t="s">
        <v>248</v>
      </c>
      <c r="C50" s="441" t="s">
        <v>10</v>
      </c>
      <c r="D50" s="172" t="s">
        <v>539</v>
      </c>
      <c r="E50" s="61">
        <v>100</v>
      </c>
      <c r="F50" s="360">
        <f>SUM([1]прил7!H382)</f>
        <v>5076700</v>
      </c>
    </row>
    <row r="51" spans="1:6" s="49" customFormat="1" ht="27.75" customHeight="1" x14ac:dyDescent="0.25">
      <c r="A51" s="150" t="s">
        <v>709</v>
      </c>
      <c r="B51" s="440" t="s">
        <v>248</v>
      </c>
      <c r="C51" s="441" t="s">
        <v>10</v>
      </c>
      <c r="D51" s="171" t="s">
        <v>539</v>
      </c>
      <c r="E51" s="61">
        <v>200</v>
      </c>
      <c r="F51" s="360">
        <f>SUM([1]прил7!H383)</f>
        <v>308000</v>
      </c>
    </row>
    <row r="52" spans="1:6" s="49" customFormat="1" ht="15.75" customHeight="1" x14ac:dyDescent="0.25">
      <c r="A52" s="150" t="s">
        <v>18</v>
      </c>
      <c r="B52" s="440" t="s">
        <v>248</v>
      </c>
      <c r="C52" s="441" t="s">
        <v>10</v>
      </c>
      <c r="D52" s="172" t="s">
        <v>539</v>
      </c>
      <c r="E52" s="61">
        <v>800</v>
      </c>
      <c r="F52" s="360">
        <f>SUM([1]прил7!H384)</f>
        <v>10300</v>
      </c>
    </row>
    <row r="53" spans="1:6" s="49" customFormat="1" ht="49.5" customHeight="1" x14ac:dyDescent="0.25">
      <c r="A53" s="176" t="s">
        <v>176</v>
      </c>
      <c r="B53" s="177" t="s">
        <v>253</v>
      </c>
      <c r="C53" s="186" t="s">
        <v>505</v>
      </c>
      <c r="D53" s="173" t="s">
        <v>506</v>
      </c>
      <c r="E53" s="170"/>
      <c r="F53" s="453">
        <f>SUM(F54+F58)</f>
        <v>4839316</v>
      </c>
    </row>
    <row r="54" spans="1:6" s="49" customFormat="1" ht="64.5" customHeight="1" x14ac:dyDescent="0.25">
      <c r="A54" s="442" t="s">
        <v>611</v>
      </c>
      <c r="B54" s="446" t="s">
        <v>253</v>
      </c>
      <c r="C54" s="447" t="s">
        <v>10</v>
      </c>
      <c r="D54" s="445" t="s">
        <v>506</v>
      </c>
      <c r="E54" s="424"/>
      <c r="F54" s="358">
        <f>SUM(F55)</f>
        <v>1073040</v>
      </c>
    </row>
    <row r="55" spans="1:6" s="49" customFormat="1" ht="33" customHeight="1" x14ac:dyDescent="0.25">
      <c r="A55" s="83" t="s">
        <v>87</v>
      </c>
      <c r="B55" s="448" t="s">
        <v>253</v>
      </c>
      <c r="C55" s="449" t="s">
        <v>612</v>
      </c>
      <c r="D55" s="175" t="s">
        <v>510</v>
      </c>
      <c r="E55" s="36"/>
      <c r="F55" s="357">
        <f>SUM(F56:F57)</f>
        <v>1073040</v>
      </c>
    </row>
    <row r="56" spans="1:6" s="49" customFormat="1" ht="49.5" customHeight="1" x14ac:dyDescent="0.25">
      <c r="A56" s="84" t="s">
        <v>88</v>
      </c>
      <c r="B56" s="450" t="s">
        <v>253</v>
      </c>
      <c r="C56" s="451" t="s">
        <v>612</v>
      </c>
      <c r="D56" s="172" t="s">
        <v>510</v>
      </c>
      <c r="E56" s="61">
        <v>100</v>
      </c>
      <c r="F56" s="360">
        <f>SUM([1]прил7!H483)</f>
        <v>1073040</v>
      </c>
    </row>
    <row r="57" spans="1:6" s="49" customFormat="1" ht="18.75" hidden="1" customHeight="1" x14ac:dyDescent="0.25">
      <c r="A57" s="150" t="s">
        <v>18</v>
      </c>
      <c r="B57" s="450" t="s">
        <v>253</v>
      </c>
      <c r="C57" s="451" t="s">
        <v>612</v>
      </c>
      <c r="D57" s="172" t="s">
        <v>510</v>
      </c>
      <c r="E57" s="61">
        <v>800</v>
      </c>
      <c r="F57" s="360">
        <f>SUM([1]прил7!H484)</f>
        <v>0</v>
      </c>
    </row>
    <row r="58" spans="1:6" s="49" customFormat="1" ht="49.5" customHeight="1" x14ac:dyDescent="0.25">
      <c r="A58" s="442" t="s">
        <v>608</v>
      </c>
      <c r="B58" s="443" t="s">
        <v>253</v>
      </c>
      <c r="C58" s="444" t="s">
        <v>12</v>
      </c>
      <c r="D58" s="445" t="s">
        <v>506</v>
      </c>
      <c r="E58" s="424"/>
      <c r="F58" s="358">
        <f>SUM(F59+F61)</f>
        <v>3766276</v>
      </c>
    </row>
    <row r="59" spans="1:6" s="49" customFormat="1" ht="49.5" customHeight="1" x14ac:dyDescent="0.25">
      <c r="A59" s="83" t="s">
        <v>100</v>
      </c>
      <c r="B59" s="448" t="s">
        <v>253</v>
      </c>
      <c r="C59" s="449" t="s">
        <v>609</v>
      </c>
      <c r="D59" s="175" t="s">
        <v>610</v>
      </c>
      <c r="E59" s="36"/>
      <c r="F59" s="357">
        <f>SUM(F60)</f>
        <v>24276</v>
      </c>
    </row>
    <row r="60" spans="1:6" s="49" customFormat="1" ht="49.5" customHeight="1" x14ac:dyDescent="0.25">
      <c r="A60" s="84" t="s">
        <v>88</v>
      </c>
      <c r="B60" s="450" t="s">
        <v>253</v>
      </c>
      <c r="C60" s="451" t="s">
        <v>609</v>
      </c>
      <c r="D60" s="172" t="s">
        <v>610</v>
      </c>
      <c r="E60" s="61">
        <v>100</v>
      </c>
      <c r="F60" s="360">
        <f>SUM([1]прил7!H487)</f>
        <v>24276</v>
      </c>
    </row>
    <row r="61" spans="1:6" s="49" customFormat="1" ht="33" customHeight="1" x14ac:dyDescent="0.25">
      <c r="A61" s="83" t="s">
        <v>98</v>
      </c>
      <c r="B61" s="448" t="s">
        <v>253</v>
      </c>
      <c r="C61" s="449" t="s">
        <v>609</v>
      </c>
      <c r="D61" s="175" t="s">
        <v>539</v>
      </c>
      <c r="E61" s="36"/>
      <c r="F61" s="357">
        <f>SUM(F62:F64)</f>
        <v>3742000</v>
      </c>
    </row>
    <row r="62" spans="1:6" s="49" customFormat="1" ht="49.5" customHeight="1" x14ac:dyDescent="0.25">
      <c r="A62" s="84" t="s">
        <v>88</v>
      </c>
      <c r="B62" s="450" t="s">
        <v>253</v>
      </c>
      <c r="C62" s="451" t="s">
        <v>609</v>
      </c>
      <c r="D62" s="172" t="s">
        <v>539</v>
      </c>
      <c r="E62" s="61">
        <v>100</v>
      </c>
      <c r="F62" s="360">
        <f>SUM([1]прил7!H489)</f>
        <v>3570000</v>
      </c>
    </row>
    <row r="63" spans="1:6" s="49" customFormat="1" ht="30.75" customHeight="1" x14ac:dyDescent="0.25">
      <c r="A63" s="84" t="s">
        <v>709</v>
      </c>
      <c r="B63" s="450" t="s">
        <v>253</v>
      </c>
      <c r="C63" s="451" t="s">
        <v>609</v>
      </c>
      <c r="D63" s="172" t="s">
        <v>539</v>
      </c>
      <c r="E63" s="61">
        <v>200</v>
      </c>
      <c r="F63" s="360">
        <f>SUM([1]прил7!H490)</f>
        <v>171000</v>
      </c>
    </row>
    <row r="64" spans="1:6" s="49" customFormat="1" ht="18" customHeight="1" x14ac:dyDescent="0.25">
      <c r="A64" s="84" t="s">
        <v>18</v>
      </c>
      <c r="B64" s="450" t="s">
        <v>253</v>
      </c>
      <c r="C64" s="451" t="s">
        <v>609</v>
      </c>
      <c r="D64" s="172" t="s">
        <v>539</v>
      </c>
      <c r="E64" s="61">
        <v>800</v>
      </c>
      <c r="F64" s="360">
        <f>SUM([1]прил7!H491)</f>
        <v>1000</v>
      </c>
    </row>
    <row r="65" spans="1:6" s="49" customFormat="1" ht="34.5" customHeight="1" x14ac:dyDescent="0.25">
      <c r="A65" s="66" t="s">
        <v>126</v>
      </c>
      <c r="B65" s="178" t="s">
        <v>201</v>
      </c>
      <c r="C65" s="300" t="s">
        <v>505</v>
      </c>
      <c r="D65" s="179" t="s">
        <v>506</v>
      </c>
      <c r="E65" s="45"/>
      <c r="F65" s="355">
        <f>SUM(F66+F76+F96)</f>
        <v>13570270</v>
      </c>
    </row>
    <row r="66" spans="1:6" s="49" customFormat="1" ht="48.75" customHeight="1" x14ac:dyDescent="0.25">
      <c r="A66" s="165" t="s">
        <v>138</v>
      </c>
      <c r="B66" s="177" t="s">
        <v>235</v>
      </c>
      <c r="C66" s="186" t="s">
        <v>505</v>
      </c>
      <c r="D66" s="173" t="s">
        <v>506</v>
      </c>
      <c r="E66" s="170"/>
      <c r="F66" s="453">
        <f>SUM(F67)</f>
        <v>2338474</v>
      </c>
    </row>
    <row r="67" spans="1:6" s="49" customFormat="1" ht="48.75" customHeight="1" x14ac:dyDescent="0.25">
      <c r="A67" s="415" t="s">
        <v>529</v>
      </c>
      <c r="B67" s="443" t="s">
        <v>235</v>
      </c>
      <c r="C67" s="444" t="s">
        <v>10</v>
      </c>
      <c r="D67" s="445" t="s">
        <v>506</v>
      </c>
      <c r="E67" s="424"/>
      <c r="F67" s="358">
        <f>SUM(F68+F70+F74)</f>
        <v>2338474</v>
      </c>
    </row>
    <row r="68" spans="1:6" s="49" customFormat="1" ht="33" customHeight="1" x14ac:dyDescent="0.25">
      <c r="A68" s="33" t="s">
        <v>95</v>
      </c>
      <c r="B68" s="141" t="s">
        <v>235</v>
      </c>
      <c r="C68" s="184" t="s">
        <v>10</v>
      </c>
      <c r="D68" s="175" t="s">
        <v>530</v>
      </c>
      <c r="E68" s="36"/>
      <c r="F68" s="357">
        <f>SUM(F69)</f>
        <v>112400</v>
      </c>
    </row>
    <row r="69" spans="1:6" s="49" customFormat="1" ht="32.25" customHeight="1" x14ac:dyDescent="0.25">
      <c r="A69" s="62" t="s">
        <v>96</v>
      </c>
      <c r="B69" s="142" t="s">
        <v>235</v>
      </c>
      <c r="C69" s="181" t="s">
        <v>10</v>
      </c>
      <c r="D69" s="172" t="s">
        <v>530</v>
      </c>
      <c r="E69" s="61">
        <v>600</v>
      </c>
      <c r="F69" s="360">
        <f>SUM([1]прил7!H111)</f>
        <v>112400</v>
      </c>
    </row>
    <row r="70" spans="1:6" s="49" customFormat="1" ht="33" customHeight="1" x14ac:dyDescent="0.25">
      <c r="A70" s="33" t="s">
        <v>105</v>
      </c>
      <c r="B70" s="141" t="s">
        <v>235</v>
      </c>
      <c r="C70" s="184" t="s">
        <v>10</v>
      </c>
      <c r="D70" s="175" t="s">
        <v>625</v>
      </c>
      <c r="E70" s="36"/>
      <c r="F70" s="357">
        <f>SUM(F71:F73)</f>
        <v>1896000</v>
      </c>
    </row>
    <row r="71" spans="1:6" s="49" customFormat="1" ht="48.75" customHeight="1" x14ac:dyDescent="0.25">
      <c r="A71" s="62" t="s">
        <v>88</v>
      </c>
      <c r="B71" s="142" t="s">
        <v>235</v>
      </c>
      <c r="C71" s="181" t="s">
        <v>10</v>
      </c>
      <c r="D71" s="172" t="s">
        <v>625</v>
      </c>
      <c r="E71" s="61">
        <v>100</v>
      </c>
      <c r="F71" s="360">
        <f>SUM([1]прил7!H598)</f>
        <v>1700000</v>
      </c>
    </row>
    <row r="72" spans="1:6" s="49" customFormat="1" ht="33" customHeight="1" x14ac:dyDescent="0.25">
      <c r="A72" s="62" t="s">
        <v>709</v>
      </c>
      <c r="B72" s="142" t="s">
        <v>235</v>
      </c>
      <c r="C72" s="181" t="s">
        <v>10</v>
      </c>
      <c r="D72" s="172" t="s">
        <v>625</v>
      </c>
      <c r="E72" s="61">
        <v>200</v>
      </c>
      <c r="F72" s="360">
        <f>SUM([1]прил7!H599)</f>
        <v>196000</v>
      </c>
    </row>
    <row r="73" spans="1:6" s="49" customFormat="1" ht="18" hidden="1" customHeight="1" x14ac:dyDescent="0.25">
      <c r="A73" s="69" t="s">
        <v>18</v>
      </c>
      <c r="B73" s="142" t="s">
        <v>235</v>
      </c>
      <c r="C73" s="181" t="s">
        <v>10</v>
      </c>
      <c r="D73" s="172" t="s">
        <v>625</v>
      </c>
      <c r="E73" s="61">
        <v>800</v>
      </c>
      <c r="F73" s="360">
        <f>SUM([1]прил7!H600)</f>
        <v>0</v>
      </c>
    </row>
    <row r="74" spans="1:6" s="49" customFormat="1" ht="33.75" customHeight="1" x14ac:dyDescent="0.25">
      <c r="A74" s="83" t="s">
        <v>87</v>
      </c>
      <c r="B74" s="141" t="s">
        <v>235</v>
      </c>
      <c r="C74" s="184" t="s">
        <v>10</v>
      </c>
      <c r="D74" s="175" t="s">
        <v>510</v>
      </c>
      <c r="E74" s="36"/>
      <c r="F74" s="357">
        <f>SUM(F75)</f>
        <v>330074</v>
      </c>
    </row>
    <row r="75" spans="1:6" s="49" customFormat="1" ht="51.75" customHeight="1" x14ac:dyDescent="0.25">
      <c r="A75" s="62" t="s">
        <v>88</v>
      </c>
      <c r="B75" s="142" t="s">
        <v>235</v>
      </c>
      <c r="C75" s="181" t="s">
        <v>10</v>
      </c>
      <c r="D75" s="172" t="s">
        <v>510</v>
      </c>
      <c r="E75" s="61">
        <v>100</v>
      </c>
      <c r="F75" s="360">
        <f>SUM([1]прил7!H602)</f>
        <v>330074</v>
      </c>
    </row>
    <row r="76" spans="1:6" s="49" customFormat="1" ht="48" customHeight="1" x14ac:dyDescent="0.25">
      <c r="A76" s="165" t="s">
        <v>177</v>
      </c>
      <c r="B76" s="177" t="s">
        <v>203</v>
      </c>
      <c r="C76" s="186" t="s">
        <v>505</v>
      </c>
      <c r="D76" s="173" t="s">
        <v>506</v>
      </c>
      <c r="E76" s="170"/>
      <c r="F76" s="453">
        <f>SUM(F77)</f>
        <v>7031841</v>
      </c>
    </row>
    <row r="77" spans="1:6" s="49" customFormat="1" ht="48" customHeight="1" x14ac:dyDescent="0.25">
      <c r="A77" s="415" t="s">
        <v>613</v>
      </c>
      <c r="B77" s="443" t="s">
        <v>203</v>
      </c>
      <c r="C77" s="444" t="s">
        <v>10</v>
      </c>
      <c r="D77" s="445" t="s">
        <v>506</v>
      </c>
      <c r="E77" s="424"/>
      <c r="F77" s="358">
        <f>SUM(F78+F80+F83+F86+F89+F92+F94)</f>
        <v>7031841</v>
      </c>
    </row>
    <row r="78" spans="1:6" s="49" customFormat="1" ht="16.5" customHeight="1" x14ac:dyDescent="0.25">
      <c r="A78" s="33" t="s">
        <v>755</v>
      </c>
      <c r="B78" s="141" t="s">
        <v>203</v>
      </c>
      <c r="C78" s="184" t="s">
        <v>10</v>
      </c>
      <c r="D78" s="175" t="s">
        <v>618</v>
      </c>
      <c r="E78" s="36"/>
      <c r="F78" s="357">
        <f>SUM(F79)</f>
        <v>1506354</v>
      </c>
    </row>
    <row r="79" spans="1:6" s="49" customFormat="1" ht="16.5" customHeight="1" x14ac:dyDescent="0.25">
      <c r="A79" s="62" t="s">
        <v>40</v>
      </c>
      <c r="B79" s="142" t="s">
        <v>203</v>
      </c>
      <c r="C79" s="181" t="s">
        <v>10</v>
      </c>
      <c r="D79" s="172" t="s">
        <v>618</v>
      </c>
      <c r="E79" s="61" t="s">
        <v>39</v>
      </c>
      <c r="F79" s="360">
        <f>SUM([1]прил7!H531)</f>
        <v>1506354</v>
      </c>
    </row>
    <row r="80" spans="1:6" s="49" customFormat="1" ht="33" customHeight="1" x14ac:dyDescent="0.25">
      <c r="A80" s="33" t="s">
        <v>101</v>
      </c>
      <c r="B80" s="141" t="s">
        <v>203</v>
      </c>
      <c r="C80" s="184" t="s">
        <v>10</v>
      </c>
      <c r="D80" s="175" t="s">
        <v>619</v>
      </c>
      <c r="E80" s="36"/>
      <c r="F80" s="357">
        <f>SUM(F81:F82)</f>
        <v>68193</v>
      </c>
    </row>
    <row r="81" spans="1:6" s="49" customFormat="1" ht="30.75" customHeight="1" x14ac:dyDescent="0.25">
      <c r="A81" s="62" t="s">
        <v>709</v>
      </c>
      <c r="B81" s="142" t="s">
        <v>203</v>
      </c>
      <c r="C81" s="181" t="s">
        <v>10</v>
      </c>
      <c r="D81" s="172" t="s">
        <v>619</v>
      </c>
      <c r="E81" s="61" t="s">
        <v>16</v>
      </c>
      <c r="F81" s="360">
        <f>SUM([1]прил7!H533)</f>
        <v>1067</v>
      </c>
    </row>
    <row r="82" spans="1:6" s="49" customFormat="1" ht="16.5" customHeight="1" x14ac:dyDescent="0.25">
      <c r="A82" s="62" t="s">
        <v>40</v>
      </c>
      <c r="B82" s="142" t="s">
        <v>203</v>
      </c>
      <c r="C82" s="181" t="s">
        <v>10</v>
      </c>
      <c r="D82" s="172" t="s">
        <v>619</v>
      </c>
      <c r="E82" s="61" t="s">
        <v>39</v>
      </c>
      <c r="F82" s="360">
        <f>SUM([1]прил7!H534)</f>
        <v>67126</v>
      </c>
    </row>
    <row r="83" spans="1:6" s="49" customFormat="1" ht="31.5" customHeight="1" x14ac:dyDescent="0.25">
      <c r="A83" s="33" t="s">
        <v>102</v>
      </c>
      <c r="B83" s="141" t="s">
        <v>203</v>
      </c>
      <c r="C83" s="184" t="s">
        <v>10</v>
      </c>
      <c r="D83" s="175" t="s">
        <v>620</v>
      </c>
      <c r="E83" s="36"/>
      <c r="F83" s="357">
        <f>SUM(F84:F85)</f>
        <v>421162</v>
      </c>
    </row>
    <row r="84" spans="1:6" s="49" customFormat="1" ht="33" customHeight="1" x14ac:dyDescent="0.25">
      <c r="A84" s="62" t="s">
        <v>709</v>
      </c>
      <c r="B84" s="142" t="s">
        <v>203</v>
      </c>
      <c r="C84" s="181" t="s">
        <v>10</v>
      </c>
      <c r="D84" s="172" t="s">
        <v>620</v>
      </c>
      <c r="E84" s="61" t="s">
        <v>16</v>
      </c>
      <c r="F84" s="360">
        <f>SUM([1]прил7!H536)</f>
        <v>5733</v>
      </c>
    </row>
    <row r="85" spans="1:6" s="49" customFormat="1" ht="17.25" customHeight="1" x14ac:dyDescent="0.25">
      <c r="A85" s="62" t="s">
        <v>40</v>
      </c>
      <c r="B85" s="142" t="s">
        <v>203</v>
      </c>
      <c r="C85" s="181" t="s">
        <v>10</v>
      </c>
      <c r="D85" s="172" t="s">
        <v>620</v>
      </c>
      <c r="E85" s="61" t="s">
        <v>39</v>
      </c>
      <c r="F85" s="360">
        <f>SUM([1]прил7!H537)</f>
        <v>415429</v>
      </c>
    </row>
    <row r="86" spans="1:6" s="49" customFormat="1" ht="15.75" customHeight="1" x14ac:dyDescent="0.25">
      <c r="A86" s="33" t="s">
        <v>103</v>
      </c>
      <c r="B86" s="141" t="s">
        <v>203</v>
      </c>
      <c r="C86" s="184" t="s">
        <v>10</v>
      </c>
      <c r="D86" s="175" t="s">
        <v>621</v>
      </c>
      <c r="E86" s="36"/>
      <c r="F86" s="357">
        <f>SUM(F87:F88)</f>
        <v>3763631</v>
      </c>
    </row>
    <row r="87" spans="1:6" s="49" customFormat="1" ht="30.75" customHeight="1" x14ac:dyDescent="0.25">
      <c r="A87" s="62" t="s">
        <v>709</v>
      </c>
      <c r="B87" s="142" t="s">
        <v>203</v>
      </c>
      <c r="C87" s="181" t="s">
        <v>10</v>
      </c>
      <c r="D87" s="172" t="s">
        <v>621</v>
      </c>
      <c r="E87" s="61" t="s">
        <v>16</v>
      </c>
      <c r="F87" s="360">
        <f>SUM([1]прил7!H539)</f>
        <v>56714</v>
      </c>
    </row>
    <row r="88" spans="1:6" s="49" customFormat="1" ht="17.25" customHeight="1" x14ac:dyDescent="0.25">
      <c r="A88" s="62" t="s">
        <v>40</v>
      </c>
      <c r="B88" s="142" t="s">
        <v>203</v>
      </c>
      <c r="C88" s="181" t="s">
        <v>10</v>
      </c>
      <c r="D88" s="172" t="s">
        <v>621</v>
      </c>
      <c r="E88" s="61" t="s">
        <v>39</v>
      </c>
      <c r="F88" s="360">
        <f>SUM([1]прил7!H540)</f>
        <v>3706917</v>
      </c>
    </row>
    <row r="89" spans="1:6" s="49" customFormat="1" ht="16.5" customHeight="1" x14ac:dyDescent="0.25">
      <c r="A89" s="33" t="s">
        <v>104</v>
      </c>
      <c r="B89" s="141" t="s">
        <v>203</v>
      </c>
      <c r="C89" s="184" t="s">
        <v>10</v>
      </c>
      <c r="D89" s="175" t="s">
        <v>622</v>
      </c>
      <c r="E89" s="36"/>
      <c r="F89" s="357">
        <f>SUM(F90:F91)</f>
        <v>647881</v>
      </c>
    </row>
    <row r="90" spans="1:6" s="49" customFormat="1" ht="31.5" customHeight="1" x14ac:dyDescent="0.25">
      <c r="A90" s="62" t="s">
        <v>709</v>
      </c>
      <c r="B90" s="142" t="s">
        <v>203</v>
      </c>
      <c r="C90" s="181" t="s">
        <v>10</v>
      </c>
      <c r="D90" s="172" t="s">
        <v>622</v>
      </c>
      <c r="E90" s="61" t="s">
        <v>16</v>
      </c>
      <c r="F90" s="360">
        <f>SUM([1]прил7!H542)</f>
        <v>10644</v>
      </c>
    </row>
    <row r="91" spans="1:6" s="49" customFormat="1" ht="17.25" customHeight="1" x14ac:dyDescent="0.25">
      <c r="A91" s="62" t="s">
        <v>40</v>
      </c>
      <c r="B91" s="142" t="s">
        <v>203</v>
      </c>
      <c r="C91" s="181" t="s">
        <v>10</v>
      </c>
      <c r="D91" s="172" t="s">
        <v>622</v>
      </c>
      <c r="E91" s="61" t="s">
        <v>39</v>
      </c>
      <c r="F91" s="360">
        <f>SUM([1]прил7!H543)</f>
        <v>637237</v>
      </c>
    </row>
    <row r="92" spans="1:6" s="49" customFormat="1" ht="17.25" customHeight="1" x14ac:dyDescent="0.25">
      <c r="A92" s="33" t="s">
        <v>178</v>
      </c>
      <c r="B92" s="141" t="s">
        <v>203</v>
      </c>
      <c r="C92" s="184" t="s">
        <v>10</v>
      </c>
      <c r="D92" s="175" t="s">
        <v>614</v>
      </c>
      <c r="E92" s="36"/>
      <c r="F92" s="357">
        <f>SUM(F93)</f>
        <v>622620</v>
      </c>
    </row>
    <row r="93" spans="1:6" s="49" customFormat="1" ht="17.25" customHeight="1" x14ac:dyDescent="0.25">
      <c r="A93" s="62" t="s">
        <v>40</v>
      </c>
      <c r="B93" s="142" t="s">
        <v>203</v>
      </c>
      <c r="C93" s="181" t="s">
        <v>10</v>
      </c>
      <c r="D93" s="172" t="s">
        <v>614</v>
      </c>
      <c r="E93" s="61">
        <v>300</v>
      </c>
      <c r="F93" s="360">
        <f>SUM([1]прил7!H509)</f>
        <v>622620</v>
      </c>
    </row>
    <row r="94" spans="1:6" s="49" customFormat="1" ht="15.75" customHeight="1" x14ac:dyDescent="0.25">
      <c r="A94" s="33" t="s">
        <v>627</v>
      </c>
      <c r="B94" s="141" t="s">
        <v>203</v>
      </c>
      <c r="C94" s="184" t="s">
        <v>10</v>
      </c>
      <c r="D94" s="175" t="s">
        <v>626</v>
      </c>
      <c r="E94" s="36"/>
      <c r="F94" s="357">
        <f>SUM(F95)</f>
        <v>2000</v>
      </c>
    </row>
    <row r="95" spans="1:6" s="49" customFormat="1" ht="31.5" customHeight="1" x14ac:dyDescent="0.25">
      <c r="A95" s="62" t="s">
        <v>709</v>
      </c>
      <c r="B95" s="142" t="s">
        <v>203</v>
      </c>
      <c r="C95" s="181" t="s">
        <v>10</v>
      </c>
      <c r="D95" s="172" t="s">
        <v>626</v>
      </c>
      <c r="E95" s="61">
        <v>200</v>
      </c>
      <c r="F95" s="360">
        <f>SUM([1]прил7!H618)</f>
        <v>2000</v>
      </c>
    </row>
    <row r="96" spans="1:6" s="49" customFormat="1" ht="66" customHeight="1" x14ac:dyDescent="0.25">
      <c r="A96" s="165" t="s">
        <v>183</v>
      </c>
      <c r="B96" s="177" t="s">
        <v>234</v>
      </c>
      <c r="C96" s="186" t="s">
        <v>505</v>
      </c>
      <c r="D96" s="173" t="s">
        <v>506</v>
      </c>
      <c r="E96" s="170"/>
      <c r="F96" s="453">
        <f>SUM(F98+F100+F103)</f>
        <v>4199955</v>
      </c>
    </row>
    <row r="97" spans="1:6" s="49" customFormat="1" ht="46.5" customHeight="1" x14ac:dyDescent="0.25">
      <c r="A97" s="415" t="s">
        <v>513</v>
      </c>
      <c r="B97" s="443" t="s">
        <v>234</v>
      </c>
      <c r="C97" s="444" t="s">
        <v>10</v>
      </c>
      <c r="D97" s="445" t="s">
        <v>506</v>
      </c>
      <c r="E97" s="424"/>
      <c r="F97" s="358">
        <f>SUM(F98+F100+F103)</f>
        <v>4199955</v>
      </c>
    </row>
    <row r="98" spans="1:6" s="49" customFormat="1" ht="51" customHeight="1" x14ac:dyDescent="0.25">
      <c r="A98" s="33" t="s">
        <v>89</v>
      </c>
      <c r="B98" s="141" t="s">
        <v>234</v>
      </c>
      <c r="C98" s="184" t="s">
        <v>10</v>
      </c>
      <c r="D98" s="175" t="s">
        <v>514</v>
      </c>
      <c r="E98" s="36"/>
      <c r="F98" s="357">
        <f>SUM(F99)</f>
        <v>711000</v>
      </c>
    </row>
    <row r="99" spans="1:6" s="49" customFormat="1" ht="48" customHeight="1" x14ac:dyDescent="0.25">
      <c r="A99" s="62" t="s">
        <v>88</v>
      </c>
      <c r="B99" s="142" t="s">
        <v>234</v>
      </c>
      <c r="C99" s="181" t="s">
        <v>10</v>
      </c>
      <c r="D99" s="172" t="s">
        <v>514</v>
      </c>
      <c r="E99" s="61">
        <v>100</v>
      </c>
      <c r="F99" s="360">
        <f>SUM([1]прил7!H42)</f>
        <v>711000</v>
      </c>
    </row>
    <row r="100" spans="1:6" s="49" customFormat="1" ht="32.25" customHeight="1" x14ac:dyDescent="0.25">
      <c r="A100" s="33" t="s">
        <v>470</v>
      </c>
      <c r="B100" s="141" t="s">
        <v>234</v>
      </c>
      <c r="C100" s="184" t="s">
        <v>10</v>
      </c>
      <c r="D100" s="175" t="s">
        <v>623</v>
      </c>
      <c r="E100" s="36"/>
      <c r="F100" s="357">
        <f>SUM(F101:F102)</f>
        <v>3467955</v>
      </c>
    </row>
    <row r="101" spans="1:6" s="49" customFormat="1" ht="17.25" hidden="1" customHeight="1" x14ac:dyDescent="0.25">
      <c r="A101" s="62" t="s">
        <v>709</v>
      </c>
      <c r="B101" s="142" t="s">
        <v>234</v>
      </c>
      <c r="C101" s="181" t="s">
        <v>10</v>
      </c>
      <c r="D101" s="172" t="s">
        <v>623</v>
      </c>
      <c r="E101" s="61">
        <v>200</v>
      </c>
      <c r="F101" s="360">
        <f>SUM([1]прил7!H585)</f>
        <v>0</v>
      </c>
    </row>
    <row r="102" spans="1:6" s="49" customFormat="1" ht="17.25" customHeight="1" x14ac:dyDescent="0.25">
      <c r="A102" s="62" t="s">
        <v>40</v>
      </c>
      <c r="B102" s="142" t="s">
        <v>234</v>
      </c>
      <c r="C102" s="181" t="s">
        <v>10</v>
      </c>
      <c r="D102" s="172" t="s">
        <v>623</v>
      </c>
      <c r="E102" s="61">
        <v>300</v>
      </c>
      <c r="F102" s="360">
        <f>SUM([1]прил7!H586)</f>
        <v>3467955</v>
      </c>
    </row>
    <row r="103" spans="1:6" s="49" customFormat="1" ht="33.75" customHeight="1" x14ac:dyDescent="0.25">
      <c r="A103" s="33" t="s">
        <v>116</v>
      </c>
      <c r="B103" s="141" t="s">
        <v>234</v>
      </c>
      <c r="C103" s="184" t="s">
        <v>10</v>
      </c>
      <c r="D103" s="175" t="s">
        <v>515</v>
      </c>
      <c r="E103" s="36"/>
      <c r="F103" s="357">
        <f>SUM(F104)</f>
        <v>21000</v>
      </c>
    </row>
    <row r="104" spans="1:6" s="49" customFormat="1" ht="32.25" customHeight="1" x14ac:dyDescent="0.25">
      <c r="A104" s="62" t="s">
        <v>709</v>
      </c>
      <c r="B104" s="142" t="s">
        <v>234</v>
      </c>
      <c r="C104" s="181" t="s">
        <v>10</v>
      </c>
      <c r="D104" s="172" t="s">
        <v>515</v>
      </c>
      <c r="E104" s="61">
        <v>200</v>
      </c>
      <c r="F104" s="360">
        <f>SUM([1]прил7!H44+[1]прил7!H422+[1]прил7!H606+[1]прил7!H622)</f>
        <v>21000</v>
      </c>
    </row>
    <row r="105" spans="1:6" s="49" customFormat="1" ht="17.25" hidden="1" customHeight="1" x14ac:dyDescent="0.25">
      <c r="A105" s="62" t="s">
        <v>18</v>
      </c>
      <c r="B105" s="142" t="s">
        <v>234</v>
      </c>
      <c r="C105" s="181"/>
      <c r="D105" s="172" t="s">
        <v>273</v>
      </c>
      <c r="E105" s="61">
        <v>800</v>
      </c>
      <c r="F105" s="360">
        <f>SUM([1]прил7!H600)</f>
        <v>0</v>
      </c>
    </row>
    <row r="106" spans="1:6" s="49" customFormat="1" ht="31.5" x14ac:dyDescent="0.25">
      <c r="A106" s="151" t="s">
        <v>463</v>
      </c>
      <c r="B106" s="178" t="s">
        <v>575</v>
      </c>
      <c r="C106" s="300" t="s">
        <v>505</v>
      </c>
      <c r="D106" s="179" t="s">
        <v>506</v>
      </c>
      <c r="E106" s="45"/>
      <c r="F106" s="355">
        <f>SUM(F107+F164+F177+F181)</f>
        <v>189613238</v>
      </c>
    </row>
    <row r="107" spans="1:6" s="49" customFormat="1" ht="47.25" x14ac:dyDescent="0.25">
      <c r="A107" s="169" t="s">
        <v>270</v>
      </c>
      <c r="B107" s="177" t="s">
        <v>241</v>
      </c>
      <c r="C107" s="186" t="s">
        <v>505</v>
      </c>
      <c r="D107" s="173" t="s">
        <v>506</v>
      </c>
      <c r="E107" s="170"/>
      <c r="F107" s="453">
        <f>SUM(F108+F130)</f>
        <v>174315545</v>
      </c>
    </row>
    <row r="108" spans="1:6" s="49" customFormat="1" ht="16.5" customHeight="1" x14ac:dyDescent="0.25">
      <c r="A108" s="442" t="s">
        <v>576</v>
      </c>
      <c r="B108" s="443" t="s">
        <v>241</v>
      </c>
      <c r="C108" s="444" t="s">
        <v>10</v>
      </c>
      <c r="D108" s="445" t="s">
        <v>506</v>
      </c>
      <c r="E108" s="424"/>
      <c r="F108" s="358">
        <f>SUM(F109+F112+F115+F117+F119+F122+F124+F126)</f>
        <v>21228717</v>
      </c>
    </row>
    <row r="109" spans="1:6" s="49" customFormat="1" ht="18" customHeight="1" x14ac:dyDescent="0.25">
      <c r="A109" s="83" t="s">
        <v>182</v>
      </c>
      <c r="B109" s="141" t="s">
        <v>241</v>
      </c>
      <c r="C109" s="184" t="s">
        <v>10</v>
      </c>
      <c r="D109" s="175" t="s">
        <v>624</v>
      </c>
      <c r="E109" s="36"/>
      <c r="F109" s="357">
        <f>SUM(F110:F111)</f>
        <v>1134440</v>
      </c>
    </row>
    <row r="110" spans="1:6" s="49" customFormat="1" ht="18" hidden="1" customHeight="1" x14ac:dyDescent="0.25">
      <c r="A110" s="84" t="s">
        <v>709</v>
      </c>
      <c r="B110" s="142" t="s">
        <v>241</v>
      </c>
      <c r="C110" s="181" t="s">
        <v>10</v>
      </c>
      <c r="D110" s="172" t="s">
        <v>624</v>
      </c>
      <c r="E110" s="61">
        <v>200</v>
      </c>
      <c r="F110" s="360">
        <f>SUM([1]прил7!H591)</f>
        <v>0</v>
      </c>
    </row>
    <row r="111" spans="1:6" s="49" customFormat="1" ht="17.25" customHeight="1" x14ac:dyDescent="0.25">
      <c r="A111" s="84" t="s">
        <v>40</v>
      </c>
      <c r="B111" s="142" t="s">
        <v>241</v>
      </c>
      <c r="C111" s="181" t="s">
        <v>10</v>
      </c>
      <c r="D111" s="172" t="s">
        <v>624</v>
      </c>
      <c r="E111" s="61">
        <v>300</v>
      </c>
      <c r="F111" s="360">
        <f>SUM([1]прил7!H592)</f>
        <v>1134440</v>
      </c>
    </row>
    <row r="112" spans="1:6" s="49" customFormat="1" ht="94.5" x14ac:dyDescent="0.25">
      <c r="A112" s="174" t="s">
        <v>159</v>
      </c>
      <c r="B112" s="141" t="s">
        <v>241</v>
      </c>
      <c r="C112" s="184" t="s">
        <v>10</v>
      </c>
      <c r="D112" s="175" t="s">
        <v>578</v>
      </c>
      <c r="E112" s="36"/>
      <c r="F112" s="357">
        <f>SUM(F113:F114)</f>
        <v>10198363</v>
      </c>
    </row>
    <row r="113" spans="1:6" s="49" customFormat="1" ht="47.25" x14ac:dyDescent="0.25">
      <c r="A113" s="150" t="s">
        <v>88</v>
      </c>
      <c r="B113" s="142" t="s">
        <v>241</v>
      </c>
      <c r="C113" s="181" t="s">
        <v>10</v>
      </c>
      <c r="D113" s="172" t="s">
        <v>578</v>
      </c>
      <c r="E113" s="61">
        <v>100</v>
      </c>
      <c r="F113" s="360">
        <f>SUM([1]прил7!H297)</f>
        <v>10112208</v>
      </c>
    </row>
    <row r="114" spans="1:6" s="49" customFormat="1" ht="30.75" customHeight="1" x14ac:dyDescent="0.25">
      <c r="A114" s="84" t="s">
        <v>709</v>
      </c>
      <c r="B114" s="142" t="s">
        <v>241</v>
      </c>
      <c r="C114" s="181" t="s">
        <v>10</v>
      </c>
      <c r="D114" s="172" t="s">
        <v>578</v>
      </c>
      <c r="E114" s="61">
        <v>200</v>
      </c>
      <c r="F114" s="360">
        <f>SUM([1]прил7!H298)</f>
        <v>86155</v>
      </c>
    </row>
    <row r="115" spans="1:6" s="49" customFormat="1" ht="18.75" hidden="1" customHeight="1" x14ac:dyDescent="0.25">
      <c r="A115" s="83" t="s">
        <v>748</v>
      </c>
      <c r="B115" s="141" t="s">
        <v>241</v>
      </c>
      <c r="C115" s="184" t="s">
        <v>10</v>
      </c>
      <c r="D115" s="175" t="s">
        <v>747</v>
      </c>
      <c r="E115" s="36"/>
      <c r="F115" s="504">
        <f>SUM(F116)</f>
        <v>0</v>
      </c>
    </row>
    <row r="116" spans="1:6" s="49" customFormat="1" ht="30.75" hidden="1" customHeight="1" x14ac:dyDescent="0.25">
      <c r="A116" s="84" t="s">
        <v>709</v>
      </c>
      <c r="B116" s="142" t="s">
        <v>241</v>
      </c>
      <c r="C116" s="181" t="s">
        <v>10</v>
      </c>
      <c r="D116" s="172" t="s">
        <v>747</v>
      </c>
      <c r="E116" s="61">
        <v>200</v>
      </c>
      <c r="F116" s="360">
        <f>SUM([1]прил7!H300)</f>
        <v>0</v>
      </c>
    </row>
    <row r="117" spans="1:6" s="49" customFormat="1" ht="30.75" customHeight="1" x14ac:dyDescent="0.25">
      <c r="A117" s="83" t="s">
        <v>740</v>
      </c>
      <c r="B117" s="141" t="s">
        <v>241</v>
      </c>
      <c r="C117" s="184" t="s">
        <v>10</v>
      </c>
      <c r="D117" s="175" t="s">
        <v>739</v>
      </c>
      <c r="E117" s="36"/>
      <c r="F117" s="357">
        <f>SUM(F118)</f>
        <v>27000</v>
      </c>
    </row>
    <row r="118" spans="1:6" s="49" customFormat="1" ht="16.5" customHeight="1" x14ac:dyDescent="0.25">
      <c r="A118" s="84" t="s">
        <v>40</v>
      </c>
      <c r="B118" s="142" t="s">
        <v>241</v>
      </c>
      <c r="C118" s="181" t="s">
        <v>10</v>
      </c>
      <c r="D118" s="172" t="s">
        <v>739</v>
      </c>
      <c r="E118" s="61">
        <v>300</v>
      </c>
      <c r="F118" s="360">
        <f>SUM([1]прил7!H548)</f>
        <v>27000</v>
      </c>
    </row>
    <row r="119" spans="1:6" s="49" customFormat="1" ht="66" customHeight="1" x14ac:dyDescent="0.25">
      <c r="A119" s="83" t="s">
        <v>110</v>
      </c>
      <c r="B119" s="141" t="s">
        <v>241</v>
      </c>
      <c r="C119" s="184" t="s">
        <v>10</v>
      </c>
      <c r="D119" s="175" t="s">
        <v>616</v>
      </c>
      <c r="E119" s="36"/>
      <c r="F119" s="357">
        <f>SUM(F120:F121)</f>
        <v>822950</v>
      </c>
    </row>
    <row r="120" spans="1:6" s="49" customFormat="1" ht="30.75" customHeight="1" x14ac:dyDescent="0.25">
      <c r="A120" s="84" t="s">
        <v>709</v>
      </c>
      <c r="B120" s="142" t="s">
        <v>241</v>
      </c>
      <c r="C120" s="181" t="s">
        <v>10</v>
      </c>
      <c r="D120" s="172" t="s">
        <v>616</v>
      </c>
      <c r="E120" s="61">
        <v>200</v>
      </c>
      <c r="F120" s="360">
        <f>SUM([1]прил7!H550)</f>
        <v>3862</v>
      </c>
    </row>
    <row r="121" spans="1:6" s="49" customFormat="1" ht="17.25" customHeight="1" x14ac:dyDescent="0.25">
      <c r="A121" s="84" t="s">
        <v>40</v>
      </c>
      <c r="B121" s="142" t="s">
        <v>241</v>
      </c>
      <c r="C121" s="181" t="s">
        <v>10</v>
      </c>
      <c r="D121" s="172" t="s">
        <v>616</v>
      </c>
      <c r="E121" s="61">
        <v>300</v>
      </c>
      <c r="F121" s="360">
        <f>SUM([1]прил7!H551)</f>
        <v>819088</v>
      </c>
    </row>
    <row r="122" spans="1:6" s="49" customFormat="1" ht="33.75" hidden="1" customHeight="1" x14ac:dyDescent="0.25">
      <c r="A122" s="83" t="s">
        <v>706</v>
      </c>
      <c r="B122" s="141" t="s">
        <v>241</v>
      </c>
      <c r="C122" s="184" t="s">
        <v>10</v>
      </c>
      <c r="D122" s="175" t="s">
        <v>705</v>
      </c>
      <c r="E122" s="36"/>
      <c r="F122" s="357">
        <f>SUM(F123)</f>
        <v>0</v>
      </c>
    </row>
    <row r="123" spans="1:6" s="49" customFormat="1" ht="32.25" hidden="1" customHeight="1" x14ac:dyDescent="0.25">
      <c r="A123" s="84" t="s">
        <v>709</v>
      </c>
      <c r="B123" s="142" t="s">
        <v>241</v>
      </c>
      <c r="C123" s="181" t="s">
        <v>10</v>
      </c>
      <c r="D123" s="172" t="s">
        <v>705</v>
      </c>
      <c r="E123" s="61">
        <v>200</v>
      </c>
      <c r="F123" s="360">
        <f>SUM([1]прил7!H302)</f>
        <v>0</v>
      </c>
    </row>
    <row r="124" spans="1:6" s="49" customFormat="1" ht="31.5" customHeight="1" x14ac:dyDescent="0.25">
      <c r="A124" s="83" t="s">
        <v>581</v>
      </c>
      <c r="B124" s="141" t="s">
        <v>241</v>
      </c>
      <c r="C124" s="184" t="s">
        <v>10</v>
      </c>
      <c r="D124" s="175" t="s">
        <v>582</v>
      </c>
      <c r="E124" s="36"/>
      <c r="F124" s="357">
        <f>SUM(F125)</f>
        <v>60000</v>
      </c>
    </row>
    <row r="125" spans="1:6" s="49" customFormat="1" ht="30.75" customHeight="1" x14ac:dyDescent="0.25">
      <c r="A125" s="84" t="s">
        <v>709</v>
      </c>
      <c r="B125" s="142" t="s">
        <v>241</v>
      </c>
      <c r="C125" s="181" t="s">
        <v>10</v>
      </c>
      <c r="D125" s="172" t="s">
        <v>582</v>
      </c>
      <c r="E125" s="61">
        <v>200</v>
      </c>
      <c r="F125" s="360">
        <f>SUM([1]прил7!H553)</f>
        <v>60000</v>
      </c>
    </row>
    <row r="126" spans="1:6" s="49" customFormat="1" ht="33.75" customHeight="1" x14ac:dyDescent="0.25">
      <c r="A126" s="83" t="s">
        <v>98</v>
      </c>
      <c r="B126" s="141" t="s">
        <v>241</v>
      </c>
      <c r="C126" s="184" t="s">
        <v>10</v>
      </c>
      <c r="D126" s="175" t="s">
        <v>539</v>
      </c>
      <c r="E126" s="36"/>
      <c r="F126" s="357">
        <f>SUM(F127:F129)</f>
        <v>8985964</v>
      </c>
    </row>
    <row r="127" spans="1:6" s="49" customFormat="1" ht="48.75" customHeight="1" x14ac:dyDescent="0.25">
      <c r="A127" s="84" t="s">
        <v>88</v>
      </c>
      <c r="B127" s="142" t="s">
        <v>241</v>
      </c>
      <c r="C127" s="181" t="s">
        <v>10</v>
      </c>
      <c r="D127" s="172" t="s">
        <v>539</v>
      </c>
      <c r="E127" s="61">
        <v>100</v>
      </c>
      <c r="F127" s="360">
        <f>SUM([1]прил7!H304)</f>
        <v>3530130</v>
      </c>
    </row>
    <row r="128" spans="1:6" s="49" customFormat="1" ht="31.5" customHeight="1" x14ac:dyDescent="0.25">
      <c r="A128" s="84" t="s">
        <v>709</v>
      </c>
      <c r="B128" s="142" t="s">
        <v>241</v>
      </c>
      <c r="C128" s="181" t="s">
        <v>10</v>
      </c>
      <c r="D128" s="172" t="s">
        <v>539</v>
      </c>
      <c r="E128" s="61">
        <v>200</v>
      </c>
      <c r="F128" s="360">
        <f>SUM([1]прил7!H305)</f>
        <v>5364530</v>
      </c>
    </row>
    <row r="129" spans="1:6" s="49" customFormat="1" ht="17.25" customHeight="1" x14ac:dyDescent="0.25">
      <c r="A129" s="84" t="s">
        <v>18</v>
      </c>
      <c r="B129" s="142" t="s">
        <v>241</v>
      </c>
      <c r="C129" s="181" t="s">
        <v>10</v>
      </c>
      <c r="D129" s="172" t="s">
        <v>539</v>
      </c>
      <c r="E129" s="61">
        <v>800</v>
      </c>
      <c r="F129" s="360">
        <f>SUM([1]прил7!H306)</f>
        <v>91304</v>
      </c>
    </row>
    <row r="130" spans="1:6" s="49" customFormat="1" ht="17.25" customHeight="1" x14ac:dyDescent="0.25">
      <c r="A130" s="442" t="s">
        <v>588</v>
      </c>
      <c r="B130" s="443" t="s">
        <v>241</v>
      </c>
      <c r="C130" s="444" t="s">
        <v>12</v>
      </c>
      <c r="D130" s="445" t="s">
        <v>506</v>
      </c>
      <c r="E130" s="424"/>
      <c r="F130" s="358">
        <f>SUM(F131+F134+F136+F138+F141+F143+F145+F147+F149+F151+F162+F154+F156+F160)</f>
        <v>153086828</v>
      </c>
    </row>
    <row r="131" spans="1:6" s="49" customFormat="1" ht="81" customHeight="1" x14ac:dyDescent="0.25">
      <c r="A131" s="83" t="s">
        <v>161</v>
      </c>
      <c r="B131" s="141" t="s">
        <v>241</v>
      </c>
      <c r="C131" s="184" t="s">
        <v>12</v>
      </c>
      <c r="D131" s="175" t="s">
        <v>579</v>
      </c>
      <c r="E131" s="36"/>
      <c r="F131" s="357">
        <f>SUM(F132:F133)</f>
        <v>116993898</v>
      </c>
    </row>
    <row r="132" spans="1:6" s="49" customFormat="1" ht="47.25" x14ac:dyDescent="0.25">
      <c r="A132" s="150" t="s">
        <v>88</v>
      </c>
      <c r="B132" s="142" t="s">
        <v>241</v>
      </c>
      <c r="C132" s="181" t="s">
        <v>12</v>
      </c>
      <c r="D132" s="172" t="s">
        <v>579</v>
      </c>
      <c r="E132" s="61">
        <v>100</v>
      </c>
      <c r="F132" s="360">
        <f>SUM([1]прил7!H322)</f>
        <v>112593195</v>
      </c>
    </row>
    <row r="133" spans="1:6" s="49" customFormat="1" ht="30.75" customHeight="1" x14ac:dyDescent="0.25">
      <c r="A133" s="84" t="s">
        <v>709</v>
      </c>
      <c r="B133" s="142" t="s">
        <v>241</v>
      </c>
      <c r="C133" s="181" t="s">
        <v>12</v>
      </c>
      <c r="D133" s="172" t="s">
        <v>579</v>
      </c>
      <c r="E133" s="61">
        <v>200</v>
      </c>
      <c r="F133" s="360">
        <f>SUM([1]прил7!H323)</f>
        <v>4400703</v>
      </c>
    </row>
    <row r="134" spans="1:6" s="49" customFormat="1" ht="16.5" customHeight="1" x14ac:dyDescent="0.25">
      <c r="A134" s="83" t="s">
        <v>748</v>
      </c>
      <c r="B134" s="141" t="s">
        <v>241</v>
      </c>
      <c r="C134" s="184" t="s">
        <v>12</v>
      </c>
      <c r="D134" s="175" t="s">
        <v>747</v>
      </c>
      <c r="E134" s="36"/>
      <c r="F134" s="357">
        <f>SUM(F135)</f>
        <v>710000</v>
      </c>
    </row>
    <row r="135" spans="1:6" s="49" customFormat="1" ht="30.75" customHeight="1" x14ac:dyDescent="0.25">
      <c r="A135" s="84" t="s">
        <v>709</v>
      </c>
      <c r="B135" s="142" t="s">
        <v>241</v>
      </c>
      <c r="C135" s="181" t="s">
        <v>12</v>
      </c>
      <c r="D135" s="172" t="s">
        <v>747</v>
      </c>
      <c r="E135" s="61">
        <v>200</v>
      </c>
      <c r="F135" s="360">
        <f>SUM([1]прил7!H325)</f>
        <v>710000</v>
      </c>
    </row>
    <row r="136" spans="1:6" s="49" customFormat="1" ht="30.75" customHeight="1" x14ac:dyDescent="0.25">
      <c r="A136" s="83" t="s">
        <v>740</v>
      </c>
      <c r="B136" s="141" t="s">
        <v>241</v>
      </c>
      <c r="C136" s="184" t="s">
        <v>12</v>
      </c>
      <c r="D136" s="175" t="s">
        <v>739</v>
      </c>
      <c r="E136" s="36"/>
      <c r="F136" s="357">
        <f>SUM(F137)</f>
        <v>146865</v>
      </c>
    </row>
    <row r="137" spans="1:6" s="49" customFormat="1" ht="48.75" customHeight="1" x14ac:dyDescent="0.25">
      <c r="A137" s="84" t="s">
        <v>88</v>
      </c>
      <c r="B137" s="142" t="s">
        <v>241</v>
      </c>
      <c r="C137" s="181" t="s">
        <v>12</v>
      </c>
      <c r="D137" s="172" t="s">
        <v>739</v>
      </c>
      <c r="E137" s="61">
        <v>100</v>
      </c>
      <c r="F137" s="360">
        <f>SUM([1]прил7!H327+[1]прил7!H556)</f>
        <v>146865</v>
      </c>
    </row>
    <row r="138" spans="1:6" s="49" customFormat="1" ht="64.5" customHeight="1" x14ac:dyDescent="0.25">
      <c r="A138" s="83" t="s">
        <v>110</v>
      </c>
      <c r="B138" s="141" t="s">
        <v>241</v>
      </c>
      <c r="C138" s="184" t="s">
        <v>12</v>
      </c>
      <c r="D138" s="175" t="s">
        <v>616</v>
      </c>
      <c r="E138" s="36"/>
      <c r="F138" s="357">
        <f>SUM(F139:F140)</f>
        <v>7042939</v>
      </c>
    </row>
    <row r="139" spans="1:6" s="49" customFormat="1" ht="30" customHeight="1" x14ac:dyDescent="0.25">
      <c r="A139" s="84" t="s">
        <v>709</v>
      </c>
      <c r="B139" s="142" t="s">
        <v>241</v>
      </c>
      <c r="C139" s="181" t="s">
        <v>12</v>
      </c>
      <c r="D139" s="172" t="s">
        <v>616</v>
      </c>
      <c r="E139" s="61">
        <v>200</v>
      </c>
      <c r="F139" s="360">
        <f>SUM([1]прил7!H558)</f>
        <v>30043</v>
      </c>
    </row>
    <row r="140" spans="1:6" s="49" customFormat="1" ht="16.5" customHeight="1" x14ac:dyDescent="0.25">
      <c r="A140" s="84" t="s">
        <v>40</v>
      </c>
      <c r="B140" s="142" t="s">
        <v>241</v>
      </c>
      <c r="C140" s="181" t="s">
        <v>12</v>
      </c>
      <c r="D140" s="172" t="s">
        <v>616</v>
      </c>
      <c r="E140" s="61">
        <v>300</v>
      </c>
      <c r="F140" s="360">
        <f>SUM([1]прил7!H559)</f>
        <v>7012896</v>
      </c>
    </row>
    <row r="141" spans="1:6" s="49" customFormat="1" ht="64.5" customHeight="1" x14ac:dyDescent="0.25">
      <c r="A141" s="83" t="s">
        <v>741</v>
      </c>
      <c r="B141" s="141" t="s">
        <v>241</v>
      </c>
      <c r="C141" s="184" t="s">
        <v>12</v>
      </c>
      <c r="D141" s="175" t="s">
        <v>738</v>
      </c>
      <c r="E141" s="36"/>
      <c r="F141" s="357">
        <f>SUM(F142)</f>
        <v>174108</v>
      </c>
    </row>
    <row r="142" spans="1:6" s="49" customFormat="1" ht="31.5" customHeight="1" x14ac:dyDescent="0.25">
      <c r="A142" s="84" t="s">
        <v>709</v>
      </c>
      <c r="B142" s="142" t="s">
        <v>241</v>
      </c>
      <c r="C142" s="181" t="s">
        <v>12</v>
      </c>
      <c r="D142" s="172" t="s">
        <v>738</v>
      </c>
      <c r="E142" s="61">
        <v>200</v>
      </c>
      <c r="F142" s="360">
        <f>SUM([1]прил7!H329)</f>
        <v>174108</v>
      </c>
    </row>
    <row r="143" spans="1:6" s="49" customFormat="1" ht="19.5" customHeight="1" x14ac:dyDescent="0.25">
      <c r="A143" s="174" t="s">
        <v>469</v>
      </c>
      <c r="B143" s="141" t="s">
        <v>241</v>
      </c>
      <c r="C143" s="184" t="s">
        <v>12</v>
      </c>
      <c r="D143" s="175" t="s">
        <v>580</v>
      </c>
      <c r="E143" s="36"/>
      <c r="F143" s="357">
        <f>SUM(F144)</f>
        <v>895700</v>
      </c>
    </row>
    <row r="144" spans="1:6" s="49" customFormat="1" ht="47.25" x14ac:dyDescent="0.25">
      <c r="A144" s="150" t="s">
        <v>88</v>
      </c>
      <c r="B144" s="142" t="s">
        <v>241</v>
      </c>
      <c r="C144" s="181" t="s">
        <v>12</v>
      </c>
      <c r="D144" s="172" t="s">
        <v>580</v>
      </c>
      <c r="E144" s="61">
        <v>100</v>
      </c>
      <c r="F144" s="360">
        <f>SUM([1]прил7!H331)</f>
        <v>895700</v>
      </c>
    </row>
    <row r="145" spans="1:6" s="49" customFormat="1" ht="47.25" x14ac:dyDescent="0.25">
      <c r="A145" s="174" t="s">
        <v>1085</v>
      </c>
      <c r="B145" s="141" t="s">
        <v>241</v>
      </c>
      <c r="C145" s="184" t="s">
        <v>12</v>
      </c>
      <c r="D145" s="175" t="s">
        <v>1086</v>
      </c>
      <c r="E145" s="36"/>
      <c r="F145" s="357">
        <f>SUM(F146)</f>
        <v>875000</v>
      </c>
    </row>
    <row r="146" spans="1:6" s="49" customFormat="1" ht="31.5" x14ac:dyDescent="0.25">
      <c r="A146" s="150" t="s">
        <v>709</v>
      </c>
      <c r="B146" s="142" t="s">
        <v>241</v>
      </c>
      <c r="C146" s="181" t="s">
        <v>12</v>
      </c>
      <c r="D146" s="172" t="s">
        <v>1086</v>
      </c>
      <c r="E146" s="61">
        <v>200</v>
      </c>
      <c r="F146" s="360">
        <f>SUM([1]прил7!H332)</f>
        <v>875000</v>
      </c>
    </row>
    <row r="147" spans="1:6" s="49" customFormat="1" ht="31.5" x14ac:dyDescent="0.25">
      <c r="A147" s="174" t="s">
        <v>1087</v>
      </c>
      <c r="B147" s="141" t="s">
        <v>241</v>
      </c>
      <c r="C147" s="184" t="s">
        <v>12</v>
      </c>
      <c r="D147" s="175" t="s">
        <v>1088</v>
      </c>
      <c r="E147" s="36"/>
      <c r="F147" s="357">
        <f>SUM(F148)</f>
        <v>1625000</v>
      </c>
    </row>
    <row r="148" spans="1:6" s="49" customFormat="1" ht="31.5" x14ac:dyDescent="0.25">
      <c r="A148" s="150" t="s">
        <v>709</v>
      </c>
      <c r="B148" s="142" t="s">
        <v>241</v>
      </c>
      <c r="C148" s="181" t="s">
        <v>12</v>
      </c>
      <c r="D148" s="172" t="s">
        <v>1088</v>
      </c>
      <c r="E148" s="61">
        <v>200</v>
      </c>
      <c r="F148" s="360">
        <f>SUM([1]прил7!H335)</f>
        <v>1625000</v>
      </c>
    </row>
    <row r="149" spans="1:6" s="49" customFormat="1" ht="31.5" x14ac:dyDescent="0.25">
      <c r="A149" s="174" t="s">
        <v>706</v>
      </c>
      <c r="B149" s="141" t="s">
        <v>241</v>
      </c>
      <c r="C149" s="184" t="s">
        <v>12</v>
      </c>
      <c r="D149" s="175" t="s">
        <v>705</v>
      </c>
      <c r="E149" s="36"/>
      <c r="F149" s="357">
        <f>SUM(F150)</f>
        <v>382308</v>
      </c>
    </row>
    <row r="150" spans="1:6" s="49" customFormat="1" ht="32.25" customHeight="1" x14ac:dyDescent="0.25">
      <c r="A150" s="84" t="s">
        <v>709</v>
      </c>
      <c r="B150" s="142" t="s">
        <v>241</v>
      </c>
      <c r="C150" s="181" t="s">
        <v>12</v>
      </c>
      <c r="D150" s="172" t="s">
        <v>705</v>
      </c>
      <c r="E150" s="61">
        <v>200</v>
      </c>
      <c r="F150" s="360">
        <f>SUM([1]прил7!H336)</f>
        <v>382308</v>
      </c>
    </row>
    <row r="151" spans="1:6" s="49" customFormat="1" ht="31.5" x14ac:dyDescent="0.25">
      <c r="A151" s="83" t="s">
        <v>581</v>
      </c>
      <c r="B151" s="141" t="s">
        <v>241</v>
      </c>
      <c r="C151" s="184" t="s">
        <v>12</v>
      </c>
      <c r="D151" s="175" t="s">
        <v>582</v>
      </c>
      <c r="E151" s="36"/>
      <c r="F151" s="357">
        <f>SUM(F152:F153)</f>
        <v>724843</v>
      </c>
    </row>
    <row r="152" spans="1:6" s="49" customFormat="1" ht="47.25" x14ac:dyDescent="0.25">
      <c r="A152" s="84" t="s">
        <v>88</v>
      </c>
      <c r="B152" s="142" t="s">
        <v>241</v>
      </c>
      <c r="C152" s="181" t="s">
        <v>12</v>
      </c>
      <c r="D152" s="172" t="s">
        <v>582</v>
      </c>
      <c r="E152" s="61">
        <v>100</v>
      </c>
      <c r="F152" s="360">
        <f>SUM([1]прил7!H339)</f>
        <v>501081</v>
      </c>
    </row>
    <row r="153" spans="1:6" s="49" customFormat="1" ht="15.75" customHeight="1" x14ac:dyDescent="0.25">
      <c r="A153" s="84" t="s">
        <v>40</v>
      </c>
      <c r="B153" s="142" t="s">
        <v>241</v>
      </c>
      <c r="C153" s="181" t="s">
        <v>12</v>
      </c>
      <c r="D153" s="172" t="s">
        <v>582</v>
      </c>
      <c r="E153" s="61">
        <v>300</v>
      </c>
      <c r="F153" s="360">
        <f>SUM([1]прил7!H340+[1]прил7!H561)</f>
        <v>223762</v>
      </c>
    </row>
    <row r="154" spans="1:6" s="49" customFormat="1" ht="47.25" x14ac:dyDescent="0.25">
      <c r="A154" s="83" t="s">
        <v>583</v>
      </c>
      <c r="B154" s="141" t="s">
        <v>241</v>
      </c>
      <c r="C154" s="184" t="s">
        <v>12</v>
      </c>
      <c r="D154" s="175" t="s">
        <v>584</v>
      </c>
      <c r="E154" s="36"/>
      <c r="F154" s="357">
        <f>SUM(F155)</f>
        <v>1475000</v>
      </c>
    </row>
    <row r="155" spans="1:6" s="49" customFormat="1" ht="30.75" customHeight="1" x14ac:dyDescent="0.25">
      <c r="A155" s="84" t="s">
        <v>709</v>
      </c>
      <c r="B155" s="142" t="s">
        <v>241</v>
      </c>
      <c r="C155" s="181" t="s">
        <v>12</v>
      </c>
      <c r="D155" s="172" t="s">
        <v>584</v>
      </c>
      <c r="E155" s="61">
        <v>200</v>
      </c>
      <c r="F155" s="360">
        <f>SUM([1]прил7!H342)</f>
        <v>1475000</v>
      </c>
    </row>
    <row r="156" spans="1:6" s="49" customFormat="1" ht="31.5" x14ac:dyDescent="0.25">
      <c r="A156" s="83" t="s">
        <v>98</v>
      </c>
      <c r="B156" s="141" t="s">
        <v>241</v>
      </c>
      <c r="C156" s="184" t="s">
        <v>12</v>
      </c>
      <c r="D156" s="175" t="s">
        <v>539</v>
      </c>
      <c r="E156" s="36"/>
      <c r="F156" s="357">
        <f>SUM(F157:F159)</f>
        <v>22041167</v>
      </c>
    </row>
    <row r="157" spans="1:6" s="49" customFormat="1" ht="47.25" x14ac:dyDescent="0.25">
      <c r="A157" s="84" t="s">
        <v>88</v>
      </c>
      <c r="B157" s="142" t="s">
        <v>241</v>
      </c>
      <c r="C157" s="181" t="s">
        <v>12</v>
      </c>
      <c r="D157" s="172" t="s">
        <v>539</v>
      </c>
      <c r="E157" s="61">
        <v>100</v>
      </c>
      <c r="F157" s="360">
        <f>SUM([1]прил7!H344)</f>
        <v>889912</v>
      </c>
    </row>
    <row r="158" spans="1:6" s="49" customFormat="1" ht="30" customHeight="1" x14ac:dyDescent="0.25">
      <c r="A158" s="84" t="s">
        <v>709</v>
      </c>
      <c r="B158" s="142" t="s">
        <v>241</v>
      </c>
      <c r="C158" s="181" t="s">
        <v>12</v>
      </c>
      <c r="D158" s="172" t="s">
        <v>539</v>
      </c>
      <c r="E158" s="61">
        <v>200</v>
      </c>
      <c r="F158" s="360">
        <f>SUM([1]прил7!H345)</f>
        <v>18100846</v>
      </c>
    </row>
    <row r="159" spans="1:6" s="49" customFormat="1" ht="16.5" customHeight="1" x14ac:dyDescent="0.25">
      <c r="A159" s="84" t="s">
        <v>18</v>
      </c>
      <c r="B159" s="142" t="s">
        <v>241</v>
      </c>
      <c r="C159" s="181" t="s">
        <v>12</v>
      </c>
      <c r="D159" s="172" t="s">
        <v>539</v>
      </c>
      <c r="E159" s="61">
        <v>800</v>
      </c>
      <c r="F159" s="360">
        <f>SUM([1]прил7!H346)</f>
        <v>3050409</v>
      </c>
    </row>
    <row r="160" spans="1:6" s="49" customFormat="1" ht="30.75" hidden="1" customHeight="1" x14ac:dyDescent="0.25">
      <c r="A160" s="83" t="s">
        <v>704</v>
      </c>
      <c r="B160" s="141" t="s">
        <v>241</v>
      </c>
      <c r="C160" s="184" t="s">
        <v>12</v>
      </c>
      <c r="D160" s="175" t="s">
        <v>703</v>
      </c>
      <c r="E160" s="36"/>
      <c r="F160" s="357">
        <f>SUM(F161)</f>
        <v>0</v>
      </c>
    </row>
    <row r="161" spans="1:6" s="49" customFormat="1" ht="31.5" hidden="1" customHeight="1" x14ac:dyDescent="0.25">
      <c r="A161" s="84" t="s">
        <v>709</v>
      </c>
      <c r="B161" s="142" t="s">
        <v>241</v>
      </c>
      <c r="C161" s="181" t="s">
        <v>12</v>
      </c>
      <c r="D161" s="172" t="s">
        <v>703</v>
      </c>
      <c r="E161" s="61" t="s">
        <v>16</v>
      </c>
      <c r="F161" s="360">
        <f>SUM([1]прил7!H348)</f>
        <v>0</v>
      </c>
    </row>
    <row r="162" spans="1:6" s="49" customFormat="1" ht="18.75" hidden="1" customHeight="1" x14ac:dyDescent="0.25">
      <c r="A162" s="83" t="s">
        <v>708</v>
      </c>
      <c r="B162" s="141" t="s">
        <v>241</v>
      </c>
      <c r="C162" s="184" t="s">
        <v>12</v>
      </c>
      <c r="D162" s="175" t="s">
        <v>707</v>
      </c>
      <c r="E162" s="36"/>
      <c r="F162" s="357">
        <f>SUM(F163)</f>
        <v>0</v>
      </c>
    </row>
    <row r="163" spans="1:6" s="49" customFormat="1" ht="30.75" hidden="1" customHeight="1" x14ac:dyDescent="0.25">
      <c r="A163" s="84" t="s">
        <v>709</v>
      </c>
      <c r="B163" s="142" t="s">
        <v>241</v>
      </c>
      <c r="C163" s="181" t="s">
        <v>12</v>
      </c>
      <c r="D163" s="172" t="s">
        <v>707</v>
      </c>
      <c r="E163" s="61">
        <v>200</v>
      </c>
      <c r="F163" s="360">
        <f>SUM([1]прил7!H350)</f>
        <v>0</v>
      </c>
    </row>
    <row r="164" spans="1:6" s="49" customFormat="1" ht="47.25" x14ac:dyDescent="0.25">
      <c r="A164" s="169" t="s">
        <v>271</v>
      </c>
      <c r="B164" s="177" t="s">
        <v>242</v>
      </c>
      <c r="C164" s="186" t="s">
        <v>505</v>
      </c>
      <c r="D164" s="173" t="s">
        <v>506</v>
      </c>
      <c r="E164" s="170"/>
      <c r="F164" s="453">
        <f>SUM(F165)</f>
        <v>7263653</v>
      </c>
    </row>
    <row r="165" spans="1:6" s="49" customFormat="1" ht="31.5" x14ac:dyDescent="0.25">
      <c r="A165" s="421" t="s">
        <v>592</v>
      </c>
      <c r="B165" s="443" t="s">
        <v>242</v>
      </c>
      <c r="C165" s="444" t="s">
        <v>10</v>
      </c>
      <c r="D165" s="445" t="s">
        <v>506</v>
      </c>
      <c r="E165" s="424"/>
      <c r="F165" s="358">
        <f>SUM(F166+F168+F171+F175)</f>
        <v>7263653</v>
      </c>
    </row>
    <row r="166" spans="1:6" s="49" customFormat="1" ht="31.5" x14ac:dyDescent="0.25">
      <c r="A166" s="174" t="s">
        <v>740</v>
      </c>
      <c r="B166" s="141" t="s">
        <v>242</v>
      </c>
      <c r="C166" s="184" t="s">
        <v>10</v>
      </c>
      <c r="D166" s="175" t="s">
        <v>739</v>
      </c>
      <c r="E166" s="36"/>
      <c r="F166" s="357">
        <f>SUM(F167)</f>
        <v>8000</v>
      </c>
    </row>
    <row r="167" spans="1:6" s="49" customFormat="1" ht="18" customHeight="1" x14ac:dyDescent="0.25">
      <c r="A167" s="84" t="s">
        <v>40</v>
      </c>
      <c r="B167" s="142" t="s">
        <v>242</v>
      </c>
      <c r="C167" s="181" t="s">
        <v>10</v>
      </c>
      <c r="D167" s="172" t="s">
        <v>739</v>
      </c>
      <c r="E167" s="61">
        <v>300</v>
      </c>
      <c r="F167" s="360">
        <f>SUM([1]прил7!H565)</f>
        <v>8000</v>
      </c>
    </row>
    <row r="168" spans="1:6" s="49" customFormat="1" ht="63" customHeight="1" x14ac:dyDescent="0.25">
      <c r="A168" s="83" t="s">
        <v>110</v>
      </c>
      <c r="B168" s="141" t="s">
        <v>242</v>
      </c>
      <c r="C168" s="184" t="s">
        <v>10</v>
      </c>
      <c r="D168" s="175" t="s">
        <v>616</v>
      </c>
      <c r="E168" s="36"/>
      <c r="F168" s="357">
        <f>SUM(F169:F170)</f>
        <v>95359</v>
      </c>
    </row>
    <row r="169" spans="1:6" s="49" customFormat="1" ht="15.75" hidden="1" customHeight="1" x14ac:dyDescent="0.25">
      <c r="A169" s="84" t="s">
        <v>709</v>
      </c>
      <c r="B169" s="142" t="s">
        <v>242</v>
      </c>
      <c r="C169" s="181" t="s">
        <v>10</v>
      </c>
      <c r="D169" s="172" t="s">
        <v>616</v>
      </c>
      <c r="E169" s="61">
        <v>200</v>
      </c>
      <c r="F169" s="360">
        <f>SUM([1]прил7!H567)</f>
        <v>0</v>
      </c>
    </row>
    <row r="170" spans="1:6" s="49" customFormat="1" ht="17.25" customHeight="1" x14ac:dyDescent="0.25">
      <c r="A170" s="84" t="s">
        <v>40</v>
      </c>
      <c r="B170" s="142" t="s">
        <v>242</v>
      </c>
      <c r="C170" s="181" t="s">
        <v>10</v>
      </c>
      <c r="D170" s="172" t="s">
        <v>616</v>
      </c>
      <c r="E170" s="61">
        <v>300</v>
      </c>
      <c r="F170" s="360">
        <f>SUM([1]прил7!H568)</f>
        <v>95359</v>
      </c>
    </row>
    <row r="171" spans="1:6" s="49" customFormat="1" ht="31.5" x14ac:dyDescent="0.25">
      <c r="A171" s="83" t="s">
        <v>98</v>
      </c>
      <c r="B171" s="141" t="s">
        <v>242</v>
      </c>
      <c r="C171" s="184" t="s">
        <v>10</v>
      </c>
      <c r="D171" s="175" t="s">
        <v>539</v>
      </c>
      <c r="E171" s="36"/>
      <c r="F171" s="357">
        <f>SUM(F172:F174)</f>
        <v>7138294</v>
      </c>
    </row>
    <row r="172" spans="1:6" s="49" customFormat="1" ht="47.25" x14ac:dyDescent="0.25">
      <c r="A172" s="84" t="s">
        <v>88</v>
      </c>
      <c r="B172" s="142" t="s">
        <v>242</v>
      </c>
      <c r="C172" s="181" t="s">
        <v>10</v>
      </c>
      <c r="D172" s="172" t="s">
        <v>539</v>
      </c>
      <c r="E172" s="61">
        <v>100</v>
      </c>
      <c r="F172" s="360">
        <f>SUM([1]прил7!H389)</f>
        <v>4199000</v>
      </c>
    </row>
    <row r="173" spans="1:6" s="49" customFormat="1" ht="30" customHeight="1" x14ac:dyDescent="0.25">
      <c r="A173" s="84" t="s">
        <v>709</v>
      </c>
      <c r="B173" s="142" t="s">
        <v>242</v>
      </c>
      <c r="C173" s="181" t="s">
        <v>10</v>
      </c>
      <c r="D173" s="172" t="s">
        <v>539</v>
      </c>
      <c r="E173" s="61">
        <v>200</v>
      </c>
      <c r="F173" s="360">
        <f>SUM([1]прил7!H390)</f>
        <v>1875046</v>
      </c>
    </row>
    <row r="174" spans="1:6" s="49" customFormat="1" ht="15.75" customHeight="1" x14ac:dyDescent="0.25">
      <c r="A174" s="84" t="s">
        <v>18</v>
      </c>
      <c r="B174" s="142" t="s">
        <v>242</v>
      </c>
      <c r="C174" s="181" t="s">
        <v>10</v>
      </c>
      <c r="D174" s="172" t="s">
        <v>539</v>
      </c>
      <c r="E174" s="61">
        <v>800</v>
      </c>
      <c r="F174" s="360">
        <f>SUM([1]прил7!H391)</f>
        <v>1064248</v>
      </c>
    </row>
    <row r="175" spans="1:6" s="49" customFormat="1" ht="33" customHeight="1" x14ac:dyDescent="0.25">
      <c r="A175" s="83" t="s">
        <v>581</v>
      </c>
      <c r="B175" s="141" t="s">
        <v>242</v>
      </c>
      <c r="C175" s="184" t="s">
        <v>10</v>
      </c>
      <c r="D175" s="175" t="s">
        <v>582</v>
      </c>
      <c r="E175" s="36"/>
      <c r="F175" s="357">
        <f>SUM(F176)</f>
        <v>22000</v>
      </c>
    </row>
    <row r="176" spans="1:6" s="49" customFormat="1" ht="15.75" customHeight="1" x14ac:dyDescent="0.25">
      <c r="A176" s="84" t="s">
        <v>40</v>
      </c>
      <c r="B176" s="142" t="s">
        <v>242</v>
      </c>
      <c r="C176" s="181" t="s">
        <v>10</v>
      </c>
      <c r="D176" s="172" t="s">
        <v>582</v>
      </c>
      <c r="E176" s="61">
        <v>300</v>
      </c>
      <c r="F176" s="360">
        <f>SUM([1]прил7!H570)</f>
        <v>22000</v>
      </c>
    </row>
    <row r="177" spans="1:6" s="49" customFormat="1" ht="63" x14ac:dyDescent="0.25">
      <c r="A177" s="169" t="s">
        <v>272</v>
      </c>
      <c r="B177" s="177" t="s">
        <v>243</v>
      </c>
      <c r="C177" s="186" t="s">
        <v>505</v>
      </c>
      <c r="D177" s="173" t="s">
        <v>506</v>
      </c>
      <c r="E177" s="170"/>
      <c r="F177" s="453">
        <f>SUM(F178)</f>
        <v>96932</v>
      </c>
    </row>
    <row r="178" spans="1:6" s="49" customFormat="1" ht="31.5" x14ac:dyDescent="0.25">
      <c r="A178" s="421" t="s">
        <v>585</v>
      </c>
      <c r="B178" s="443" t="s">
        <v>243</v>
      </c>
      <c r="C178" s="444" t="s">
        <v>10</v>
      </c>
      <c r="D178" s="445" t="s">
        <v>506</v>
      </c>
      <c r="E178" s="424"/>
      <c r="F178" s="358">
        <f>SUM(F179)</f>
        <v>96932</v>
      </c>
    </row>
    <row r="179" spans="1:6" s="49" customFormat="1" ht="17.25" customHeight="1" x14ac:dyDescent="0.25">
      <c r="A179" s="83" t="s">
        <v>586</v>
      </c>
      <c r="B179" s="141" t="s">
        <v>243</v>
      </c>
      <c r="C179" s="184" t="s">
        <v>10</v>
      </c>
      <c r="D179" s="175" t="s">
        <v>587</v>
      </c>
      <c r="E179" s="36"/>
      <c r="F179" s="357">
        <f>SUM(F180)</f>
        <v>96932</v>
      </c>
    </row>
    <row r="180" spans="1:6" s="49" customFormat="1" ht="31.5" customHeight="1" x14ac:dyDescent="0.25">
      <c r="A180" s="84" t="s">
        <v>709</v>
      </c>
      <c r="B180" s="142" t="s">
        <v>243</v>
      </c>
      <c r="C180" s="181" t="s">
        <v>10</v>
      </c>
      <c r="D180" s="172" t="s">
        <v>587</v>
      </c>
      <c r="E180" s="61">
        <v>200</v>
      </c>
      <c r="F180" s="360">
        <f>SUM([1]прил7!H354)</f>
        <v>96932</v>
      </c>
    </row>
    <row r="181" spans="1:6" s="49" customFormat="1" ht="48" customHeight="1" x14ac:dyDescent="0.25">
      <c r="A181" s="176" t="s">
        <v>171</v>
      </c>
      <c r="B181" s="177" t="s">
        <v>246</v>
      </c>
      <c r="C181" s="186" t="s">
        <v>505</v>
      </c>
      <c r="D181" s="173" t="s">
        <v>506</v>
      </c>
      <c r="E181" s="170"/>
      <c r="F181" s="453">
        <f>SUM(F182+F189)</f>
        <v>7937108</v>
      </c>
    </row>
    <row r="182" spans="1:6" s="49" customFormat="1" ht="33" customHeight="1" x14ac:dyDescent="0.25">
      <c r="A182" s="442" t="s">
        <v>599</v>
      </c>
      <c r="B182" s="443" t="s">
        <v>246</v>
      </c>
      <c r="C182" s="444" t="s">
        <v>10</v>
      </c>
      <c r="D182" s="445" t="s">
        <v>506</v>
      </c>
      <c r="E182" s="424"/>
      <c r="F182" s="358">
        <f>SUM(F183+F185)</f>
        <v>6713482</v>
      </c>
    </row>
    <row r="183" spans="1:6" s="49" customFormat="1" ht="31.5" x14ac:dyDescent="0.25">
      <c r="A183" s="81" t="s">
        <v>172</v>
      </c>
      <c r="B183" s="141" t="s">
        <v>246</v>
      </c>
      <c r="C183" s="184" t="s">
        <v>10</v>
      </c>
      <c r="D183" s="175" t="s">
        <v>600</v>
      </c>
      <c r="E183" s="36"/>
      <c r="F183" s="357">
        <f>SUM(F184)</f>
        <v>38436</v>
      </c>
    </row>
    <row r="184" spans="1:6" s="49" customFormat="1" ht="47.25" x14ac:dyDescent="0.25">
      <c r="A184" s="182" t="s">
        <v>88</v>
      </c>
      <c r="B184" s="142" t="s">
        <v>246</v>
      </c>
      <c r="C184" s="181" t="s">
        <v>10</v>
      </c>
      <c r="D184" s="172" t="s">
        <v>600</v>
      </c>
      <c r="E184" s="61">
        <v>100</v>
      </c>
      <c r="F184" s="360">
        <f>SUM([1]прил7!H427)</f>
        <v>38436</v>
      </c>
    </row>
    <row r="185" spans="1:6" s="49" customFormat="1" ht="31.5" x14ac:dyDescent="0.25">
      <c r="A185" s="81" t="s">
        <v>98</v>
      </c>
      <c r="B185" s="141" t="s">
        <v>246</v>
      </c>
      <c r="C185" s="184" t="s">
        <v>10</v>
      </c>
      <c r="D185" s="175" t="s">
        <v>539</v>
      </c>
      <c r="E185" s="36"/>
      <c r="F185" s="357">
        <f>SUM(F186:F188)</f>
        <v>6675046</v>
      </c>
    </row>
    <row r="186" spans="1:6" s="49" customFormat="1" ht="47.25" x14ac:dyDescent="0.25">
      <c r="A186" s="182" t="s">
        <v>88</v>
      </c>
      <c r="B186" s="142" t="s">
        <v>246</v>
      </c>
      <c r="C186" s="181" t="s">
        <v>10</v>
      </c>
      <c r="D186" s="172" t="s">
        <v>539</v>
      </c>
      <c r="E186" s="61">
        <v>100</v>
      </c>
      <c r="F186" s="360">
        <f>SUM([1]прил7!H429)</f>
        <v>5716602</v>
      </c>
    </row>
    <row r="187" spans="1:6" s="49" customFormat="1" ht="30" customHeight="1" x14ac:dyDescent="0.25">
      <c r="A187" s="84" t="s">
        <v>709</v>
      </c>
      <c r="B187" s="142" t="s">
        <v>246</v>
      </c>
      <c r="C187" s="181" t="s">
        <v>10</v>
      </c>
      <c r="D187" s="172" t="s">
        <v>539</v>
      </c>
      <c r="E187" s="61">
        <v>200</v>
      </c>
      <c r="F187" s="360">
        <f>SUM([1]прил7!H430)</f>
        <v>954884</v>
      </c>
    </row>
    <row r="188" spans="1:6" s="49" customFormat="1" ht="15.75" customHeight="1" x14ac:dyDescent="0.25">
      <c r="A188" s="84" t="s">
        <v>18</v>
      </c>
      <c r="B188" s="142" t="s">
        <v>246</v>
      </c>
      <c r="C188" s="181" t="s">
        <v>10</v>
      </c>
      <c r="D188" s="172" t="s">
        <v>539</v>
      </c>
      <c r="E188" s="61">
        <v>800</v>
      </c>
      <c r="F188" s="360">
        <f>SUM([1]прил7!H431)</f>
        <v>3560</v>
      </c>
    </row>
    <row r="189" spans="1:6" s="49" customFormat="1" ht="62.25" customHeight="1" x14ac:dyDescent="0.25">
      <c r="A189" s="442" t="s">
        <v>601</v>
      </c>
      <c r="B189" s="443" t="s">
        <v>246</v>
      </c>
      <c r="C189" s="444" t="s">
        <v>12</v>
      </c>
      <c r="D189" s="445" t="s">
        <v>506</v>
      </c>
      <c r="E189" s="424"/>
      <c r="F189" s="358">
        <f>SUM(F190)</f>
        <v>1223626</v>
      </c>
    </row>
    <row r="190" spans="1:6" s="49" customFormat="1" ht="31.5" x14ac:dyDescent="0.25">
      <c r="A190" s="81" t="s">
        <v>87</v>
      </c>
      <c r="B190" s="141" t="s">
        <v>246</v>
      </c>
      <c r="C190" s="184" t="s">
        <v>12</v>
      </c>
      <c r="D190" s="175" t="s">
        <v>510</v>
      </c>
      <c r="E190" s="36"/>
      <c r="F190" s="357">
        <f>SUM(F191:F192)</f>
        <v>1223626</v>
      </c>
    </row>
    <row r="191" spans="1:6" s="49" customFormat="1" ht="47.25" x14ac:dyDescent="0.25">
      <c r="A191" s="182" t="s">
        <v>88</v>
      </c>
      <c r="B191" s="142" t="s">
        <v>246</v>
      </c>
      <c r="C191" s="181" t="s">
        <v>12</v>
      </c>
      <c r="D191" s="172" t="s">
        <v>510</v>
      </c>
      <c r="E191" s="61">
        <v>100</v>
      </c>
      <c r="F191" s="360">
        <f>SUM([1]прил7!H434)</f>
        <v>1223626</v>
      </c>
    </row>
    <row r="192" spans="1:6" s="49" customFormat="1" ht="31.5" hidden="1" x14ac:dyDescent="0.25">
      <c r="A192" s="84" t="s">
        <v>709</v>
      </c>
      <c r="B192" s="142" t="s">
        <v>246</v>
      </c>
      <c r="C192" s="181" t="s">
        <v>12</v>
      </c>
      <c r="D192" s="172" t="s">
        <v>510</v>
      </c>
      <c r="E192" s="61">
        <v>200</v>
      </c>
      <c r="F192" s="360">
        <f>SUM([1]прил7!H435)</f>
        <v>0</v>
      </c>
    </row>
    <row r="193" spans="1:6" ht="51" customHeight="1" x14ac:dyDescent="0.25">
      <c r="A193" s="66" t="s">
        <v>140</v>
      </c>
      <c r="B193" s="178" t="s">
        <v>531</v>
      </c>
      <c r="C193" s="300" t="s">
        <v>505</v>
      </c>
      <c r="D193" s="179" t="s">
        <v>506</v>
      </c>
      <c r="E193" s="152"/>
      <c r="F193" s="355">
        <f>SUM(F194)</f>
        <v>420800</v>
      </c>
    </row>
    <row r="194" spans="1:6" s="49" customFormat="1" ht="66" customHeight="1" x14ac:dyDescent="0.25">
      <c r="A194" s="165" t="s">
        <v>141</v>
      </c>
      <c r="B194" s="177" t="s">
        <v>213</v>
      </c>
      <c r="C194" s="186" t="s">
        <v>505</v>
      </c>
      <c r="D194" s="173" t="s">
        <v>506</v>
      </c>
      <c r="E194" s="183"/>
      <c r="F194" s="453">
        <f>SUM(F195)</f>
        <v>420800</v>
      </c>
    </row>
    <row r="195" spans="1:6" s="49" customFormat="1" ht="45.75" customHeight="1" x14ac:dyDescent="0.25">
      <c r="A195" s="415" t="s">
        <v>532</v>
      </c>
      <c r="B195" s="443" t="s">
        <v>213</v>
      </c>
      <c r="C195" s="444" t="s">
        <v>10</v>
      </c>
      <c r="D195" s="445" t="s">
        <v>506</v>
      </c>
      <c r="E195" s="454"/>
      <c r="F195" s="358">
        <f>SUM(F196+F198+F200)</f>
        <v>420800</v>
      </c>
    </row>
    <row r="196" spans="1:6" s="49" customFormat="1" ht="16.5" customHeight="1" x14ac:dyDescent="0.25">
      <c r="A196" s="33" t="s">
        <v>534</v>
      </c>
      <c r="B196" s="141" t="s">
        <v>213</v>
      </c>
      <c r="C196" s="184" t="s">
        <v>10</v>
      </c>
      <c r="D196" s="175" t="s">
        <v>1125</v>
      </c>
      <c r="E196" s="48"/>
      <c r="F196" s="357">
        <f>SUM(F197)</f>
        <v>16000</v>
      </c>
    </row>
    <row r="197" spans="1:6" s="49" customFormat="1" ht="33.75" customHeight="1" x14ac:dyDescent="0.25">
      <c r="A197" s="62" t="s">
        <v>709</v>
      </c>
      <c r="B197" s="142" t="s">
        <v>213</v>
      </c>
      <c r="C197" s="181" t="s">
        <v>10</v>
      </c>
      <c r="D197" s="172" t="s">
        <v>1125</v>
      </c>
      <c r="E197" s="68" t="s">
        <v>16</v>
      </c>
      <c r="F197" s="360">
        <f>SUM([1]прил7!H49)</f>
        <v>16000</v>
      </c>
    </row>
    <row r="198" spans="1:6" s="49" customFormat="1" ht="19.5" customHeight="1" x14ac:dyDescent="0.25">
      <c r="A198" s="33" t="s">
        <v>534</v>
      </c>
      <c r="B198" s="141" t="s">
        <v>213</v>
      </c>
      <c r="C198" s="184" t="s">
        <v>10</v>
      </c>
      <c r="D198" s="175" t="s">
        <v>533</v>
      </c>
      <c r="E198" s="48"/>
      <c r="F198" s="357">
        <f>SUM(F199)</f>
        <v>203000</v>
      </c>
    </row>
    <row r="199" spans="1:6" s="49" customFormat="1" ht="32.25" customHeight="1" x14ac:dyDescent="0.25">
      <c r="A199" s="62" t="s">
        <v>709</v>
      </c>
      <c r="B199" s="142" t="s">
        <v>213</v>
      </c>
      <c r="C199" s="181" t="s">
        <v>10</v>
      </c>
      <c r="D199" s="172" t="s">
        <v>533</v>
      </c>
      <c r="E199" s="68" t="s">
        <v>16</v>
      </c>
      <c r="F199" s="360">
        <f>SUM([1]прил7!H116+[1]прил7!H218)</f>
        <v>203000</v>
      </c>
    </row>
    <row r="200" spans="1:6" s="49" customFormat="1" ht="17.25" customHeight="1" x14ac:dyDescent="0.25">
      <c r="A200" s="33" t="s">
        <v>645</v>
      </c>
      <c r="B200" s="141" t="s">
        <v>213</v>
      </c>
      <c r="C200" s="184" t="s">
        <v>10</v>
      </c>
      <c r="D200" s="175" t="s">
        <v>644</v>
      </c>
      <c r="E200" s="48"/>
      <c r="F200" s="357">
        <f>SUM(F201)</f>
        <v>201800</v>
      </c>
    </row>
    <row r="201" spans="1:6" s="49" customFormat="1" ht="32.25" customHeight="1" x14ac:dyDescent="0.25">
      <c r="A201" s="62" t="s">
        <v>709</v>
      </c>
      <c r="B201" s="142" t="s">
        <v>213</v>
      </c>
      <c r="C201" s="181" t="s">
        <v>10</v>
      </c>
      <c r="D201" s="172" t="s">
        <v>644</v>
      </c>
      <c r="E201" s="68" t="s">
        <v>16</v>
      </c>
      <c r="F201" s="360">
        <f>SUM([1]прил7!H51)</f>
        <v>201800</v>
      </c>
    </row>
    <row r="202" spans="1:6" ht="47.25" hidden="1" x14ac:dyDescent="0.25">
      <c r="A202" s="66" t="s">
        <v>153</v>
      </c>
      <c r="B202" s="178" t="s">
        <v>554</v>
      </c>
      <c r="C202" s="300" t="s">
        <v>505</v>
      </c>
      <c r="D202" s="179" t="s">
        <v>506</v>
      </c>
      <c r="E202" s="152"/>
      <c r="F202" s="355">
        <f>SUM(F203)</f>
        <v>0</v>
      </c>
    </row>
    <row r="203" spans="1:6" ht="63" hidden="1" x14ac:dyDescent="0.25">
      <c r="A203" s="185" t="s">
        <v>154</v>
      </c>
      <c r="B203" s="186" t="s">
        <v>224</v>
      </c>
      <c r="C203" s="186" t="s">
        <v>505</v>
      </c>
      <c r="D203" s="173" t="s">
        <v>506</v>
      </c>
      <c r="E203" s="183"/>
      <c r="F203" s="453">
        <f>SUM(F204)</f>
        <v>0</v>
      </c>
    </row>
    <row r="204" spans="1:6" ht="31.5" hidden="1" x14ac:dyDescent="0.25">
      <c r="A204" s="455" t="s">
        <v>555</v>
      </c>
      <c r="B204" s="444" t="s">
        <v>224</v>
      </c>
      <c r="C204" s="444" t="s">
        <v>10</v>
      </c>
      <c r="D204" s="445" t="s">
        <v>506</v>
      </c>
      <c r="E204" s="454"/>
      <c r="F204" s="358">
        <f>SUM(F205)</f>
        <v>0</v>
      </c>
    </row>
    <row r="205" spans="1:6" ht="17.25" hidden="1" customHeight="1" x14ac:dyDescent="0.25">
      <c r="A205" s="187" t="s">
        <v>111</v>
      </c>
      <c r="B205" s="184" t="s">
        <v>224</v>
      </c>
      <c r="C205" s="184" t="s">
        <v>10</v>
      </c>
      <c r="D205" s="175" t="s">
        <v>556</v>
      </c>
      <c r="E205" s="48"/>
      <c r="F205" s="357">
        <f>SUM(F206)</f>
        <v>0</v>
      </c>
    </row>
    <row r="206" spans="1:6" ht="30.75" hidden="1" customHeight="1" x14ac:dyDescent="0.25">
      <c r="A206" s="188" t="s">
        <v>709</v>
      </c>
      <c r="B206" s="181" t="s">
        <v>224</v>
      </c>
      <c r="C206" s="181" t="s">
        <v>10</v>
      </c>
      <c r="D206" s="172" t="s">
        <v>556</v>
      </c>
      <c r="E206" s="68" t="s">
        <v>16</v>
      </c>
      <c r="F206" s="360">
        <f>SUM([1]прил7!H223)</f>
        <v>0</v>
      </c>
    </row>
    <row r="207" spans="1:6" ht="31.5" x14ac:dyDescent="0.25">
      <c r="A207" s="180" t="s">
        <v>188</v>
      </c>
      <c r="B207" s="458" t="s">
        <v>565</v>
      </c>
      <c r="C207" s="298" t="s">
        <v>505</v>
      </c>
      <c r="D207" s="160" t="s">
        <v>506</v>
      </c>
      <c r="E207" s="16"/>
      <c r="F207" s="355">
        <f>SUM(F208)</f>
        <v>3140368</v>
      </c>
    </row>
    <row r="208" spans="1:6" ht="47.25" x14ac:dyDescent="0.25">
      <c r="A208" s="185" t="s">
        <v>189</v>
      </c>
      <c r="B208" s="177" t="s">
        <v>227</v>
      </c>
      <c r="C208" s="186" t="s">
        <v>505</v>
      </c>
      <c r="D208" s="173" t="s">
        <v>506</v>
      </c>
      <c r="E208" s="183"/>
      <c r="F208" s="453">
        <f>SUM(F209)</f>
        <v>3140368</v>
      </c>
    </row>
    <row r="209" spans="1:6" ht="31.5" x14ac:dyDescent="0.25">
      <c r="A209" s="456" t="s">
        <v>566</v>
      </c>
      <c r="B209" s="443" t="s">
        <v>227</v>
      </c>
      <c r="C209" s="444" t="s">
        <v>10</v>
      </c>
      <c r="D209" s="445" t="s">
        <v>506</v>
      </c>
      <c r="E209" s="454"/>
      <c r="F209" s="358">
        <f>SUM(F210+F212+F214+F216+F218+F220)</f>
        <v>3140368</v>
      </c>
    </row>
    <row r="210" spans="1:6" ht="31.5" x14ac:dyDescent="0.25">
      <c r="A210" s="128" t="s">
        <v>1127</v>
      </c>
      <c r="B210" s="141" t="s">
        <v>227</v>
      </c>
      <c r="C210" s="184" t="s">
        <v>10</v>
      </c>
      <c r="D210" s="175" t="s">
        <v>1129</v>
      </c>
      <c r="E210" s="48"/>
      <c r="F210" s="357">
        <f>SUM(F211)</f>
        <v>928000</v>
      </c>
    </row>
    <row r="211" spans="1:6" ht="17.25" customHeight="1" x14ac:dyDescent="0.25">
      <c r="A211" s="127" t="s">
        <v>21</v>
      </c>
      <c r="B211" s="142" t="s">
        <v>227</v>
      </c>
      <c r="C211" s="181" t="s">
        <v>10</v>
      </c>
      <c r="D211" s="172" t="s">
        <v>1129</v>
      </c>
      <c r="E211" s="68" t="s">
        <v>71</v>
      </c>
      <c r="F211" s="360">
        <f>SUM([1]прил7!H260)</f>
        <v>928000</v>
      </c>
    </row>
    <row r="212" spans="1:6" ht="31.5" x14ac:dyDescent="0.25">
      <c r="A212" s="128" t="s">
        <v>1081</v>
      </c>
      <c r="B212" s="141" t="s">
        <v>227</v>
      </c>
      <c r="C212" s="184" t="s">
        <v>10</v>
      </c>
      <c r="D212" s="175" t="s">
        <v>1130</v>
      </c>
      <c r="E212" s="48"/>
      <c r="F212" s="357">
        <f>SUM(F213)</f>
        <v>1407000</v>
      </c>
    </row>
    <row r="213" spans="1:6" ht="16.5" customHeight="1" x14ac:dyDescent="0.25">
      <c r="A213" s="127" t="s">
        <v>21</v>
      </c>
      <c r="B213" s="142" t="s">
        <v>227</v>
      </c>
      <c r="C213" s="181" t="s">
        <v>10</v>
      </c>
      <c r="D213" s="172" t="s">
        <v>1130</v>
      </c>
      <c r="E213" s="68" t="s">
        <v>71</v>
      </c>
      <c r="F213" s="360">
        <f>SUM([1]прил7!H262)</f>
        <v>1407000</v>
      </c>
    </row>
    <row r="214" spans="1:6" ht="31.5" x14ac:dyDescent="0.25">
      <c r="A214" s="128" t="s">
        <v>701</v>
      </c>
      <c r="B214" s="141" t="s">
        <v>227</v>
      </c>
      <c r="C214" s="184" t="s">
        <v>10</v>
      </c>
      <c r="D214" s="175" t="s">
        <v>700</v>
      </c>
      <c r="E214" s="48"/>
      <c r="F214" s="357">
        <f>SUM(F215)</f>
        <v>102000</v>
      </c>
    </row>
    <row r="215" spans="1:6" ht="15.75" customHeight="1" x14ac:dyDescent="0.25">
      <c r="A215" s="127" t="s">
        <v>21</v>
      </c>
      <c r="B215" s="142" t="s">
        <v>227</v>
      </c>
      <c r="C215" s="181" t="s">
        <v>10</v>
      </c>
      <c r="D215" s="172" t="s">
        <v>700</v>
      </c>
      <c r="E215" s="68" t="s">
        <v>71</v>
      </c>
      <c r="F215" s="360">
        <f>SUM([1]прил7!H264)</f>
        <v>102000</v>
      </c>
    </row>
    <row r="216" spans="1:6" ht="18" customHeight="1" x14ac:dyDescent="0.25">
      <c r="A216" s="128" t="s">
        <v>683</v>
      </c>
      <c r="B216" s="141" t="s">
        <v>227</v>
      </c>
      <c r="C216" s="184" t="s">
        <v>10</v>
      </c>
      <c r="D216" s="175" t="s">
        <v>682</v>
      </c>
      <c r="E216" s="48"/>
      <c r="F216" s="357">
        <f>SUM(F217)</f>
        <v>250000</v>
      </c>
    </row>
    <row r="217" spans="1:6" ht="34.5" customHeight="1" x14ac:dyDescent="0.25">
      <c r="A217" s="127" t="s">
        <v>192</v>
      </c>
      <c r="B217" s="142" t="s">
        <v>227</v>
      </c>
      <c r="C217" s="181" t="s">
        <v>10</v>
      </c>
      <c r="D217" s="172" t="s">
        <v>682</v>
      </c>
      <c r="E217" s="68" t="s">
        <v>187</v>
      </c>
      <c r="F217" s="360">
        <f>SUM([1]прил7!H290)</f>
        <v>250000</v>
      </c>
    </row>
    <row r="218" spans="1:6" ht="32.25" customHeight="1" x14ac:dyDescent="0.25">
      <c r="A218" s="128" t="s">
        <v>1079</v>
      </c>
      <c r="B218" s="141" t="s">
        <v>227</v>
      </c>
      <c r="C218" s="184" t="s">
        <v>10</v>
      </c>
      <c r="D218" s="175" t="s">
        <v>1080</v>
      </c>
      <c r="E218" s="48"/>
      <c r="F218" s="357">
        <f>SUM(F219)</f>
        <v>102885</v>
      </c>
    </row>
    <row r="219" spans="1:6" ht="18" customHeight="1" x14ac:dyDescent="0.25">
      <c r="A219" s="127" t="s">
        <v>21</v>
      </c>
      <c r="B219" s="142" t="s">
        <v>227</v>
      </c>
      <c r="C219" s="181" t="s">
        <v>10</v>
      </c>
      <c r="D219" s="172" t="s">
        <v>1080</v>
      </c>
      <c r="E219" s="68" t="s">
        <v>71</v>
      </c>
      <c r="F219" s="360">
        <f>SUM([1]прил7!H266)</f>
        <v>102885</v>
      </c>
    </row>
    <row r="220" spans="1:6" ht="32.25" customHeight="1" x14ac:dyDescent="0.25">
      <c r="A220" s="128" t="s">
        <v>1128</v>
      </c>
      <c r="B220" s="141" t="s">
        <v>227</v>
      </c>
      <c r="C220" s="184" t="s">
        <v>10</v>
      </c>
      <c r="D220" s="175" t="s">
        <v>1082</v>
      </c>
      <c r="E220" s="48"/>
      <c r="F220" s="357">
        <f>SUM(F221)</f>
        <v>350483</v>
      </c>
    </row>
    <row r="221" spans="1:6" ht="18" customHeight="1" x14ac:dyDescent="0.25">
      <c r="A221" s="127" t="s">
        <v>21</v>
      </c>
      <c r="B221" s="142" t="s">
        <v>227</v>
      </c>
      <c r="C221" s="181" t="s">
        <v>10</v>
      </c>
      <c r="D221" s="172" t="s">
        <v>1082</v>
      </c>
      <c r="E221" s="68" t="s">
        <v>71</v>
      </c>
      <c r="F221" s="360">
        <f>SUM([1]прил7!H268)</f>
        <v>350483</v>
      </c>
    </row>
    <row r="222" spans="1:6" ht="47.25" x14ac:dyDescent="0.25">
      <c r="A222" s="66" t="s">
        <v>199</v>
      </c>
      <c r="B222" s="458" t="s">
        <v>560</v>
      </c>
      <c r="C222" s="298" t="s">
        <v>505</v>
      </c>
      <c r="D222" s="160" t="s">
        <v>506</v>
      </c>
      <c r="E222" s="16"/>
      <c r="F222" s="355">
        <f>SUM(F223+F233)</f>
        <v>1542909</v>
      </c>
    </row>
    <row r="223" spans="1:6" ht="78.75" x14ac:dyDescent="0.25">
      <c r="A223" s="165" t="s">
        <v>257</v>
      </c>
      <c r="B223" s="177" t="s">
        <v>256</v>
      </c>
      <c r="C223" s="186" t="s">
        <v>505</v>
      </c>
      <c r="D223" s="173" t="s">
        <v>506</v>
      </c>
      <c r="E223" s="190"/>
      <c r="F223" s="453">
        <f>SUM(F224)</f>
        <v>420448</v>
      </c>
    </row>
    <row r="224" spans="1:6" ht="47.25" x14ac:dyDescent="0.25">
      <c r="A224" s="415" t="s">
        <v>561</v>
      </c>
      <c r="B224" s="443" t="s">
        <v>256</v>
      </c>
      <c r="C224" s="444" t="s">
        <v>10</v>
      </c>
      <c r="D224" s="445" t="s">
        <v>506</v>
      </c>
      <c r="E224" s="457"/>
      <c r="F224" s="358">
        <f>SUM(F225+F227+F229+F231)</f>
        <v>420448</v>
      </c>
    </row>
    <row r="225" spans="1:6" ht="17.25" hidden="1" customHeight="1" x14ac:dyDescent="0.25">
      <c r="A225" s="33" t="s">
        <v>267</v>
      </c>
      <c r="B225" s="141" t="s">
        <v>256</v>
      </c>
      <c r="C225" s="184" t="s">
        <v>10</v>
      </c>
      <c r="D225" s="175" t="s">
        <v>562</v>
      </c>
      <c r="E225" s="189"/>
      <c r="F225" s="357">
        <f>SUM(F226)</f>
        <v>0</v>
      </c>
    </row>
    <row r="226" spans="1:6" ht="33.75" hidden="1" customHeight="1" x14ac:dyDescent="0.25">
      <c r="A226" s="62" t="s">
        <v>709</v>
      </c>
      <c r="B226" s="142" t="s">
        <v>256</v>
      </c>
      <c r="C226" s="181" t="s">
        <v>10</v>
      </c>
      <c r="D226" s="172" t="s">
        <v>562</v>
      </c>
      <c r="E226" s="153" t="s">
        <v>16</v>
      </c>
      <c r="F226" s="360">
        <f>SUM([1]прил7!H252)</f>
        <v>0</v>
      </c>
    </row>
    <row r="227" spans="1:6" ht="32.25" customHeight="1" x14ac:dyDescent="0.25">
      <c r="A227" s="33" t="s">
        <v>563</v>
      </c>
      <c r="B227" s="141" t="s">
        <v>256</v>
      </c>
      <c r="C227" s="184" t="s">
        <v>10</v>
      </c>
      <c r="D227" s="175" t="s">
        <v>564</v>
      </c>
      <c r="E227" s="189"/>
      <c r="F227" s="357">
        <f>SUM(F228)</f>
        <v>48048</v>
      </c>
    </row>
    <row r="228" spans="1:6" ht="18" customHeight="1" x14ac:dyDescent="0.25">
      <c r="A228" s="62" t="s">
        <v>21</v>
      </c>
      <c r="B228" s="142" t="s">
        <v>256</v>
      </c>
      <c r="C228" s="181" t="s">
        <v>10</v>
      </c>
      <c r="D228" s="172" t="s">
        <v>564</v>
      </c>
      <c r="E228" s="153" t="s">
        <v>71</v>
      </c>
      <c r="F228" s="360">
        <f>SUM([1]прил7!H254)</f>
        <v>48048</v>
      </c>
    </row>
    <row r="229" spans="1:6" ht="33" customHeight="1" x14ac:dyDescent="0.25">
      <c r="A229" s="33" t="s">
        <v>646</v>
      </c>
      <c r="B229" s="141" t="s">
        <v>256</v>
      </c>
      <c r="C229" s="184" t="s">
        <v>10</v>
      </c>
      <c r="D229" s="175" t="s">
        <v>647</v>
      </c>
      <c r="E229" s="189"/>
      <c r="F229" s="357">
        <f>SUM(F230)</f>
        <v>325000</v>
      </c>
    </row>
    <row r="230" spans="1:6" ht="15" customHeight="1" x14ac:dyDescent="0.25">
      <c r="A230" s="62" t="s">
        <v>21</v>
      </c>
      <c r="B230" s="142" t="s">
        <v>256</v>
      </c>
      <c r="C230" s="181" t="s">
        <v>10</v>
      </c>
      <c r="D230" s="172" t="s">
        <v>647</v>
      </c>
      <c r="E230" s="153" t="s">
        <v>71</v>
      </c>
      <c r="F230" s="360">
        <f>SUM([1]прил7!H273)</f>
        <v>325000</v>
      </c>
    </row>
    <row r="231" spans="1:6" ht="31.5" x14ac:dyDescent="0.25">
      <c r="A231" s="33" t="s">
        <v>573</v>
      </c>
      <c r="B231" s="141" t="s">
        <v>256</v>
      </c>
      <c r="C231" s="184" t="s">
        <v>10</v>
      </c>
      <c r="D231" s="175" t="s">
        <v>572</v>
      </c>
      <c r="E231" s="189"/>
      <c r="F231" s="357">
        <f>SUM(F232)</f>
        <v>47400</v>
      </c>
    </row>
    <row r="232" spans="1:6" ht="15.75" customHeight="1" x14ac:dyDescent="0.25">
      <c r="A232" s="62" t="s">
        <v>21</v>
      </c>
      <c r="B232" s="142" t="s">
        <v>256</v>
      </c>
      <c r="C232" s="181" t="s">
        <v>10</v>
      </c>
      <c r="D232" s="172" t="s">
        <v>572</v>
      </c>
      <c r="E232" s="153" t="s">
        <v>71</v>
      </c>
      <c r="F232" s="360">
        <f>SUM([1]прил7!H121)</f>
        <v>47400</v>
      </c>
    </row>
    <row r="233" spans="1:6" ht="78.75" x14ac:dyDescent="0.25">
      <c r="A233" s="185" t="s">
        <v>200</v>
      </c>
      <c r="B233" s="177" t="s">
        <v>230</v>
      </c>
      <c r="C233" s="186" t="s">
        <v>505</v>
      </c>
      <c r="D233" s="173" t="s">
        <v>506</v>
      </c>
      <c r="E233" s="190"/>
      <c r="F233" s="453">
        <f>SUM(F234)</f>
        <v>1122461</v>
      </c>
    </row>
    <row r="234" spans="1:6" ht="31.5" x14ac:dyDescent="0.25">
      <c r="A234" s="456" t="s">
        <v>574</v>
      </c>
      <c r="B234" s="443" t="s">
        <v>230</v>
      </c>
      <c r="C234" s="444" t="s">
        <v>10</v>
      </c>
      <c r="D234" s="445" t="s">
        <v>506</v>
      </c>
      <c r="E234" s="457"/>
      <c r="F234" s="358">
        <f>SUM(F235+F237+F239+F241+F243+F247+F251+F249+F245)</f>
        <v>1122461</v>
      </c>
    </row>
    <row r="235" spans="1:6" ht="47.25" hidden="1" x14ac:dyDescent="0.25">
      <c r="A235" s="128" t="s">
        <v>735</v>
      </c>
      <c r="B235" s="141" t="s">
        <v>230</v>
      </c>
      <c r="C235" s="184" t="s">
        <v>10</v>
      </c>
      <c r="D235" s="175" t="s">
        <v>733</v>
      </c>
      <c r="E235" s="189"/>
      <c r="F235" s="357">
        <f>SUM(F236)</f>
        <v>0</v>
      </c>
    </row>
    <row r="236" spans="1:6" ht="17.25" hidden="1" customHeight="1" x14ac:dyDescent="0.25">
      <c r="A236" s="127" t="s">
        <v>21</v>
      </c>
      <c r="B236" s="142" t="s">
        <v>230</v>
      </c>
      <c r="C236" s="181" t="s">
        <v>10</v>
      </c>
      <c r="D236" s="172" t="s">
        <v>733</v>
      </c>
      <c r="E236" s="153" t="s">
        <v>71</v>
      </c>
      <c r="F236" s="360">
        <f>SUM([1]прил7!H575)</f>
        <v>0</v>
      </c>
    </row>
    <row r="237" spans="1:6" ht="17.25" customHeight="1" x14ac:dyDescent="0.25">
      <c r="A237" s="128" t="s">
        <v>1090</v>
      </c>
      <c r="B237" s="141" t="s">
        <v>230</v>
      </c>
      <c r="C237" s="184" t="s">
        <v>10</v>
      </c>
      <c r="D237" s="175" t="s">
        <v>1091</v>
      </c>
      <c r="E237" s="189"/>
      <c r="F237" s="357">
        <f>SUM(F238)</f>
        <v>174272</v>
      </c>
    </row>
    <row r="238" spans="1:6" ht="17.25" customHeight="1" x14ac:dyDescent="0.25">
      <c r="A238" s="127" t="s">
        <v>21</v>
      </c>
      <c r="B238" s="142" t="s">
        <v>230</v>
      </c>
      <c r="C238" s="181" t="s">
        <v>10</v>
      </c>
      <c r="D238" s="172" t="s">
        <v>1091</v>
      </c>
      <c r="E238" s="153" t="s">
        <v>71</v>
      </c>
      <c r="F238" s="360">
        <f>SUM([1]прил7!H577)</f>
        <v>174272</v>
      </c>
    </row>
    <row r="239" spans="1:6" ht="17.25" customHeight="1" x14ac:dyDescent="0.25">
      <c r="A239" s="128" t="s">
        <v>1092</v>
      </c>
      <c r="B239" s="141" t="s">
        <v>230</v>
      </c>
      <c r="C239" s="184" t="s">
        <v>10</v>
      </c>
      <c r="D239" s="175" t="s">
        <v>1093</v>
      </c>
      <c r="E239" s="189"/>
      <c r="F239" s="357">
        <f>SUM(F240)</f>
        <v>329728</v>
      </c>
    </row>
    <row r="240" spans="1:6" ht="17.25" customHeight="1" x14ac:dyDescent="0.25">
      <c r="A240" s="127" t="s">
        <v>21</v>
      </c>
      <c r="B240" s="142" t="s">
        <v>230</v>
      </c>
      <c r="C240" s="181" t="s">
        <v>10</v>
      </c>
      <c r="D240" s="172" t="s">
        <v>1093</v>
      </c>
      <c r="E240" s="153" t="s">
        <v>71</v>
      </c>
      <c r="F240" s="360">
        <f>SUM([1]прил7!H579)</f>
        <v>329728</v>
      </c>
    </row>
    <row r="241" spans="1:6" ht="32.25" hidden="1" customHeight="1" x14ac:dyDescent="0.25">
      <c r="A241" s="128" t="s">
        <v>772</v>
      </c>
      <c r="B241" s="141" t="s">
        <v>230</v>
      </c>
      <c r="C241" s="184" t="s">
        <v>10</v>
      </c>
      <c r="D241" s="175" t="s">
        <v>773</v>
      </c>
      <c r="E241" s="189"/>
      <c r="F241" s="357">
        <f>SUM(F242)</f>
        <v>0</v>
      </c>
    </row>
    <row r="242" spans="1:6" ht="35.25" hidden="1" customHeight="1" x14ac:dyDescent="0.25">
      <c r="A242" s="127" t="s">
        <v>192</v>
      </c>
      <c r="B242" s="142" t="s">
        <v>230</v>
      </c>
      <c r="C242" s="181" t="s">
        <v>10</v>
      </c>
      <c r="D242" s="172" t="s">
        <v>773</v>
      </c>
      <c r="E242" s="153" t="s">
        <v>187</v>
      </c>
      <c r="F242" s="360">
        <f>SUM([1]прил7!H359)</f>
        <v>0</v>
      </c>
    </row>
    <row r="243" spans="1:6" ht="35.25" hidden="1" customHeight="1" x14ac:dyDescent="0.25">
      <c r="A243" s="128" t="s">
        <v>681</v>
      </c>
      <c r="B243" s="141" t="s">
        <v>230</v>
      </c>
      <c r="C243" s="184" t="s">
        <v>10</v>
      </c>
      <c r="D243" s="175" t="s">
        <v>680</v>
      </c>
      <c r="E243" s="189"/>
      <c r="F243" s="357">
        <f>SUM(F244)</f>
        <v>0</v>
      </c>
    </row>
    <row r="244" spans="1:6" ht="32.25" hidden="1" customHeight="1" x14ac:dyDescent="0.25">
      <c r="A244" s="127" t="s">
        <v>192</v>
      </c>
      <c r="B244" s="142" t="s">
        <v>230</v>
      </c>
      <c r="C244" s="181" t="s">
        <v>10</v>
      </c>
      <c r="D244" s="172" t="s">
        <v>680</v>
      </c>
      <c r="E244" s="153" t="s">
        <v>187</v>
      </c>
      <c r="F244" s="360">
        <f>SUM([1]прил7!H361)</f>
        <v>0</v>
      </c>
    </row>
    <row r="245" spans="1:6" ht="32.25" customHeight="1" x14ac:dyDescent="0.25">
      <c r="A245" s="128" t="s">
        <v>1076</v>
      </c>
      <c r="B245" s="141" t="s">
        <v>230</v>
      </c>
      <c r="C245" s="184" t="s">
        <v>10</v>
      </c>
      <c r="D245" s="175" t="s">
        <v>1095</v>
      </c>
      <c r="E245" s="189"/>
      <c r="F245" s="357">
        <f>SUM(F246)</f>
        <v>372849</v>
      </c>
    </row>
    <row r="246" spans="1:6" ht="17.25" customHeight="1" x14ac:dyDescent="0.25">
      <c r="A246" s="127" t="s">
        <v>21</v>
      </c>
      <c r="B246" s="142" t="s">
        <v>230</v>
      </c>
      <c r="C246" s="181" t="s">
        <v>10</v>
      </c>
      <c r="D246" s="172" t="s">
        <v>1095</v>
      </c>
      <c r="E246" s="153" t="s">
        <v>71</v>
      </c>
      <c r="F246" s="360">
        <f>SUM([1]прил7!H228)</f>
        <v>372849</v>
      </c>
    </row>
    <row r="247" spans="1:6" ht="32.25" customHeight="1" x14ac:dyDescent="0.25">
      <c r="A247" s="128" t="s">
        <v>1077</v>
      </c>
      <c r="B247" s="141" t="s">
        <v>230</v>
      </c>
      <c r="C247" s="184" t="s">
        <v>10</v>
      </c>
      <c r="D247" s="175" t="s">
        <v>1078</v>
      </c>
      <c r="E247" s="189"/>
      <c r="F247" s="357">
        <f>SUM(F248)</f>
        <v>93212</v>
      </c>
    </row>
    <row r="248" spans="1:6" ht="17.25" customHeight="1" x14ac:dyDescent="0.25">
      <c r="A248" s="127" t="s">
        <v>21</v>
      </c>
      <c r="B248" s="142" t="s">
        <v>230</v>
      </c>
      <c r="C248" s="181" t="s">
        <v>10</v>
      </c>
      <c r="D248" s="172" t="s">
        <v>1078</v>
      </c>
      <c r="E248" s="153" t="s">
        <v>71</v>
      </c>
      <c r="F248" s="360">
        <f>SUM([1]прил7!H230)</f>
        <v>93212</v>
      </c>
    </row>
    <row r="249" spans="1:6" ht="32.25" customHeight="1" x14ac:dyDescent="0.25">
      <c r="A249" s="128" t="s">
        <v>1004</v>
      </c>
      <c r="B249" s="141" t="s">
        <v>230</v>
      </c>
      <c r="C249" s="184" t="s">
        <v>10</v>
      </c>
      <c r="D249" s="175" t="s">
        <v>1003</v>
      </c>
      <c r="E249" s="189"/>
      <c r="F249" s="357">
        <f>SUM(F250)</f>
        <v>105000</v>
      </c>
    </row>
    <row r="250" spans="1:6" ht="19.5" customHeight="1" x14ac:dyDescent="0.25">
      <c r="A250" s="127" t="s">
        <v>21</v>
      </c>
      <c r="B250" s="142" t="s">
        <v>230</v>
      </c>
      <c r="C250" s="181" t="s">
        <v>10</v>
      </c>
      <c r="D250" s="172" t="s">
        <v>1003</v>
      </c>
      <c r="E250" s="153"/>
      <c r="F250" s="360">
        <f>SUM([1]прил7!H232)</f>
        <v>105000</v>
      </c>
    </row>
    <row r="251" spans="1:6" ht="31.5" x14ac:dyDescent="0.25">
      <c r="A251" s="33" t="s">
        <v>573</v>
      </c>
      <c r="B251" s="141" t="s">
        <v>230</v>
      </c>
      <c r="C251" s="184" t="s">
        <v>10</v>
      </c>
      <c r="D251" s="175" t="s">
        <v>572</v>
      </c>
      <c r="E251" s="189"/>
      <c r="F251" s="357">
        <f>SUM(F252)</f>
        <v>47400</v>
      </c>
    </row>
    <row r="252" spans="1:6" ht="16.5" customHeight="1" x14ac:dyDescent="0.25">
      <c r="A252" s="127" t="s">
        <v>21</v>
      </c>
      <c r="B252" s="142" t="s">
        <v>230</v>
      </c>
      <c r="C252" s="181" t="s">
        <v>10</v>
      </c>
      <c r="D252" s="172" t="s">
        <v>572</v>
      </c>
      <c r="E252" s="153" t="s">
        <v>71</v>
      </c>
      <c r="F252" s="360">
        <f>SUM([1]прил7!H125)</f>
        <v>47400</v>
      </c>
    </row>
    <row r="253" spans="1:6" ht="64.5" customHeight="1" x14ac:dyDescent="0.25">
      <c r="A253" s="66" t="s">
        <v>168</v>
      </c>
      <c r="B253" s="458" t="s">
        <v>593</v>
      </c>
      <c r="C253" s="298" t="s">
        <v>505</v>
      </c>
      <c r="D253" s="160" t="s">
        <v>506</v>
      </c>
      <c r="E253" s="148"/>
      <c r="F253" s="355">
        <f>SUM(F254+F258+F262)</f>
        <v>1461309</v>
      </c>
    </row>
    <row r="254" spans="1:6" ht="80.25" customHeight="1" x14ac:dyDescent="0.25">
      <c r="A254" s="165" t="s">
        <v>169</v>
      </c>
      <c r="B254" s="166" t="s">
        <v>249</v>
      </c>
      <c r="C254" s="299" t="s">
        <v>505</v>
      </c>
      <c r="D254" s="167" t="s">
        <v>506</v>
      </c>
      <c r="E254" s="168"/>
      <c r="F254" s="453">
        <f>SUM(F255)</f>
        <v>148000</v>
      </c>
    </row>
    <row r="255" spans="1:6" ht="32.25" customHeight="1" x14ac:dyDescent="0.25">
      <c r="A255" s="415" t="s">
        <v>594</v>
      </c>
      <c r="B255" s="416" t="s">
        <v>249</v>
      </c>
      <c r="C255" s="417" t="s">
        <v>10</v>
      </c>
      <c r="D255" s="418" t="s">
        <v>506</v>
      </c>
      <c r="E255" s="419"/>
      <c r="F255" s="358">
        <f>SUM(F256)</f>
        <v>148000</v>
      </c>
    </row>
    <row r="256" spans="1:6" ht="17.25" customHeight="1" x14ac:dyDescent="0.25">
      <c r="A256" s="33" t="s">
        <v>99</v>
      </c>
      <c r="B256" s="131" t="s">
        <v>249</v>
      </c>
      <c r="C256" s="257" t="s">
        <v>10</v>
      </c>
      <c r="D256" s="129" t="s">
        <v>595</v>
      </c>
      <c r="E256" s="164"/>
      <c r="F256" s="357">
        <f>SUM(F257)</f>
        <v>148000</v>
      </c>
    </row>
    <row r="257" spans="1:6" ht="33.75" customHeight="1" x14ac:dyDescent="0.25">
      <c r="A257" s="62" t="s">
        <v>709</v>
      </c>
      <c r="B257" s="145" t="s">
        <v>249</v>
      </c>
      <c r="C257" s="260" t="s">
        <v>10</v>
      </c>
      <c r="D257" s="140" t="s">
        <v>595</v>
      </c>
      <c r="E257" s="149" t="s">
        <v>16</v>
      </c>
      <c r="F257" s="360">
        <f>SUM([1]прил7!H402)</f>
        <v>148000</v>
      </c>
    </row>
    <row r="258" spans="1:6" ht="80.25" customHeight="1" x14ac:dyDescent="0.25">
      <c r="A258" s="165" t="s">
        <v>184</v>
      </c>
      <c r="B258" s="166" t="s">
        <v>254</v>
      </c>
      <c r="C258" s="299" t="s">
        <v>505</v>
      </c>
      <c r="D258" s="167" t="s">
        <v>506</v>
      </c>
      <c r="E258" s="168"/>
      <c r="F258" s="453">
        <f>SUM(F259)</f>
        <v>150000</v>
      </c>
    </row>
    <row r="259" spans="1:6" ht="33.75" customHeight="1" x14ac:dyDescent="0.25">
      <c r="A259" s="415" t="s">
        <v>628</v>
      </c>
      <c r="B259" s="416" t="s">
        <v>254</v>
      </c>
      <c r="C259" s="417" t="s">
        <v>10</v>
      </c>
      <c r="D259" s="418" t="s">
        <v>506</v>
      </c>
      <c r="E259" s="419"/>
      <c r="F259" s="358">
        <f>SUM(F260)</f>
        <v>150000</v>
      </c>
    </row>
    <row r="260" spans="1:6" ht="47.25" x14ac:dyDescent="0.25">
      <c r="A260" s="33" t="s">
        <v>185</v>
      </c>
      <c r="B260" s="131" t="s">
        <v>254</v>
      </c>
      <c r="C260" s="257" t="s">
        <v>10</v>
      </c>
      <c r="D260" s="129" t="s">
        <v>629</v>
      </c>
      <c r="E260" s="164"/>
      <c r="F260" s="357">
        <f>SUM(F261)</f>
        <v>150000</v>
      </c>
    </row>
    <row r="261" spans="1:6" ht="31.5" customHeight="1" x14ac:dyDescent="0.25">
      <c r="A261" s="62" t="s">
        <v>709</v>
      </c>
      <c r="B261" s="145" t="s">
        <v>254</v>
      </c>
      <c r="C261" s="260" t="s">
        <v>10</v>
      </c>
      <c r="D261" s="140" t="s">
        <v>629</v>
      </c>
      <c r="E261" s="149" t="s">
        <v>16</v>
      </c>
      <c r="F261" s="360">
        <f>SUM([1]прил7!H627)</f>
        <v>150000</v>
      </c>
    </row>
    <row r="262" spans="1:6" ht="66.75" customHeight="1" x14ac:dyDescent="0.25">
      <c r="A262" s="165" t="s">
        <v>170</v>
      </c>
      <c r="B262" s="166" t="s">
        <v>245</v>
      </c>
      <c r="C262" s="299" t="s">
        <v>505</v>
      </c>
      <c r="D262" s="167" t="s">
        <v>506</v>
      </c>
      <c r="E262" s="168"/>
      <c r="F262" s="453">
        <f>SUM(F263)</f>
        <v>1163309</v>
      </c>
    </row>
    <row r="263" spans="1:6" ht="34.5" customHeight="1" x14ac:dyDescent="0.25">
      <c r="A263" s="415" t="s">
        <v>596</v>
      </c>
      <c r="B263" s="416" t="s">
        <v>245</v>
      </c>
      <c r="C263" s="417" t="s">
        <v>10</v>
      </c>
      <c r="D263" s="418" t="s">
        <v>506</v>
      </c>
      <c r="E263" s="419"/>
      <c r="F263" s="358">
        <f>SUM(F264+F266+F269)</f>
        <v>1163309</v>
      </c>
    </row>
    <row r="264" spans="1:6" ht="18.75" hidden="1" customHeight="1" x14ac:dyDescent="0.25">
      <c r="A264" s="33" t="s">
        <v>745</v>
      </c>
      <c r="B264" s="131" t="s">
        <v>245</v>
      </c>
      <c r="C264" s="257" t="s">
        <v>10</v>
      </c>
      <c r="D264" s="129" t="s">
        <v>744</v>
      </c>
      <c r="E264" s="164"/>
      <c r="F264" s="357">
        <f>SUM(F265)</f>
        <v>322309</v>
      </c>
    </row>
    <row r="265" spans="1:6" ht="18" hidden="1" customHeight="1" x14ac:dyDescent="0.25">
      <c r="A265" s="62" t="s">
        <v>40</v>
      </c>
      <c r="B265" s="145" t="s">
        <v>245</v>
      </c>
      <c r="C265" s="260" t="s">
        <v>10</v>
      </c>
      <c r="D265" s="140" t="s">
        <v>744</v>
      </c>
      <c r="E265" s="149" t="s">
        <v>39</v>
      </c>
      <c r="F265" s="360">
        <f>SUM([1]прил7!H406)</f>
        <v>322309</v>
      </c>
    </row>
    <row r="266" spans="1:6" ht="15.75" x14ac:dyDescent="0.25">
      <c r="A266" s="33" t="s">
        <v>597</v>
      </c>
      <c r="B266" s="131" t="s">
        <v>245</v>
      </c>
      <c r="C266" s="257" t="s">
        <v>10</v>
      </c>
      <c r="D266" s="129" t="s">
        <v>598</v>
      </c>
      <c r="E266" s="164"/>
      <c r="F266" s="357">
        <f>SUM(F267:F268)</f>
        <v>582000</v>
      </c>
    </row>
    <row r="267" spans="1:6" ht="31.5" customHeight="1" x14ac:dyDescent="0.25">
      <c r="A267" s="62" t="s">
        <v>709</v>
      </c>
      <c r="B267" s="145" t="s">
        <v>245</v>
      </c>
      <c r="C267" s="260" t="s">
        <v>10</v>
      </c>
      <c r="D267" s="140" t="s">
        <v>598</v>
      </c>
      <c r="E267" s="149" t="s">
        <v>16</v>
      </c>
      <c r="F267" s="360">
        <f>SUM([1]прил7!H408)</f>
        <v>388800</v>
      </c>
    </row>
    <row r="268" spans="1:6" ht="15.75" x14ac:dyDescent="0.25">
      <c r="A268" s="84" t="s">
        <v>40</v>
      </c>
      <c r="B268" s="145" t="s">
        <v>245</v>
      </c>
      <c r="C268" s="260" t="s">
        <v>10</v>
      </c>
      <c r="D268" s="140" t="s">
        <v>598</v>
      </c>
      <c r="E268" s="149" t="s">
        <v>39</v>
      </c>
      <c r="F268" s="360">
        <f>SUM([1]прил7!H409)</f>
        <v>193200</v>
      </c>
    </row>
    <row r="269" spans="1:6" ht="15.75" x14ac:dyDescent="0.25">
      <c r="A269" s="83" t="s">
        <v>743</v>
      </c>
      <c r="B269" s="131" t="s">
        <v>245</v>
      </c>
      <c r="C269" s="257" t="s">
        <v>10</v>
      </c>
      <c r="D269" s="129" t="s">
        <v>742</v>
      </c>
      <c r="E269" s="164"/>
      <c r="F269" s="357">
        <f>SUM(F270)</f>
        <v>259000</v>
      </c>
    </row>
    <row r="270" spans="1:6" ht="31.5" x14ac:dyDescent="0.25">
      <c r="A270" s="62" t="s">
        <v>709</v>
      </c>
      <c r="B270" s="145" t="s">
        <v>245</v>
      </c>
      <c r="C270" s="260" t="s">
        <v>10</v>
      </c>
      <c r="D270" s="140" t="s">
        <v>742</v>
      </c>
      <c r="E270" s="149" t="s">
        <v>16</v>
      </c>
      <c r="F270" s="360">
        <f>SUM([1]прил7!H411)</f>
        <v>259000</v>
      </c>
    </row>
    <row r="271" spans="1:6" s="49" customFormat="1" ht="33" customHeight="1" x14ac:dyDescent="0.25">
      <c r="A271" s="66" t="s">
        <v>119</v>
      </c>
      <c r="B271" s="178" t="s">
        <v>508</v>
      </c>
      <c r="C271" s="300" t="s">
        <v>505</v>
      </c>
      <c r="D271" s="179" t="s">
        <v>506</v>
      </c>
      <c r="E271" s="152"/>
      <c r="F271" s="355">
        <f>SUM(F272)</f>
        <v>1528460</v>
      </c>
    </row>
    <row r="272" spans="1:6" s="49" customFormat="1" ht="51" customHeight="1" x14ac:dyDescent="0.25">
      <c r="A272" s="176" t="s">
        <v>120</v>
      </c>
      <c r="B272" s="177" t="s">
        <v>509</v>
      </c>
      <c r="C272" s="186" t="s">
        <v>505</v>
      </c>
      <c r="D272" s="173" t="s">
        <v>506</v>
      </c>
      <c r="E272" s="183"/>
      <c r="F272" s="453">
        <f>SUM(F273)</f>
        <v>1528460</v>
      </c>
    </row>
    <row r="273" spans="1:6" s="49" customFormat="1" ht="51" customHeight="1" x14ac:dyDescent="0.25">
      <c r="A273" s="442" t="s">
        <v>512</v>
      </c>
      <c r="B273" s="443" t="s">
        <v>509</v>
      </c>
      <c r="C273" s="444" t="s">
        <v>10</v>
      </c>
      <c r="D273" s="445" t="s">
        <v>506</v>
      </c>
      <c r="E273" s="454"/>
      <c r="F273" s="358">
        <f>SUM(F274)</f>
        <v>1528460</v>
      </c>
    </row>
    <row r="274" spans="1:6" s="49" customFormat="1" ht="17.25" customHeight="1" x14ac:dyDescent="0.25">
      <c r="A274" s="83" t="s">
        <v>121</v>
      </c>
      <c r="B274" s="141" t="s">
        <v>509</v>
      </c>
      <c r="C274" s="184" t="s">
        <v>10</v>
      </c>
      <c r="D274" s="175" t="s">
        <v>511</v>
      </c>
      <c r="E274" s="48"/>
      <c r="F274" s="357">
        <f>SUM(F275)</f>
        <v>1528460</v>
      </c>
    </row>
    <row r="275" spans="1:6" s="49" customFormat="1" ht="31.5" customHeight="1" x14ac:dyDescent="0.25">
      <c r="A275" s="84" t="s">
        <v>709</v>
      </c>
      <c r="B275" s="142" t="s">
        <v>509</v>
      </c>
      <c r="C275" s="181" t="s">
        <v>10</v>
      </c>
      <c r="D275" s="172" t="s">
        <v>511</v>
      </c>
      <c r="E275" s="68" t="s">
        <v>16</v>
      </c>
      <c r="F275" s="360">
        <f>SUM([1]прил7!H27+[1]прил7!H56+[1]прил7!H84+[1]прил7!H496+[1]прил7!H611)</f>
        <v>1528460</v>
      </c>
    </row>
    <row r="276" spans="1:6" s="49" customFormat="1" ht="31.5" x14ac:dyDescent="0.25">
      <c r="A276" s="151" t="s">
        <v>133</v>
      </c>
      <c r="B276" s="178" t="s">
        <v>517</v>
      </c>
      <c r="C276" s="300" t="s">
        <v>505</v>
      </c>
      <c r="D276" s="179" t="s">
        <v>506</v>
      </c>
      <c r="E276" s="152"/>
      <c r="F276" s="355">
        <f>SUM(F277+F281)</f>
        <v>196449</v>
      </c>
    </row>
    <row r="277" spans="1:6" s="49" customFormat="1" ht="51.75" customHeight="1" x14ac:dyDescent="0.25">
      <c r="A277" s="176" t="s">
        <v>714</v>
      </c>
      <c r="B277" s="177" t="s">
        <v>205</v>
      </c>
      <c r="C277" s="186" t="s">
        <v>505</v>
      </c>
      <c r="D277" s="173" t="s">
        <v>506</v>
      </c>
      <c r="E277" s="183"/>
      <c r="F277" s="453">
        <f>SUM(F278)</f>
        <v>194449</v>
      </c>
    </row>
    <row r="278" spans="1:6" s="49" customFormat="1" ht="31.5" x14ac:dyDescent="0.25">
      <c r="A278" s="421" t="s">
        <v>516</v>
      </c>
      <c r="B278" s="443" t="s">
        <v>205</v>
      </c>
      <c r="C278" s="444" t="s">
        <v>10</v>
      </c>
      <c r="D278" s="445" t="s">
        <v>506</v>
      </c>
      <c r="E278" s="457"/>
      <c r="F278" s="358">
        <f>SUM(F279)</f>
        <v>194449</v>
      </c>
    </row>
    <row r="279" spans="1:6" s="49" customFormat="1" ht="18.75" customHeight="1" x14ac:dyDescent="0.25">
      <c r="A279" s="83" t="s">
        <v>92</v>
      </c>
      <c r="B279" s="141" t="s">
        <v>205</v>
      </c>
      <c r="C279" s="184" t="s">
        <v>10</v>
      </c>
      <c r="D279" s="175" t="s">
        <v>518</v>
      </c>
      <c r="E279" s="189"/>
      <c r="F279" s="357">
        <f>SUM(F280)</f>
        <v>194449</v>
      </c>
    </row>
    <row r="280" spans="1:6" s="49" customFormat="1" ht="47.25" x14ac:dyDescent="0.25">
      <c r="A280" s="84" t="s">
        <v>88</v>
      </c>
      <c r="B280" s="142" t="s">
        <v>205</v>
      </c>
      <c r="C280" s="181" t="s">
        <v>10</v>
      </c>
      <c r="D280" s="172" t="s">
        <v>518</v>
      </c>
      <c r="E280" s="153" t="s">
        <v>13</v>
      </c>
      <c r="F280" s="360">
        <f>SUM([1]прил7!H61)</f>
        <v>194449</v>
      </c>
    </row>
    <row r="281" spans="1:6" s="49" customFormat="1" ht="63" x14ac:dyDescent="0.25">
      <c r="A281" s="169" t="s">
        <v>649</v>
      </c>
      <c r="B281" s="177" t="s">
        <v>648</v>
      </c>
      <c r="C281" s="186" t="s">
        <v>505</v>
      </c>
      <c r="D281" s="173" t="s">
        <v>506</v>
      </c>
      <c r="E281" s="183"/>
      <c r="F281" s="453">
        <f>SUM(F282)</f>
        <v>2000</v>
      </c>
    </row>
    <row r="282" spans="1:6" s="49" customFormat="1" ht="31.5" x14ac:dyDescent="0.25">
      <c r="A282" s="442" t="s">
        <v>650</v>
      </c>
      <c r="B282" s="443" t="s">
        <v>648</v>
      </c>
      <c r="C282" s="444" t="s">
        <v>10</v>
      </c>
      <c r="D282" s="445" t="s">
        <v>506</v>
      </c>
      <c r="E282" s="457"/>
      <c r="F282" s="358">
        <f>SUM(F283)</f>
        <v>2000</v>
      </c>
    </row>
    <row r="283" spans="1:6" s="49" customFormat="1" ht="31.5" customHeight="1" x14ac:dyDescent="0.25">
      <c r="A283" s="83" t="s">
        <v>652</v>
      </c>
      <c r="B283" s="141" t="s">
        <v>648</v>
      </c>
      <c r="C283" s="184" t="s">
        <v>10</v>
      </c>
      <c r="D283" s="175" t="s">
        <v>651</v>
      </c>
      <c r="E283" s="189"/>
      <c r="F283" s="357">
        <f>SUM(F284)</f>
        <v>2000</v>
      </c>
    </row>
    <row r="284" spans="1:6" s="49" customFormat="1" ht="33.75" customHeight="1" x14ac:dyDescent="0.25">
      <c r="A284" s="84" t="s">
        <v>709</v>
      </c>
      <c r="B284" s="142" t="s">
        <v>648</v>
      </c>
      <c r="C284" s="181" t="s">
        <v>10</v>
      </c>
      <c r="D284" s="172" t="s">
        <v>651</v>
      </c>
      <c r="E284" s="153" t="s">
        <v>16</v>
      </c>
      <c r="F284" s="360">
        <f>SUM([1]прил7!H130)</f>
        <v>2000</v>
      </c>
    </row>
    <row r="285" spans="1:6" ht="51" customHeight="1" x14ac:dyDescent="0.25">
      <c r="A285" s="66" t="s">
        <v>148</v>
      </c>
      <c r="B285" s="458" t="s">
        <v>543</v>
      </c>
      <c r="C285" s="298" t="s">
        <v>505</v>
      </c>
      <c r="D285" s="160" t="s">
        <v>506</v>
      </c>
      <c r="E285" s="148"/>
      <c r="F285" s="355">
        <f>SUM(F286+F300+F304)</f>
        <v>10963971</v>
      </c>
    </row>
    <row r="286" spans="1:6" s="49" customFormat="1" ht="65.25" customHeight="1" x14ac:dyDescent="0.25">
      <c r="A286" s="165" t="s">
        <v>149</v>
      </c>
      <c r="B286" s="166" t="s">
        <v>223</v>
      </c>
      <c r="C286" s="299" t="s">
        <v>505</v>
      </c>
      <c r="D286" s="167" t="s">
        <v>506</v>
      </c>
      <c r="E286" s="168"/>
      <c r="F286" s="453">
        <f>SUM(F287)</f>
        <v>10396971</v>
      </c>
    </row>
    <row r="287" spans="1:6" s="49" customFormat="1" ht="48.75" customHeight="1" x14ac:dyDescent="0.25">
      <c r="A287" s="415" t="s">
        <v>546</v>
      </c>
      <c r="B287" s="416" t="s">
        <v>223</v>
      </c>
      <c r="C287" s="417" t="s">
        <v>10</v>
      </c>
      <c r="D287" s="418" t="s">
        <v>506</v>
      </c>
      <c r="E287" s="419"/>
      <c r="F287" s="358">
        <f>SUM(F288+F290+F292+F294+F296+F298)</f>
        <v>10396971</v>
      </c>
    </row>
    <row r="288" spans="1:6" s="49" customFormat="1" ht="33.75" customHeight="1" x14ac:dyDescent="0.25">
      <c r="A288" s="33" t="s">
        <v>1069</v>
      </c>
      <c r="B288" s="131" t="s">
        <v>223</v>
      </c>
      <c r="C288" s="257" t="s">
        <v>10</v>
      </c>
      <c r="D288" s="129" t="s">
        <v>1096</v>
      </c>
      <c r="E288" s="164"/>
      <c r="F288" s="357">
        <f>SUM(F289)</f>
        <v>4220915</v>
      </c>
    </row>
    <row r="289" spans="1:6" s="49" customFormat="1" ht="33.75" customHeight="1" x14ac:dyDescent="0.25">
      <c r="A289" s="62" t="s">
        <v>192</v>
      </c>
      <c r="B289" s="145" t="s">
        <v>223</v>
      </c>
      <c r="C289" s="260" t="s">
        <v>10</v>
      </c>
      <c r="D289" s="140" t="s">
        <v>1096</v>
      </c>
      <c r="E289" s="149" t="s">
        <v>187</v>
      </c>
      <c r="F289" s="360">
        <f>SUM([1]прил7!H193)</f>
        <v>4220915</v>
      </c>
    </row>
    <row r="290" spans="1:6" s="49" customFormat="1" ht="18.75" customHeight="1" x14ac:dyDescent="0.25">
      <c r="A290" s="33" t="s">
        <v>1070</v>
      </c>
      <c r="B290" s="131" t="s">
        <v>223</v>
      </c>
      <c r="C290" s="257" t="s">
        <v>10</v>
      </c>
      <c r="D290" s="129" t="s">
        <v>1071</v>
      </c>
      <c r="E290" s="164"/>
      <c r="F290" s="357">
        <f>SUM(F291)</f>
        <v>399971</v>
      </c>
    </row>
    <row r="291" spans="1:6" s="49" customFormat="1" ht="33.75" customHeight="1" x14ac:dyDescent="0.25">
      <c r="A291" s="62" t="s">
        <v>192</v>
      </c>
      <c r="B291" s="145" t="s">
        <v>223</v>
      </c>
      <c r="C291" s="260" t="s">
        <v>10</v>
      </c>
      <c r="D291" s="140" t="s">
        <v>1071</v>
      </c>
      <c r="E291" s="149" t="s">
        <v>187</v>
      </c>
      <c r="F291" s="360">
        <f>SUM([1]прил7!H195)</f>
        <v>399971</v>
      </c>
    </row>
    <row r="292" spans="1:6" s="49" customFormat="1" ht="32.25" customHeight="1" x14ac:dyDescent="0.25">
      <c r="A292" s="33" t="s">
        <v>150</v>
      </c>
      <c r="B292" s="131" t="s">
        <v>223</v>
      </c>
      <c r="C292" s="257" t="s">
        <v>10</v>
      </c>
      <c r="D292" s="129" t="s">
        <v>547</v>
      </c>
      <c r="E292" s="164"/>
      <c r="F292" s="357">
        <f>SUM(F293)</f>
        <v>2072445</v>
      </c>
    </row>
    <row r="293" spans="1:6" s="49" customFormat="1" ht="33.75" customHeight="1" x14ac:dyDescent="0.25">
      <c r="A293" s="62" t="s">
        <v>192</v>
      </c>
      <c r="B293" s="145" t="s">
        <v>223</v>
      </c>
      <c r="C293" s="260" t="s">
        <v>10</v>
      </c>
      <c r="D293" s="140" t="s">
        <v>547</v>
      </c>
      <c r="E293" s="149" t="s">
        <v>187</v>
      </c>
      <c r="F293" s="360">
        <f>SUM([1]прил7!H197)</f>
        <v>2072445</v>
      </c>
    </row>
    <row r="294" spans="1:6" s="49" customFormat="1" ht="33.75" hidden="1" customHeight="1" x14ac:dyDescent="0.25">
      <c r="A294" s="33" t="s">
        <v>698</v>
      </c>
      <c r="B294" s="131" t="s">
        <v>223</v>
      </c>
      <c r="C294" s="257" t="s">
        <v>10</v>
      </c>
      <c r="D294" s="129" t="s">
        <v>697</v>
      </c>
      <c r="E294" s="164"/>
      <c r="F294" s="357">
        <f>SUM(F295)</f>
        <v>0</v>
      </c>
    </row>
    <row r="295" spans="1:6" s="49" customFormat="1" ht="32.25" hidden="1" customHeight="1" x14ac:dyDescent="0.25">
      <c r="A295" s="84" t="s">
        <v>709</v>
      </c>
      <c r="B295" s="145" t="s">
        <v>223</v>
      </c>
      <c r="C295" s="260" t="s">
        <v>10</v>
      </c>
      <c r="D295" s="140" t="s">
        <v>697</v>
      </c>
      <c r="E295" s="149" t="s">
        <v>16</v>
      </c>
      <c r="F295" s="360"/>
    </row>
    <row r="296" spans="1:6" s="49" customFormat="1" ht="47.25" x14ac:dyDescent="0.25">
      <c r="A296" s="33" t="s">
        <v>548</v>
      </c>
      <c r="B296" s="131" t="s">
        <v>223</v>
      </c>
      <c r="C296" s="257" t="s">
        <v>10</v>
      </c>
      <c r="D296" s="129" t="s">
        <v>549</v>
      </c>
      <c r="E296" s="164"/>
      <c r="F296" s="357">
        <f>SUM(F297:F297)</f>
        <v>2718640</v>
      </c>
    </row>
    <row r="297" spans="1:6" s="49" customFormat="1" ht="15.75" x14ac:dyDescent="0.25">
      <c r="A297" s="62" t="s">
        <v>21</v>
      </c>
      <c r="B297" s="145" t="s">
        <v>223</v>
      </c>
      <c r="C297" s="260" t="s">
        <v>10</v>
      </c>
      <c r="D297" s="140" t="s">
        <v>549</v>
      </c>
      <c r="E297" s="149" t="s">
        <v>71</v>
      </c>
      <c r="F297" s="360">
        <f>SUM([1]прил7!H199)</f>
        <v>2718640</v>
      </c>
    </row>
    <row r="298" spans="1:6" s="49" customFormat="1" ht="47.25" x14ac:dyDescent="0.25">
      <c r="A298" s="33" t="s">
        <v>550</v>
      </c>
      <c r="B298" s="131" t="s">
        <v>223</v>
      </c>
      <c r="C298" s="257" t="s">
        <v>10</v>
      </c>
      <c r="D298" s="129" t="s">
        <v>551</v>
      </c>
      <c r="E298" s="164"/>
      <c r="F298" s="357">
        <f>SUM(F299)</f>
        <v>985000</v>
      </c>
    </row>
    <row r="299" spans="1:6" s="49" customFormat="1" ht="15.75" x14ac:dyDescent="0.25">
      <c r="A299" s="62" t="s">
        <v>21</v>
      </c>
      <c r="B299" s="145" t="s">
        <v>223</v>
      </c>
      <c r="C299" s="260" t="s">
        <v>10</v>
      </c>
      <c r="D299" s="140" t="s">
        <v>551</v>
      </c>
      <c r="E299" s="149" t="s">
        <v>71</v>
      </c>
      <c r="F299" s="360">
        <f>SUM([1]прил7!H201)</f>
        <v>985000</v>
      </c>
    </row>
    <row r="300" spans="1:6" s="49" customFormat="1" ht="64.5" customHeight="1" x14ac:dyDescent="0.25">
      <c r="A300" s="191" t="s">
        <v>193</v>
      </c>
      <c r="B300" s="166" t="s">
        <v>231</v>
      </c>
      <c r="C300" s="299" t="s">
        <v>505</v>
      </c>
      <c r="D300" s="167" t="s">
        <v>506</v>
      </c>
      <c r="E300" s="168"/>
      <c r="F300" s="453">
        <f>SUM(F301)</f>
        <v>450000</v>
      </c>
    </row>
    <row r="301" spans="1:6" s="49" customFormat="1" ht="33.75" customHeight="1" x14ac:dyDescent="0.25">
      <c r="A301" s="459" t="s">
        <v>544</v>
      </c>
      <c r="B301" s="416" t="s">
        <v>231</v>
      </c>
      <c r="C301" s="417" t="s">
        <v>10</v>
      </c>
      <c r="D301" s="418" t="s">
        <v>506</v>
      </c>
      <c r="E301" s="419"/>
      <c r="F301" s="358">
        <f>SUM(F302)</f>
        <v>450000</v>
      </c>
    </row>
    <row r="302" spans="1:6" s="49" customFormat="1" ht="16.5" customHeight="1" x14ac:dyDescent="0.25">
      <c r="A302" s="74" t="s">
        <v>194</v>
      </c>
      <c r="B302" s="131" t="s">
        <v>231</v>
      </c>
      <c r="C302" s="257" t="s">
        <v>10</v>
      </c>
      <c r="D302" s="129" t="s">
        <v>545</v>
      </c>
      <c r="E302" s="164"/>
      <c r="F302" s="357">
        <f>SUM(F303)</f>
        <v>450000</v>
      </c>
    </row>
    <row r="303" spans="1:6" s="49" customFormat="1" ht="16.5" customHeight="1" x14ac:dyDescent="0.25">
      <c r="A303" s="89" t="s">
        <v>18</v>
      </c>
      <c r="B303" s="145" t="s">
        <v>231</v>
      </c>
      <c r="C303" s="260" t="s">
        <v>10</v>
      </c>
      <c r="D303" s="140" t="s">
        <v>545</v>
      </c>
      <c r="E303" s="149" t="s">
        <v>17</v>
      </c>
      <c r="F303" s="360">
        <f>SUM([1]прил7!H187)</f>
        <v>450000</v>
      </c>
    </row>
    <row r="304" spans="1:6" s="49" customFormat="1" ht="79.5" customHeight="1" x14ac:dyDescent="0.25">
      <c r="A304" s="176" t="s">
        <v>266</v>
      </c>
      <c r="B304" s="166" t="s">
        <v>264</v>
      </c>
      <c r="C304" s="299" t="s">
        <v>505</v>
      </c>
      <c r="D304" s="167" t="s">
        <v>506</v>
      </c>
      <c r="E304" s="168"/>
      <c r="F304" s="453">
        <f>SUM(F305)</f>
        <v>117000</v>
      </c>
    </row>
    <row r="305" spans="1:6" s="49" customFormat="1" ht="33.75" customHeight="1" x14ac:dyDescent="0.25">
      <c r="A305" s="442" t="s">
        <v>552</v>
      </c>
      <c r="B305" s="416" t="s">
        <v>264</v>
      </c>
      <c r="C305" s="417" t="s">
        <v>10</v>
      </c>
      <c r="D305" s="418" t="s">
        <v>506</v>
      </c>
      <c r="E305" s="419"/>
      <c r="F305" s="358">
        <f>SUM(F306)</f>
        <v>117000</v>
      </c>
    </row>
    <row r="306" spans="1:6" s="49" customFormat="1" ht="31.5" x14ac:dyDescent="0.25">
      <c r="A306" s="83" t="s">
        <v>265</v>
      </c>
      <c r="B306" s="131" t="s">
        <v>264</v>
      </c>
      <c r="C306" s="257" t="s">
        <v>10</v>
      </c>
      <c r="D306" s="129" t="s">
        <v>553</v>
      </c>
      <c r="E306" s="164"/>
      <c r="F306" s="357">
        <f>SUM(F307)</f>
        <v>117000</v>
      </c>
    </row>
    <row r="307" spans="1:6" s="49" customFormat="1" ht="30.75" customHeight="1" x14ac:dyDescent="0.25">
      <c r="A307" s="84" t="s">
        <v>709</v>
      </c>
      <c r="B307" s="145" t="s">
        <v>264</v>
      </c>
      <c r="C307" s="260" t="s">
        <v>10</v>
      </c>
      <c r="D307" s="140" t="s">
        <v>553</v>
      </c>
      <c r="E307" s="149" t="s">
        <v>16</v>
      </c>
      <c r="F307" s="360">
        <f>SUM([1]прил7!H205+[1]прил7!H311+[1]прил7!H371)</f>
        <v>117000</v>
      </c>
    </row>
    <row r="308" spans="1:6" s="49" customFormat="1" ht="32.25" customHeight="1" x14ac:dyDescent="0.25">
      <c r="A308" s="82" t="s">
        <v>128</v>
      </c>
      <c r="B308" s="178" t="s">
        <v>520</v>
      </c>
      <c r="C308" s="300" t="s">
        <v>505</v>
      </c>
      <c r="D308" s="179" t="s">
        <v>506</v>
      </c>
      <c r="E308" s="152"/>
      <c r="F308" s="355">
        <f>SUM(F309+F315)</f>
        <v>503500</v>
      </c>
    </row>
    <row r="309" spans="1:6" s="49" customFormat="1" ht="63" x14ac:dyDescent="0.25">
      <c r="A309" s="169" t="s">
        <v>164</v>
      </c>
      <c r="B309" s="177" t="s">
        <v>244</v>
      </c>
      <c r="C309" s="186" t="s">
        <v>505</v>
      </c>
      <c r="D309" s="173" t="s">
        <v>506</v>
      </c>
      <c r="E309" s="183"/>
      <c r="F309" s="453">
        <f>SUM(F310)</f>
        <v>29500</v>
      </c>
    </row>
    <row r="310" spans="1:6" s="49" customFormat="1" ht="31.5" x14ac:dyDescent="0.25">
      <c r="A310" s="421" t="s">
        <v>589</v>
      </c>
      <c r="B310" s="443" t="s">
        <v>244</v>
      </c>
      <c r="C310" s="444" t="s">
        <v>10</v>
      </c>
      <c r="D310" s="445" t="s">
        <v>506</v>
      </c>
      <c r="E310" s="454"/>
      <c r="F310" s="358">
        <f>SUM(F311+F313)</f>
        <v>29500</v>
      </c>
    </row>
    <row r="311" spans="1:6" s="49" customFormat="1" ht="31.5" x14ac:dyDescent="0.25">
      <c r="A311" s="83" t="s">
        <v>165</v>
      </c>
      <c r="B311" s="141" t="s">
        <v>244</v>
      </c>
      <c r="C311" s="184" t="s">
        <v>10</v>
      </c>
      <c r="D311" s="175" t="s">
        <v>590</v>
      </c>
      <c r="E311" s="48"/>
      <c r="F311" s="357">
        <f>SUM(F312)</f>
        <v>29500</v>
      </c>
    </row>
    <row r="312" spans="1:6" s="49" customFormat="1" ht="36.75" customHeight="1" x14ac:dyDescent="0.25">
      <c r="A312" s="84" t="s">
        <v>709</v>
      </c>
      <c r="B312" s="142" t="s">
        <v>244</v>
      </c>
      <c r="C312" s="181" t="s">
        <v>10</v>
      </c>
      <c r="D312" s="172" t="s">
        <v>590</v>
      </c>
      <c r="E312" s="68" t="s">
        <v>16</v>
      </c>
      <c r="F312" s="360">
        <f>SUM([1]прил7!H366+[1]прил7!H416+[1]прил7!H440)</f>
        <v>29500</v>
      </c>
    </row>
    <row r="313" spans="1:6" s="49" customFormat="1" ht="18.75" hidden="1" customHeight="1" x14ac:dyDescent="0.25">
      <c r="A313" s="83" t="s">
        <v>653</v>
      </c>
      <c r="B313" s="141" t="s">
        <v>244</v>
      </c>
      <c r="C313" s="184" t="s">
        <v>10</v>
      </c>
      <c r="D313" s="175" t="s">
        <v>654</v>
      </c>
      <c r="E313" s="48"/>
      <c r="F313" s="357">
        <f>SUM(F314)</f>
        <v>0</v>
      </c>
    </row>
    <row r="314" spans="1:6" s="49" customFormat="1" ht="33.75" hidden="1" customHeight="1" x14ac:dyDescent="0.25">
      <c r="A314" s="84" t="s">
        <v>709</v>
      </c>
      <c r="B314" s="142" t="s">
        <v>244</v>
      </c>
      <c r="C314" s="181" t="s">
        <v>10</v>
      </c>
      <c r="D314" s="172" t="s">
        <v>654</v>
      </c>
      <c r="E314" s="68" t="s">
        <v>16</v>
      </c>
      <c r="F314" s="360">
        <f>SUM([1]прил7!H135)</f>
        <v>0</v>
      </c>
    </row>
    <row r="315" spans="1:6" s="49" customFormat="1" ht="49.5" customHeight="1" x14ac:dyDescent="0.25">
      <c r="A315" s="176" t="s">
        <v>129</v>
      </c>
      <c r="B315" s="177" t="s">
        <v>206</v>
      </c>
      <c r="C315" s="186" t="s">
        <v>505</v>
      </c>
      <c r="D315" s="173" t="s">
        <v>506</v>
      </c>
      <c r="E315" s="183"/>
      <c r="F315" s="453">
        <f>SUM(F316)</f>
        <v>474000</v>
      </c>
    </row>
    <row r="316" spans="1:6" s="49" customFormat="1" ht="49.5" customHeight="1" x14ac:dyDescent="0.25">
      <c r="A316" s="442" t="s">
        <v>519</v>
      </c>
      <c r="B316" s="443" t="s">
        <v>206</v>
      </c>
      <c r="C316" s="444" t="s">
        <v>10</v>
      </c>
      <c r="D316" s="445" t="s">
        <v>506</v>
      </c>
      <c r="E316" s="454"/>
      <c r="F316" s="358">
        <f>SUM(F317+F319)</f>
        <v>474000</v>
      </c>
    </row>
    <row r="317" spans="1:6" s="49" customFormat="1" ht="47.25" x14ac:dyDescent="0.25">
      <c r="A317" s="83" t="s">
        <v>1126</v>
      </c>
      <c r="B317" s="141" t="s">
        <v>206</v>
      </c>
      <c r="C317" s="184" t="s">
        <v>10</v>
      </c>
      <c r="D317" s="175" t="s">
        <v>521</v>
      </c>
      <c r="E317" s="48"/>
      <c r="F317" s="357">
        <f>SUM(F318:G318)</f>
        <v>237000</v>
      </c>
    </row>
    <row r="318" spans="1:6" s="49" customFormat="1" ht="47.25" x14ac:dyDescent="0.25">
      <c r="A318" s="84" t="s">
        <v>88</v>
      </c>
      <c r="B318" s="142" t="s">
        <v>206</v>
      </c>
      <c r="C318" s="181" t="s">
        <v>10</v>
      </c>
      <c r="D318" s="172" t="s">
        <v>521</v>
      </c>
      <c r="E318" s="68" t="s">
        <v>13</v>
      </c>
      <c r="F318" s="360">
        <f>SUM([1]прил7!H66)</f>
        <v>237000</v>
      </c>
    </row>
    <row r="319" spans="1:6" s="49" customFormat="1" ht="31.5" x14ac:dyDescent="0.25">
      <c r="A319" s="83" t="s">
        <v>91</v>
      </c>
      <c r="B319" s="141" t="s">
        <v>206</v>
      </c>
      <c r="C319" s="184" t="s">
        <v>10</v>
      </c>
      <c r="D319" s="175" t="s">
        <v>522</v>
      </c>
      <c r="E319" s="48"/>
      <c r="F319" s="357">
        <f>SUM(F320)</f>
        <v>237000</v>
      </c>
    </row>
    <row r="320" spans="1:6" s="49" customFormat="1" ht="47.25" x14ac:dyDescent="0.25">
      <c r="A320" s="84" t="s">
        <v>88</v>
      </c>
      <c r="B320" s="142" t="s">
        <v>206</v>
      </c>
      <c r="C320" s="181" t="s">
        <v>10</v>
      </c>
      <c r="D320" s="172" t="s">
        <v>522</v>
      </c>
      <c r="E320" s="68" t="s">
        <v>13</v>
      </c>
      <c r="F320" s="360">
        <f>SUM([1]прил7!H68)</f>
        <v>237000</v>
      </c>
    </row>
    <row r="321" spans="1:6" ht="63" customHeight="1" x14ac:dyDescent="0.25">
      <c r="A321" s="66" t="s">
        <v>144</v>
      </c>
      <c r="B321" s="178" t="s">
        <v>220</v>
      </c>
      <c r="C321" s="300" t="s">
        <v>505</v>
      </c>
      <c r="D321" s="179" t="s">
        <v>506</v>
      </c>
      <c r="E321" s="152"/>
      <c r="F321" s="355">
        <f>SUM(F322+F328+F336)</f>
        <v>3163608</v>
      </c>
    </row>
    <row r="322" spans="1:6" s="49" customFormat="1" ht="96.75" customHeight="1" x14ac:dyDescent="0.25">
      <c r="A322" s="176" t="s">
        <v>145</v>
      </c>
      <c r="B322" s="177" t="s">
        <v>221</v>
      </c>
      <c r="C322" s="186" t="s">
        <v>505</v>
      </c>
      <c r="D322" s="173" t="s">
        <v>506</v>
      </c>
      <c r="E322" s="190"/>
      <c r="F322" s="453">
        <f>SUM(F323)</f>
        <v>1889500</v>
      </c>
    </row>
    <row r="323" spans="1:6" s="49" customFormat="1" ht="32.25" customHeight="1" x14ac:dyDescent="0.25">
      <c r="A323" s="442" t="s">
        <v>540</v>
      </c>
      <c r="B323" s="443" t="s">
        <v>221</v>
      </c>
      <c r="C323" s="444" t="s">
        <v>10</v>
      </c>
      <c r="D323" s="445" t="s">
        <v>506</v>
      </c>
      <c r="E323" s="457"/>
      <c r="F323" s="358">
        <f>SUM(F324)</f>
        <v>1889500</v>
      </c>
    </row>
    <row r="324" spans="1:6" s="49" customFormat="1" ht="31.5" x14ac:dyDescent="0.25">
      <c r="A324" s="83" t="s">
        <v>98</v>
      </c>
      <c r="B324" s="141" t="s">
        <v>221</v>
      </c>
      <c r="C324" s="184" t="s">
        <v>10</v>
      </c>
      <c r="D324" s="175" t="s">
        <v>539</v>
      </c>
      <c r="E324" s="189"/>
      <c r="F324" s="357">
        <f>SUM(F325:F327)</f>
        <v>1889500</v>
      </c>
    </row>
    <row r="325" spans="1:6" s="49" customFormat="1" ht="47.25" x14ac:dyDescent="0.25">
      <c r="A325" s="84" t="s">
        <v>88</v>
      </c>
      <c r="B325" s="142" t="s">
        <v>221</v>
      </c>
      <c r="C325" s="181" t="s">
        <v>10</v>
      </c>
      <c r="D325" s="172" t="s">
        <v>539</v>
      </c>
      <c r="E325" s="153" t="s">
        <v>13</v>
      </c>
      <c r="F325" s="360">
        <f>SUM([1]прил7!H174)</f>
        <v>1764500</v>
      </c>
    </row>
    <row r="326" spans="1:6" s="49" customFormat="1" ht="30" customHeight="1" x14ac:dyDescent="0.25">
      <c r="A326" s="84" t="s">
        <v>709</v>
      </c>
      <c r="B326" s="142" t="s">
        <v>221</v>
      </c>
      <c r="C326" s="181" t="s">
        <v>10</v>
      </c>
      <c r="D326" s="172" t="s">
        <v>539</v>
      </c>
      <c r="E326" s="153" t="s">
        <v>16</v>
      </c>
      <c r="F326" s="360">
        <f>SUM([1]прил7!H175)</f>
        <v>123000</v>
      </c>
    </row>
    <row r="327" spans="1:6" s="49" customFormat="1" ht="16.5" customHeight="1" x14ac:dyDescent="0.25">
      <c r="A327" s="84" t="s">
        <v>18</v>
      </c>
      <c r="B327" s="142" t="s">
        <v>221</v>
      </c>
      <c r="C327" s="181" t="s">
        <v>10</v>
      </c>
      <c r="D327" s="172" t="s">
        <v>539</v>
      </c>
      <c r="E327" s="153" t="s">
        <v>17</v>
      </c>
      <c r="F327" s="360">
        <f>SUM([1]прил7!H176)</f>
        <v>2000</v>
      </c>
    </row>
    <row r="328" spans="1:6" s="49" customFormat="1" ht="96.75" customHeight="1" x14ac:dyDescent="0.25">
      <c r="A328" s="176" t="s">
        <v>146</v>
      </c>
      <c r="B328" s="177" t="s">
        <v>222</v>
      </c>
      <c r="C328" s="186" t="s">
        <v>505</v>
      </c>
      <c r="D328" s="173" t="s">
        <v>506</v>
      </c>
      <c r="E328" s="190"/>
      <c r="F328" s="453">
        <f>SUM(F329)</f>
        <v>1012108</v>
      </c>
    </row>
    <row r="329" spans="1:6" s="49" customFormat="1" ht="48.75" customHeight="1" x14ac:dyDescent="0.25">
      <c r="A329" s="442" t="s">
        <v>525</v>
      </c>
      <c r="B329" s="443" t="s">
        <v>222</v>
      </c>
      <c r="C329" s="444" t="s">
        <v>10</v>
      </c>
      <c r="D329" s="445" t="s">
        <v>506</v>
      </c>
      <c r="E329" s="457"/>
      <c r="F329" s="358">
        <f>SUM(F330+F332+F334)</f>
        <v>1012108</v>
      </c>
    </row>
    <row r="330" spans="1:6" s="49" customFormat="1" ht="18" customHeight="1" x14ac:dyDescent="0.25">
      <c r="A330" s="83" t="s">
        <v>113</v>
      </c>
      <c r="B330" s="141" t="s">
        <v>222</v>
      </c>
      <c r="C330" s="184" t="s">
        <v>10</v>
      </c>
      <c r="D330" s="175" t="s">
        <v>526</v>
      </c>
      <c r="E330" s="189"/>
      <c r="F330" s="357">
        <f>SUM(F331)</f>
        <v>1012108</v>
      </c>
    </row>
    <row r="331" spans="1:6" s="49" customFormat="1" ht="32.25" customHeight="1" x14ac:dyDescent="0.25">
      <c r="A331" s="84" t="s">
        <v>709</v>
      </c>
      <c r="B331" s="142" t="s">
        <v>222</v>
      </c>
      <c r="C331" s="181" t="s">
        <v>10</v>
      </c>
      <c r="D331" s="172" t="s">
        <v>526</v>
      </c>
      <c r="E331" s="153" t="s">
        <v>16</v>
      </c>
      <c r="F331" s="360">
        <f>SUM([1]прил7!H89+[1]прил7!H316+[1]прил7!H376+[1]прил7!H445+[1]прил7!H396)</f>
        <v>1012108</v>
      </c>
    </row>
    <row r="332" spans="1:6" s="49" customFormat="1" ht="47.25" hidden="1" x14ac:dyDescent="0.25">
      <c r="A332" s="83" t="s">
        <v>542</v>
      </c>
      <c r="B332" s="141" t="s">
        <v>222</v>
      </c>
      <c r="C332" s="184" t="s">
        <v>10</v>
      </c>
      <c r="D332" s="175" t="s">
        <v>541</v>
      </c>
      <c r="E332" s="189"/>
      <c r="F332" s="357">
        <f>SUM(F333)</f>
        <v>0</v>
      </c>
    </row>
    <row r="333" spans="1:6" s="49" customFormat="1" ht="16.5" hidden="1" customHeight="1" x14ac:dyDescent="0.25">
      <c r="A333" s="84" t="s">
        <v>21</v>
      </c>
      <c r="B333" s="142" t="s">
        <v>222</v>
      </c>
      <c r="C333" s="181" t="s">
        <v>10</v>
      </c>
      <c r="D333" s="172" t="s">
        <v>541</v>
      </c>
      <c r="E333" s="153" t="s">
        <v>71</v>
      </c>
      <c r="F333" s="360"/>
    </row>
    <row r="334" spans="1:6" s="49" customFormat="1" ht="33" hidden="1" customHeight="1" x14ac:dyDescent="0.25">
      <c r="A334" s="83" t="s">
        <v>573</v>
      </c>
      <c r="B334" s="141" t="s">
        <v>222</v>
      </c>
      <c r="C334" s="184" t="s">
        <v>10</v>
      </c>
      <c r="D334" s="175" t="s">
        <v>572</v>
      </c>
      <c r="E334" s="189"/>
      <c r="F334" s="357">
        <f>SUM(F335)</f>
        <v>0</v>
      </c>
    </row>
    <row r="335" spans="1:6" s="49" customFormat="1" ht="16.5" hidden="1" customHeight="1" x14ac:dyDescent="0.25">
      <c r="A335" s="84" t="s">
        <v>21</v>
      </c>
      <c r="B335" s="142" t="s">
        <v>222</v>
      </c>
      <c r="C335" s="181" t="s">
        <v>10</v>
      </c>
      <c r="D335" s="172" t="s">
        <v>572</v>
      </c>
      <c r="E335" s="153" t="s">
        <v>71</v>
      </c>
      <c r="F335" s="360"/>
    </row>
    <row r="336" spans="1:6" s="49" customFormat="1" ht="94.5" customHeight="1" x14ac:dyDescent="0.25">
      <c r="A336" s="176" t="s">
        <v>659</v>
      </c>
      <c r="B336" s="177" t="s">
        <v>655</v>
      </c>
      <c r="C336" s="186" t="s">
        <v>505</v>
      </c>
      <c r="D336" s="173" t="s">
        <v>506</v>
      </c>
      <c r="E336" s="190"/>
      <c r="F336" s="453">
        <f>SUM(F337)</f>
        <v>262000</v>
      </c>
    </row>
    <row r="337" spans="1:6" s="49" customFormat="1" ht="48" customHeight="1" x14ac:dyDescent="0.25">
      <c r="A337" s="442" t="s">
        <v>657</v>
      </c>
      <c r="B337" s="443" t="s">
        <v>655</v>
      </c>
      <c r="C337" s="444" t="s">
        <v>10</v>
      </c>
      <c r="D337" s="445" t="s">
        <v>506</v>
      </c>
      <c r="E337" s="457"/>
      <c r="F337" s="358">
        <f>SUM(F338)</f>
        <v>262000</v>
      </c>
    </row>
    <row r="338" spans="1:6" s="49" customFormat="1" ht="30.75" customHeight="1" x14ac:dyDescent="0.25">
      <c r="A338" s="83" t="s">
        <v>658</v>
      </c>
      <c r="B338" s="141" t="s">
        <v>655</v>
      </c>
      <c r="C338" s="184" t="s">
        <v>10</v>
      </c>
      <c r="D338" s="175" t="s">
        <v>656</v>
      </c>
      <c r="E338" s="189"/>
      <c r="F338" s="357">
        <f>SUM(F339)</f>
        <v>262000</v>
      </c>
    </row>
    <row r="339" spans="1:6" s="49" customFormat="1" ht="32.25" customHeight="1" x14ac:dyDescent="0.25">
      <c r="A339" s="84" t="s">
        <v>709</v>
      </c>
      <c r="B339" s="142" t="s">
        <v>655</v>
      </c>
      <c r="C339" s="181" t="s">
        <v>10</v>
      </c>
      <c r="D339" s="172" t="s">
        <v>656</v>
      </c>
      <c r="E339" s="153" t="s">
        <v>16</v>
      </c>
      <c r="F339" s="360">
        <f>SUM([1]прил7!H180)</f>
        <v>262000</v>
      </c>
    </row>
    <row r="340" spans="1:6" s="49" customFormat="1" ht="47.25" x14ac:dyDescent="0.25">
      <c r="A340" s="151" t="s">
        <v>136</v>
      </c>
      <c r="B340" s="178" t="s">
        <v>232</v>
      </c>
      <c r="C340" s="300" t="s">
        <v>505</v>
      </c>
      <c r="D340" s="179" t="s">
        <v>506</v>
      </c>
      <c r="E340" s="152"/>
      <c r="F340" s="355">
        <f>SUM(F341+F348)</f>
        <v>6591233</v>
      </c>
    </row>
    <row r="341" spans="1:6" s="49" customFormat="1" ht="50.25" customHeight="1" x14ac:dyDescent="0.25">
      <c r="A341" s="176" t="s">
        <v>186</v>
      </c>
      <c r="B341" s="177" t="s">
        <v>236</v>
      </c>
      <c r="C341" s="186" t="s">
        <v>505</v>
      </c>
      <c r="D341" s="173" t="s">
        <v>506</v>
      </c>
      <c r="E341" s="183"/>
      <c r="F341" s="453">
        <f>SUM(F342+F345)</f>
        <v>4385972</v>
      </c>
    </row>
    <row r="342" spans="1:6" s="49" customFormat="1" ht="36" customHeight="1" x14ac:dyDescent="0.25">
      <c r="A342" s="442" t="s">
        <v>630</v>
      </c>
      <c r="B342" s="443" t="s">
        <v>236</v>
      </c>
      <c r="C342" s="444" t="s">
        <v>12</v>
      </c>
      <c r="D342" s="445" t="s">
        <v>506</v>
      </c>
      <c r="E342" s="454"/>
      <c r="F342" s="358">
        <f>SUM(F343)</f>
        <v>4385972</v>
      </c>
    </row>
    <row r="343" spans="1:6" s="49" customFormat="1" ht="47.25" x14ac:dyDescent="0.25">
      <c r="A343" s="83" t="s">
        <v>632</v>
      </c>
      <c r="B343" s="141" t="s">
        <v>236</v>
      </c>
      <c r="C343" s="184" t="s">
        <v>12</v>
      </c>
      <c r="D343" s="175" t="s">
        <v>631</v>
      </c>
      <c r="E343" s="48"/>
      <c r="F343" s="357">
        <f>SUM(F344)</f>
        <v>4385972</v>
      </c>
    </row>
    <row r="344" spans="1:6" s="49" customFormat="1" ht="17.25" customHeight="1" x14ac:dyDescent="0.25">
      <c r="A344" s="84" t="s">
        <v>21</v>
      </c>
      <c r="B344" s="142" t="s">
        <v>236</v>
      </c>
      <c r="C344" s="181" t="s">
        <v>12</v>
      </c>
      <c r="D344" s="172" t="s">
        <v>631</v>
      </c>
      <c r="E344" s="68" t="s">
        <v>71</v>
      </c>
      <c r="F344" s="360">
        <f>SUM([1]прил7!H634)</f>
        <v>4385972</v>
      </c>
    </row>
    <row r="345" spans="1:6" s="49" customFormat="1" ht="31.5" hidden="1" customHeight="1" x14ac:dyDescent="0.25">
      <c r="A345" s="442" t="s">
        <v>690</v>
      </c>
      <c r="B345" s="443" t="s">
        <v>236</v>
      </c>
      <c r="C345" s="444" t="s">
        <v>20</v>
      </c>
      <c r="D345" s="445" t="s">
        <v>506</v>
      </c>
      <c r="E345" s="454"/>
      <c r="F345" s="358">
        <f>SUM(F346)</f>
        <v>0</v>
      </c>
    </row>
    <row r="346" spans="1:6" s="49" customFormat="1" ht="47.25" hidden="1" x14ac:dyDescent="0.25">
      <c r="A346" s="83" t="s">
        <v>692</v>
      </c>
      <c r="B346" s="141" t="s">
        <v>236</v>
      </c>
      <c r="C346" s="184" t="s">
        <v>20</v>
      </c>
      <c r="D346" s="175" t="s">
        <v>691</v>
      </c>
      <c r="E346" s="48"/>
      <c r="F346" s="357">
        <f>SUM(F347)</f>
        <v>0</v>
      </c>
    </row>
    <row r="347" spans="1:6" s="49" customFormat="1" ht="17.25" hidden="1" customHeight="1" x14ac:dyDescent="0.25">
      <c r="A347" s="84" t="s">
        <v>21</v>
      </c>
      <c r="B347" s="142" t="s">
        <v>236</v>
      </c>
      <c r="C347" s="181" t="s">
        <v>20</v>
      </c>
      <c r="D347" s="172" t="s">
        <v>691</v>
      </c>
      <c r="E347" s="68" t="s">
        <v>71</v>
      </c>
      <c r="F347" s="360">
        <f>SUM([1]прил7!H640)</f>
        <v>0</v>
      </c>
    </row>
    <row r="348" spans="1:6" s="49" customFormat="1" ht="63" x14ac:dyDescent="0.25">
      <c r="A348" s="169" t="s">
        <v>137</v>
      </c>
      <c r="B348" s="177" t="s">
        <v>233</v>
      </c>
      <c r="C348" s="186" t="s">
        <v>505</v>
      </c>
      <c r="D348" s="173" t="s">
        <v>506</v>
      </c>
      <c r="E348" s="183"/>
      <c r="F348" s="453">
        <f>SUM(F349)</f>
        <v>2205261</v>
      </c>
    </row>
    <row r="349" spans="1:6" s="49" customFormat="1" ht="65.25" customHeight="1" x14ac:dyDescent="0.25">
      <c r="A349" s="442" t="s">
        <v>527</v>
      </c>
      <c r="B349" s="443" t="s">
        <v>233</v>
      </c>
      <c r="C349" s="444" t="s">
        <v>10</v>
      </c>
      <c r="D349" s="445" t="s">
        <v>506</v>
      </c>
      <c r="E349" s="454"/>
      <c r="F349" s="358">
        <f>SUM(F350)</f>
        <v>2205261</v>
      </c>
    </row>
    <row r="350" spans="1:6" s="49" customFormat="1" ht="31.5" x14ac:dyDescent="0.25">
      <c r="A350" s="174" t="s">
        <v>87</v>
      </c>
      <c r="B350" s="141" t="s">
        <v>233</v>
      </c>
      <c r="C350" s="184" t="s">
        <v>10</v>
      </c>
      <c r="D350" s="175" t="s">
        <v>510</v>
      </c>
      <c r="E350" s="48"/>
      <c r="F350" s="357">
        <f>SUM(F351:F352)</f>
        <v>2205261</v>
      </c>
    </row>
    <row r="351" spans="1:6" s="49" customFormat="1" ht="47.25" x14ac:dyDescent="0.25">
      <c r="A351" s="150" t="s">
        <v>88</v>
      </c>
      <c r="B351" s="142" t="s">
        <v>233</v>
      </c>
      <c r="C351" s="181" t="s">
        <v>10</v>
      </c>
      <c r="D351" s="172" t="s">
        <v>510</v>
      </c>
      <c r="E351" s="68" t="s">
        <v>13</v>
      </c>
      <c r="F351" s="360">
        <f>SUM([1]прил7!H94)</f>
        <v>2202261</v>
      </c>
    </row>
    <row r="352" spans="1:6" s="49" customFormat="1" ht="18" customHeight="1" x14ac:dyDescent="0.25">
      <c r="A352" s="150" t="s">
        <v>18</v>
      </c>
      <c r="B352" s="142" t="s">
        <v>233</v>
      </c>
      <c r="C352" s="181" t="s">
        <v>10</v>
      </c>
      <c r="D352" s="172" t="s">
        <v>510</v>
      </c>
      <c r="E352" s="68" t="s">
        <v>17</v>
      </c>
      <c r="F352" s="360">
        <f>SUM([1]прил7!H95)</f>
        <v>3000</v>
      </c>
    </row>
    <row r="353" spans="1:6" s="49" customFormat="1" ht="33" customHeight="1" x14ac:dyDescent="0.25">
      <c r="A353" s="66" t="s">
        <v>151</v>
      </c>
      <c r="B353" s="178" t="s">
        <v>225</v>
      </c>
      <c r="C353" s="300" t="s">
        <v>505</v>
      </c>
      <c r="D353" s="179" t="s">
        <v>506</v>
      </c>
      <c r="E353" s="152"/>
      <c r="F353" s="355">
        <f>SUM(F354+F360)</f>
        <v>180500</v>
      </c>
    </row>
    <row r="354" spans="1:6" s="49" customFormat="1" ht="63" x14ac:dyDescent="0.25">
      <c r="A354" s="169" t="s">
        <v>175</v>
      </c>
      <c r="B354" s="177" t="s">
        <v>252</v>
      </c>
      <c r="C354" s="186" t="s">
        <v>505</v>
      </c>
      <c r="D354" s="173" t="s">
        <v>506</v>
      </c>
      <c r="E354" s="183"/>
      <c r="F354" s="453">
        <f>SUM(F355)</f>
        <v>180500</v>
      </c>
    </row>
    <row r="355" spans="1:6" s="49" customFormat="1" ht="31.5" x14ac:dyDescent="0.25">
      <c r="A355" s="421" t="s">
        <v>605</v>
      </c>
      <c r="B355" s="443" t="s">
        <v>252</v>
      </c>
      <c r="C355" s="444" t="s">
        <v>12</v>
      </c>
      <c r="D355" s="445" t="s">
        <v>506</v>
      </c>
      <c r="E355" s="454"/>
      <c r="F355" s="358">
        <f>SUM(F356+F358)</f>
        <v>180500</v>
      </c>
    </row>
    <row r="356" spans="1:6" s="49" customFormat="1" ht="21.75" customHeight="1" x14ac:dyDescent="0.25">
      <c r="A356" s="174" t="s">
        <v>114</v>
      </c>
      <c r="B356" s="141" t="s">
        <v>252</v>
      </c>
      <c r="C356" s="184" t="s">
        <v>12</v>
      </c>
      <c r="D356" s="175" t="s">
        <v>528</v>
      </c>
      <c r="E356" s="48"/>
      <c r="F356" s="357">
        <f>SUM(F357)</f>
        <v>155500</v>
      </c>
    </row>
    <row r="357" spans="1:6" s="49" customFormat="1" ht="31.5" x14ac:dyDescent="0.25">
      <c r="A357" s="150" t="s">
        <v>709</v>
      </c>
      <c r="B357" s="142" t="s">
        <v>252</v>
      </c>
      <c r="C357" s="181" t="s">
        <v>12</v>
      </c>
      <c r="D357" s="172" t="s">
        <v>528</v>
      </c>
      <c r="E357" s="68" t="s">
        <v>16</v>
      </c>
      <c r="F357" s="360">
        <f>SUM([1]прил7!H469)</f>
        <v>155500</v>
      </c>
    </row>
    <row r="358" spans="1:6" s="49" customFormat="1" ht="31.5" x14ac:dyDescent="0.25">
      <c r="A358" s="174" t="s">
        <v>607</v>
      </c>
      <c r="B358" s="141" t="s">
        <v>252</v>
      </c>
      <c r="C358" s="184" t="s">
        <v>12</v>
      </c>
      <c r="D358" s="175" t="s">
        <v>606</v>
      </c>
      <c r="E358" s="48"/>
      <c r="F358" s="357">
        <f>SUM(F359)</f>
        <v>25000</v>
      </c>
    </row>
    <row r="359" spans="1:6" s="49" customFormat="1" ht="29.25" customHeight="1" x14ac:dyDescent="0.25">
      <c r="A359" s="150" t="s">
        <v>709</v>
      </c>
      <c r="B359" s="142" t="s">
        <v>252</v>
      </c>
      <c r="C359" s="181" t="s">
        <v>12</v>
      </c>
      <c r="D359" s="172" t="s">
        <v>606</v>
      </c>
      <c r="E359" s="68" t="s">
        <v>16</v>
      </c>
      <c r="F359" s="360">
        <f>SUM([1]прил7!H471)</f>
        <v>25000</v>
      </c>
    </row>
    <row r="360" spans="1:6" s="49" customFormat="1" ht="47.25" hidden="1" x14ac:dyDescent="0.25">
      <c r="A360" s="176" t="s">
        <v>152</v>
      </c>
      <c r="B360" s="177" t="s">
        <v>226</v>
      </c>
      <c r="C360" s="186" t="s">
        <v>505</v>
      </c>
      <c r="D360" s="173" t="s">
        <v>506</v>
      </c>
      <c r="E360" s="183"/>
      <c r="F360" s="453">
        <f>SUM(F361)</f>
        <v>0</v>
      </c>
    </row>
    <row r="361" spans="1:6" s="49" customFormat="1" ht="63" hidden="1" x14ac:dyDescent="0.25">
      <c r="A361" s="442" t="s">
        <v>557</v>
      </c>
      <c r="B361" s="443" t="s">
        <v>226</v>
      </c>
      <c r="C361" s="444" t="s">
        <v>10</v>
      </c>
      <c r="D361" s="445" t="s">
        <v>506</v>
      </c>
      <c r="E361" s="454"/>
      <c r="F361" s="358">
        <f>SUM(F362+F364)</f>
        <v>0</v>
      </c>
    </row>
    <row r="362" spans="1:6" s="49" customFormat="1" ht="31.5" hidden="1" x14ac:dyDescent="0.25">
      <c r="A362" s="83" t="s">
        <v>559</v>
      </c>
      <c r="B362" s="141" t="s">
        <v>226</v>
      </c>
      <c r="C362" s="184" t="s">
        <v>10</v>
      </c>
      <c r="D362" s="175" t="s">
        <v>558</v>
      </c>
      <c r="E362" s="48"/>
      <c r="F362" s="357">
        <f>SUM(F363)</f>
        <v>0</v>
      </c>
    </row>
    <row r="363" spans="1:6" s="49" customFormat="1" ht="30" hidden="1" customHeight="1" x14ac:dyDescent="0.25">
      <c r="A363" s="84" t="s">
        <v>18</v>
      </c>
      <c r="B363" s="142" t="s">
        <v>226</v>
      </c>
      <c r="C363" s="181" t="s">
        <v>10</v>
      </c>
      <c r="D363" s="172" t="s">
        <v>558</v>
      </c>
      <c r="E363" s="68" t="s">
        <v>17</v>
      </c>
      <c r="F363" s="360">
        <f>SUM([1]прил7!H237)</f>
        <v>0</v>
      </c>
    </row>
    <row r="364" spans="1:6" s="49" customFormat="1" ht="30" hidden="1" customHeight="1" x14ac:dyDescent="0.25">
      <c r="A364" s="83" t="s">
        <v>770</v>
      </c>
      <c r="B364" s="141" t="s">
        <v>226</v>
      </c>
      <c r="C364" s="184" t="s">
        <v>10</v>
      </c>
      <c r="D364" s="175" t="s">
        <v>769</v>
      </c>
      <c r="E364" s="48"/>
      <c r="F364" s="357">
        <f>SUM(F365)</f>
        <v>0</v>
      </c>
    </row>
    <row r="365" spans="1:6" s="49" customFormat="1" ht="30" hidden="1" customHeight="1" x14ac:dyDescent="0.25">
      <c r="A365" s="84" t="s">
        <v>18</v>
      </c>
      <c r="B365" s="142" t="s">
        <v>226</v>
      </c>
      <c r="C365" s="181" t="s">
        <v>10</v>
      </c>
      <c r="D365" s="172" t="s">
        <v>769</v>
      </c>
      <c r="E365" s="68" t="s">
        <v>17</v>
      </c>
      <c r="F365" s="360">
        <f>SUM([1]прил7!H239)</f>
        <v>0</v>
      </c>
    </row>
    <row r="366" spans="1:6" s="49" customFormat="1" ht="31.5" x14ac:dyDescent="0.25">
      <c r="A366" s="66" t="s">
        <v>190</v>
      </c>
      <c r="B366" s="178" t="s">
        <v>228</v>
      </c>
      <c r="C366" s="300" t="s">
        <v>505</v>
      </c>
      <c r="D366" s="179" t="s">
        <v>506</v>
      </c>
      <c r="E366" s="152"/>
      <c r="F366" s="355">
        <f>SUM(F367)</f>
        <v>17419370</v>
      </c>
    </row>
    <row r="367" spans="1:6" s="49" customFormat="1" ht="52.5" customHeight="1" x14ac:dyDescent="0.25">
      <c r="A367" s="176" t="s">
        <v>191</v>
      </c>
      <c r="B367" s="177" t="s">
        <v>229</v>
      </c>
      <c r="C367" s="186" t="s">
        <v>505</v>
      </c>
      <c r="D367" s="173" t="s">
        <v>506</v>
      </c>
      <c r="E367" s="183"/>
      <c r="F367" s="453">
        <f>SUM(F368)</f>
        <v>17419370</v>
      </c>
    </row>
    <row r="368" spans="1:6" s="49" customFormat="1" ht="52.5" customHeight="1" x14ac:dyDescent="0.25">
      <c r="A368" s="442" t="s">
        <v>567</v>
      </c>
      <c r="B368" s="443" t="s">
        <v>229</v>
      </c>
      <c r="C368" s="444" t="s">
        <v>12</v>
      </c>
      <c r="D368" s="445" t="s">
        <v>506</v>
      </c>
      <c r="E368" s="454"/>
      <c r="F368" s="358">
        <f>SUM(F371+F374+F377)</f>
        <v>17419370</v>
      </c>
    </row>
    <row r="369" spans="1:6" s="49" customFormat="1" ht="48" hidden="1" customHeight="1" x14ac:dyDescent="0.25">
      <c r="A369" s="83" t="s">
        <v>732</v>
      </c>
      <c r="B369" s="141" t="s">
        <v>229</v>
      </c>
      <c r="C369" s="184" t="s">
        <v>12</v>
      </c>
      <c r="D369" s="175" t="s">
        <v>737</v>
      </c>
      <c r="E369" s="48"/>
      <c r="F369" s="357">
        <f>SUM(F370)</f>
        <v>0</v>
      </c>
    </row>
    <row r="370" spans="1:6" s="49" customFormat="1" ht="16.5" hidden="1" customHeight="1" x14ac:dyDescent="0.25">
      <c r="A370" s="84" t="s">
        <v>21</v>
      </c>
      <c r="B370" s="142" t="s">
        <v>229</v>
      </c>
      <c r="C370" s="181" t="s">
        <v>12</v>
      </c>
      <c r="D370" s="172" t="s">
        <v>737</v>
      </c>
      <c r="E370" s="68" t="s">
        <v>71</v>
      </c>
      <c r="F370" s="360">
        <f>SUM([1]прил7!H278)</f>
        <v>0</v>
      </c>
    </row>
    <row r="371" spans="1:6" s="49" customFormat="1" ht="33.75" customHeight="1" x14ac:dyDescent="0.25">
      <c r="A371" s="83" t="s">
        <v>1072</v>
      </c>
      <c r="B371" s="141" t="s">
        <v>229</v>
      </c>
      <c r="C371" s="184" t="s">
        <v>12</v>
      </c>
      <c r="D371" s="175" t="s">
        <v>1073</v>
      </c>
      <c r="E371" s="48"/>
      <c r="F371" s="357">
        <f>SUM(F372:F373)</f>
        <v>315319</v>
      </c>
    </row>
    <row r="372" spans="1:6" s="49" customFormat="1" ht="33.75" customHeight="1" x14ac:dyDescent="0.25">
      <c r="A372" s="84" t="s">
        <v>192</v>
      </c>
      <c r="B372" s="142" t="s">
        <v>229</v>
      </c>
      <c r="C372" s="181" t="s">
        <v>12</v>
      </c>
      <c r="D372" s="172" t="s">
        <v>1073</v>
      </c>
      <c r="E372" s="68" t="s">
        <v>187</v>
      </c>
      <c r="F372" s="360">
        <f>SUM([1]прил7!H210)</f>
        <v>165319</v>
      </c>
    </row>
    <row r="373" spans="1:6" s="49" customFormat="1" ht="17.25" customHeight="1" x14ac:dyDescent="0.25">
      <c r="A373" s="84" t="s">
        <v>21</v>
      </c>
      <c r="B373" s="142" t="s">
        <v>229</v>
      </c>
      <c r="C373" s="181" t="s">
        <v>12</v>
      </c>
      <c r="D373" s="172" t="s">
        <v>1073</v>
      </c>
      <c r="E373" s="68" t="s">
        <v>71</v>
      </c>
      <c r="F373" s="360">
        <f>SUM([1]прил7!H280)</f>
        <v>150000</v>
      </c>
    </row>
    <row r="374" spans="1:6" s="49" customFormat="1" ht="16.5" customHeight="1" x14ac:dyDescent="0.25">
      <c r="A374" s="83" t="s">
        <v>1074</v>
      </c>
      <c r="B374" s="141" t="s">
        <v>229</v>
      </c>
      <c r="C374" s="184" t="s">
        <v>12</v>
      </c>
      <c r="D374" s="175" t="s">
        <v>1075</v>
      </c>
      <c r="E374" s="48"/>
      <c r="F374" s="357">
        <f>SUM(F375:F376)</f>
        <v>17065051</v>
      </c>
    </row>
    <row r="375" spans="1:6" s="49" customFormat="1" ht="33.75" customHeight="1" x14ac:dyDescent="0.25">
      <c r="A375" s="84" t="s">
        <v>192</v>
      </c>
      <c r="B375" s="142" t="s">
        <v>229</v>
      </c>
      <c r="C375" s="181" t="s">
        <v>12</v>
      </c>
      <c r="D375" s="172" t="s">
        <v>1075</v>
      </c>
      <c r="E375" s="68" t="s">
        <v>187</v>
      </c>
      <c r="F375" s="360">
        <f>SUM([1]прил7!H212)</f>
        <v>16215051</v>
      </c>
    </row>
    <row r="376" spans="1:6" s="49" customFormat="1" ht="15.75" customHeight="1" x14ac:dyDescent="0.25">
      <c r="A376" s="84" t="s">
        <v>21</v>
      </c>
      <c r="B376" s="142" t="s">
        <v>229</v>
      </c>
      <c r="C376" s="181" t="s">
        <v>12</v>
      </c>
      <c r="D376" s="172" t="s">
        <v>1075</v>
      </c>
      <c r="E376" s="68" t="s">
        <v>71</v>
      </c>
      <c r="F376" s="360">
        <f>SUM([1]прил7!H282)</f>
        <v>850000</v>
      </c>
    </row>
    <row r="377" spans="1:6" s="49" customFormat="1" ht="45" customHeight="1" x14ac:dyDescent="0.25">
      <c r="A377" s="83" t="s">
        <v>731</v>
      </c>
      <c r="B377" s="141" t="s">
        <v>229</v>
      </c>
      <c r="C377" s="184" t="s">
        <v>12</v>
      </c>
      <c r="D377" s="175" t="s">
        <v>730</v>
      </c>
      <c r="E377" s="48"/>
      <c r="F377" s="357">
        <f>SUM(F378)</f>
        <v>39000</v>
      </c>
    </row>
    <row r="378" spans="1:6" s="49" customFormat="1" ht="15.75" customHeight="1" x14ac:dyDescent="0.25">
      <c r="A378" s="84" t="s">
        <v>21</v>
      </c>
      <c r="B378" s="142" t="s">
        <v>229</v>
      </c>
      <c r="C378" s="181" t="s">
        <v>12</v>
      </c>
      <c r="D378" s="172" t="s">
        <v>730</v>
      </c>
      <c r="E378" s="68" t="s">
        <v>71</v>
      </c>
      <c r="F378" s="360">
        <f>SUM([1]прил7!H284)</f>
        <v>39000</v>
      </c>
    </row>
    <row r="379" spans="1:6" ht="33.75" customHeight="1" x14ac:dyDescent="0.25">
      <c r="A379" s="66" t="s">
        <v>130</v>
      </c>
      <c r="B379" s="159" t="s">
        <v>207</v>
      </c>
      <c r="C379" s="298" t="s">
        <v>505</v>
      </c>
      <c r="D379" s="160" t="s">
        <v>506</v>
      </c>
      <c r="E379" s="16"/>
      <c r="F379" s="355">
        <f>SUM(F380)</f>
        <v>237000</v>
      </c>
    </row>
    <row r="380" spans="1:6" s="49" customFormat="1" ht="51" customHeight="1" x14ac:dyDescent="0.25">
      <c r="A380" s="176" t="s">
        <v>131</v>
      </c>
      <c r="B380" s="166" t="s">
        <v>208</v>
      </c>
      <c r="C380" s="299" t="s">
        <v>505</v>
      </c>
      <c r="D380" s="167" t="s">
        <v>506</v>
      </c>
      <c r="E380" s="192"/>
      <c r="F380" s="453">
        <f>SUM(F381)</f>
        <v>237000</v>
      </c>
    </row>
    <row r="381" spans="1:6" s="49" customFormat="1" ht="51" customHeight="1" x14ac:dyDescent="0.25">
      <c r="A381" s="442" t="s">
        <v>523</v>
      </c>
      <c r="B381" s="416" t="s">
        <v>208</v>
      </c>
      <c r="C381" s="417" t="s">
        <v>12</v>
      </c>
      <c r="D381" s="418" t="s">
        <v>506</v>
      </c>
      <c r="E381" s="460"/>
      <c r="F381" s="358">
        <f>SUM(F382)</f>
        <v>237000</v>
      </c>
    </row>
    <row r="382" spans="1:6" s="49" customFormat="1" ht="32.25" customHeight="1" x14ac:dyDescent="0.25">
      <c r="A382" s="83" t="s">
        <v>90</v>
      </c>
      <c r="B382" s="131" t="s">
        <v>208</v>
      </c>
      <c r="C382" s="257" t="s">
        <v>12</v>
      </c>
      <c r="D382" s="129" t="s">
        <v>524</v>
      </c>
      <c r="E382" s="34"/>
      <c r="F382" s="357">
        <f>SUM(F383)</f>
        <v>237000</v>
      </c>
    </row>
    <row r="383" spans="1:6" s="49" customFormat="1" ht="47.25" x14ac:dyDescent="0.25">
      <c r="A383" s="84" t="s">
        <v>88</v>
      </c>
      <c r="B383" s="145" t="s">
        <v>208</v>
      </c>
      <c r="C383" s="260" t="s">
        <v>12</v>
      </c>
      <c r="D383" s="140" t="s">
        <v>524</v>
      </c>
      <c r="E383" s="50" t="s">
        <v>13</v>
      </c>
      <c r="F383" s="360">
        <f>SUM([1]прил7!H73)</f>
        <v>237000</v>
      </c>
    </row>
    <row r="384" spans="1:6" s="49" customFormat="1" ht="16.5" customHeight="1" x14ac:dyDescent="0.25">
      <c r="A384" s="82" t="s">
        <v>117</v>
      </c>
      <c r="B384" s="178" t="s">
        <v>507</v>
      </c>
      <c r="C384" s="300" t="s">
        <v>505</v>
      </c>
      <c r="D384" s="179" t="s">
        <v>506</v>
      </c>
      <c r="E384" s="152"/>
      <c r="F384" s="355">
        <f>SUM(F385)</f>
        <v>1214200</v>
      </c>
    </row>
    <row r="385" spans="1:6" s="49" customFormat="1" ht="17.25" customHeight="1" x14ac:dyDescent="0.25">
      <c r="A385" s="176" t="s">
        <v>118</v>
      </c>
      <c r="B385" s="177" t="s">
        <v>202</v>
      </c>
      <c r="C385" s="186" t="s">
        <v>505</v>
      </c>
      <c r="D385" s="173" t="s">
        <v>506</v>
      </c>
      <c r="E385" s="183"/>
      <c r="F385" s="453">
        <f>SUM(F386)</f>
        <v>1214200</v>
      </c>
    </row>
    <row r="386" spans="1:6" s="49" customFormat="1" ht="31.5" x14ac:dyDescent="0.25">
      <c r="A386" s="83" t="s">
        <v>87</v>
      </c>
      <c r="B386" s="141" t="s">
        <v>202</v>
      </c>
      <c r="C386" s="184" t="s">
        <v>505</v>
      </c>
      <c r="D386" s="175" t="s">
        <v>510</v>
      </c>
      <c r="E386" s="48"/>
      <c r="F386" s="357">
        <f>SUM(F387)</f>
        <v>1214200</v>
      </c>
    </row>
    <row r="387" spans="1:6" s="49" customFormat="1" ht="47.25" x14ac:dyDescent="0.25">
      <c r="A387" s="84" t="s">
        <v>88</v>
      </c>
      <c r="B387" s="142" t="s">
        <v>202</v>
      </c>
      <c r="C387" s="181" t="s">
        <v>505</v>
      </c>
      <c r="D387" s="172" t="s">
        <v>510</v>
      </c>
      <c r="E387" s="68" t="s">
        <v>13</v>
      </c>
      <c r="F387" s="360">
        <f>SUM([1]прил7!H21)</f>
        <v>1214200</v>
      </c>
    </row>
    <row r="388" spans="1:6" s="49" customFormat="1" ht="16.5" customHeight="1" x14ac:dyDescent="0.25">
      <c r="A388" s="82" t="s">
        <v>134</v>
      </c>
      <c r="B388" s="178" t="s">
        <v>209</v>
      </c>
      <c r="C388" s="300" t="s">
        <v>505</v>
      </c>
      <c r="D388" s="179" t="s">
        <v>506</v>
      </c>
      <c r="E388" s="152"/>
      <c r="F388" s="355">
        <f>SUM(F389)</f>
        <v>10980313</v>
      </c>
    </row>
    <row r="389" spans="1:6" s="49" customFormat="1" ht="15.75" customHeight="1" x14ac:dyDescent="0.25">
      <c r="A389" s="176" t="s">
        <v>135</v>
      </c>
      <c r="B389" s="177" t="s">
        <v>210</v>
      </c>
      <c r="C389" s="186" t="s">
        <v>505</v>
      </c>
      <c r="D389" s="173" t="s">
        <v>506</v>
      </c>
      <c r="E389" s="183"/>
      <c r="F389" s="453">
        <f>SUM(F390)</f>
        <v>10980313</v>
      </c>
    </row>
    <row r="390" spans="1:6" s="49" customFormat="1" ht="31.5" x14ac:dyDescent="0.25">
      <c r="A390" s="83" t="s">
        <v>87</v>
      </c>
      <c r="B390" s="141" t="s">
        <v>210</v>
      </c>
      <c r="C390" s="184" t="s">
        <v>505</v>
      </c>
      <c r="D390" s="175" t="s">
        <v>510</v>
      </c>
      <c r="E390" s="48"/>
      <c r="F390" s="357">
        <f>SUM(F391:F392)</f>
        <v>10980313</v>
      </c>
    </row>
    <row r="391" spans="1:6" s="49" customFormat="1" ht="47.25" x14ac:dyDescent="0.25">
      <c r="A391" s="84" t="s">
        <v>88</v>
      </c>
      <c r="B391" s="142" t="s">
        <v>210</v>
      </c>
      <c r="C391" s="181" t="s">
        <v>505</v>
      </c>
      <c r="D391" s="172" t="s">
        <v>510</v>
      </c>
      <c r="E391" s="68" t="s">
        <v>13</v>
      </c>
      <c r="F391" s="360">
        <f>SUM([1]прил7!H77)</f>
        <v>10965313</v>
      </c>
    </row>
    <row r="392" spans="1:6" s="49" customFormat="1" ht="16.5" customHeight="1" x14ac:dyDescent="0.25">
      <c r="A392" s="84" t="s">
        <v>18</v>
      </c>
      <c r="B392" s="142" t="s">
        <v>210</v>
      </c>
      <c r="C392" s="181" t="s">
        <v>505</v>
      </c>
      <c r="D392" s="172" t="s">
        <v>510</v>
      </c>
      <c r="E392" s="68" t="s">
        <v>17</v>
      </c>
      <c r="F392" s="360">
        <f>SUM([1]прил7!H78)</f>
        <v>15000</v>
      </c>
    </row>
    <row r="393" spans="1:6" s="49" customFormat="1" ht="31.5" x14ac:dyDescent="0.25">
      <c r="A393" s="82" t="s">
        <v>122</v>
      </c>
      <c r="B393" s="178" t="s">
        <v>237</v>
      </c>
      <c r="C393" s="300" t="s">
        <v>505</v>
      </c>
      <c r="D393" s="179" t="s">
        <v>506</v>
      </c>
      <c r="E393" s="152"/>
      <c r="F393" s="355">
        <f>SUM(F394)</f>
        <v>419309</v>
      </c>
    </row>
    <row r="394" spans="1:6" s="49" customFormat="1" ht="16.5" customHeight="1" x14ac:dyDescent="0.25">
      <c r="A394" s="176" t="s">
        <v>123</v>
      </c>
      <c r="B394" s="177" t="s">
        <v>238</v>
      </c>
      <c r="C394" s="186" t="s">
        <v>505</v>
      </c>
      <c r="D394" s="173" t="s">
        <v>506</v>
      </c>
      <c r="E394" s="183"/>
      <c r="F394" s="453">
        <f>SUM(F395)</f>
        <v>419309</v>
      </c>
    </row>
    <row r="395" spans="1:6" s="49" customFormat="1" ht="31.5" x14ac:dyDescent="0.25">
      <c r="A395" s="83" t="s">
        <v>87</v>
      </c>
      <c r="B395" s="141" t="s">
        <v>238</v>
      </c>
      <c r="C395" s="184" t="s">
        <v>505</v>
      </c>
      <c r="D395" s="175" t="s">
        <v>510</v>
      </c>
      <c r="E395" s="48"/>
      <c r="F395" s="357">
        <f>SUM(F396)</f>
        <v>419309</v>
      </c>
    </row>
    <row r="396" spans="1:6" s="49" customFormat="1" ht="47.25" x14ac:dyDescent="0.25">
      <c r="A396" s="84" t="s">
        <v>88</v>
      </c>
      <c r="B396" s="142" t="s">
        <v>238</v>
      </c>
      <c r="C396" s="181" t="s">
        <v>505</v>
      </c>
      <c r="D396" s="172" t="s">
        <v>510</v>
      </c>
      <c r="E396" s="68" t="s">
        <v>13</v>
      </c>
      <c r="F396" s="360">
        <f>SUM([1]прил7!H31)</f>
        <v>419309</v>
      </c>
    </row>
    <row r="397" spans="1:6" s="49" customFormat="1" ht="31.5" x14ac:dyDescent="0.25">
      <c r="A397" s="82" t="s">
        <v>124</v>
      </c>
      <c r="B397" s="178" t="s">
        <v>239</v>
      </c>
      <c r="C397" s="300" t="s">
        <v>505</v>
      </c>
      <c r="D397" s="179" t="s">
        <v>506</v>
      </c>
      <c r="E397" s="152"/>
      <c r="F397" s="355">
        <f>SUM(F398)</f>
        <v>407617</v>
      </c>
    </row>
    <row r="398" spans="1:6" s="49" customFormat="1" ht="15.75" customHeight="1" x14ac:dyDescent="0.25">
      <c r="A398" s="176" t="s">
        <v>125</v>
      </c>
      <c r="B398" s="177" t="s">
        <v>240</v>
      </c>
      <c r="C398" s="186" t="s">
        <v>505</v>
      </c>
      <c r="D398" s="173" t="s">
        <v>506</v>
      </c>
      <c r="E398" s="183"/>
      <c r="F398" s="453">
        <f>SUM(F399)</f>
        <v>407617</v>
      </c>
    </row>
    <row r="399" spans="1:6" s="49" customFormat="1" ht="31.5" x14ac:dyDescent="0.25">
      <c r="A399" s="83" t="s">
        <v>87</v>
      </c>
      <c r="B399" s="141" t="s">
        <v>240</v>
      </c>
      <c r="C399" s="184" t="s">
        <v>505</v>
      </c>
      <c r="D399" s="175" t="s">
        <v>510</v>
      </c>
      <c r="E399" s="48"/>
      <c r="F399" s="357">
        <f>SUM(F400:F401)</f>
        <v>407617</v>
      </c>
    </row>
    <row r="400" spans="1:6" s="49" customFormat="1" ht="47.25" x14ac:dyDescent="0.25">
      <c r="A400" s="84" t="s">
        <v>88</v>
      </c>
      <c r="B400" s="142" t="s">
        <v>240</v>
      </c>
      <c r="C400" s="181" t="s">
        <v>505</v>
      </c>
      <c r="D400" s="172" t="s">
        <v>510</v>
      </c>
      <c r="E400" s="68" t="s">
        <v>13</v>
      </c>
      <c r="F400" s="360">
        <f>SUM([1]прил7!H35)</f>
        <v>407617</v>
      </c>
    </row>
    <row r="401" spans="1:6" s="49" customFormat="1" ht="18" hidden="1" customHeight="1" x14ac:dyDescent="0.25">
      <c r="A401" s="84" t="s">
        <v>18</v>
      </c>
      <c r="B401" s="142" t="s">
        <v>240</v>
      </c>
      <c r="C401" s="181" t="s">
        <v>505</v>
      </c>
      <c r="D401" s="172" t="s">
        <v>510</v>
      </c>
      <c r="E401" s="68" t="s">
        <v>17</v>
      </c>
      <c r="F401" s="360">
        <f>SUM([1]прил7!H36)</f>
        <v>0</v>
      </c>
    </row>
    <row r="402" spans="1:6" s="49" customFormat="1" ht="31.5" x14ac:dyDescent="0.25">
      <c r="A402" s="82" t="s">
        <v>24</v>
      </c>
      <c r="B402" s="178" t="s">
        <v>214</v>
      </c>
      <c r="C402" s="300" t="s">
        <v>505</v>
      </c>
      <c r="D402" s="179" t="s">
        <v>506</v>
      </c>
      <c r="E402" s="152"/>
      <c r="F402" s="355">
        <f>SUM(F403)</f>
        <v>3877136</v>
      </c>
    </row>
    <row r="403" spans="1:6" s="49" customFormat="1" ht="16.5" customHeight="1" x14ac:dyDescent="0.25">
      <c r="A403" s="176" t="s">
        <v>97</v>
      </c>
      <c r="B403" s="177" t="s">
        <v>215</v>
      </c>
      <c r="C403" s="186" t="s">
        <v>505</v>
      </c>
      <c r="D403" s="173" t="s">
        <v>506</v>
      </c>
      <c r="E403" s="183"/>
      <c r="F403" s="453">
        <f>SUM(F404+F406)</f>
        <v>3877136</v>
      </c>
    </row>
    <row r="404" spans="1:6" s="49" customFormat="1" ht="16.5" customHeight="1" x14ac:dyDescent="0.25">
      <c r="A404" s="83" t="s">
        <v>114</v>
      </c>
      <c r="B404" s="141" t="s">
        <v>215</v>
      </c>
      <c r="C404" s="184" t="s">
        <v>505</v>
      </c>
      <c r="D404" s="175" t="s">
        <v>528</v>
      </c>
      <c r="E404" s="48"/>
      <c r="F404" s="357">
        <f>SUM(F405)</f>
        <v>7000</v>
      </c>
    </row>
    <row r="405" spans="1:6" s="49" customFormat="1" ht="34.5" customHeight="1" x14ac:dyDescent="0.25">
      <c r="A405" s="84" t="s">
        <v>709</v>
      </c>
      <c r="B405" s="142" t="s">
        <v>215</v>
      </c>
      <c r="C405" s="181" t="s">
        <v>505</v>
      </c>
      <c r="D405" s="172" t="s">
        <v>528</v>
      </c>
      <c r="E405" s="68" t="s">
        <v>16</v>
      </c>
      <c r="F405" s="360">
        <f>SUM([1]прил7!H139)</f>
        <v>7000</v>
      </c>
    </row>
    <row r="406" spans="1:6" s="49" customFormat="1" ht="16.5" customHeight="1" x14ac:dyDescent="0.25">
      <c r="A406" s="83" t="s">
        <v>115</v>
      </c>
      <c r="B406" s="141" t="s">
        <v>215</v>
      </c>
      <c r="C406" s="184" t="s">
        <v>505</v>
      </c>
      <c r="D406" s="175" t="s">
        <v>535</v>
      </c>
      <c r="E406" s="48"/>
      <c r="F406" s="357">
        <f>SUM(F407:F408)</f>
        <v>3870136</v>
      </c>
    </row>
    <row r="407" spans="1:6" s="49" customFormat="1" ht="33" customHeight="1" x14ac:dyDescent="0.25">
      <c r="A407" s="84" t="s">
        <v>709</v>
      </c>
      <c r="B407" s="142" t="s">
        <v>215</v>
      </c>
      <c r="C407" s="181" t="s">
        <v>505</v>
      </c>
      <c r="D407" s="172" t="s">
        <v>535</v>
      </c>
      <c r="E407" s="68" t="s">
        <v>16</v>
      </c>
      <c r="F407" s="360">
        <f>SUM([1]прил7!H141)</f>
        <v>169385</v>
      </c>
    </row>
    <row r="408" spans="1:6" s="49" customFormat="1" ht="18.75" customHeight="1" x14ac:dyDescent="0.25">
      <c r="A408" s="84" t="s">
        <v>18</v>
      </c>
      <c r="B408" s="142" t="s">
        <v>215</v>
      </c>
      <c r="C408" s="181" t="s">
        <v>505</v>
      </c>
      <c r="D408" s="172" t="s">
        <v>535</v>
      </c>
      <c r="E408" s="68" t="s">
        <v>17</v>
      </c>
      <c r="F408" s="360">
        <f>SUM([1]прил7!H142)</f>
        <v>3700751</v>
      </c>
    </row>
    <row r="409" spans="1:6" s="49" customFormat="1" ht="16.5" customHeight="1" x14ac:dyDescent="0.25">
      <c r="A409" s="82" t="s">
        <v>197</v>
      </c>
      <c r="B409" s="178" t="s">
        <v>216</v>
      </c>
      <c r="C409" s="300" t="s">
        <v>505</v>
      </c>
      <c r="D409" s="179" t="s">
        <v>506</v>
      </c>
      <c r="E409" s="152"/>
      <c r="F409" s="355">
        <f>SUM(F410+F424)</f>
        <v>1875574</v>
      </c>
    </row>
    <row r="410" spans="1:6" s="49" customFormat="1" ht="16.5" customHeight="1" x14ac:dyDescent="0.25">
      <c r="A410" s="176" t="s">
        <v>196</v>
      </c>
      <c r="B410" s="177" t="s">
        <v>217</v>
      </c>
      <c r="C410" s="186" t="s">
        <v>505</v>
      </c>
      <c r="D410" s="173" t="s">
        <v>506</v>
      </c>
      <c r="E410" s="183"/>
      <c r="F410" s="453">
        <f>SUM(F411+F413+F415+F417+F419+F421)</f>
        <v>1875574</v>
      </c>
    </row>
    <row r="411" spans="1:6" s="49" customFormat="1" ht="20.25" customHeight="1" x14ac:dyDescent="0.25">
      <c r="A411" s="83" t="s">
        <v>715</v>
      </c>
      <c r="B411" s="141" t="s">
        <v>217</v>
      </c>
      <c r="C411" s="184" t="s">
        <v>505</v>
      </c>
      <c r="D411" s="175" t="s">
        <v>718</v>
      </c>
      <c r="E411" s="48"/>
      <c r="F411" s="357">
        <f>SUM(F412)</f>
        <v>26546</v>
      </c>
    </row>
    <row r="412" spans="1:6" s="49" customFormat="1" ht="31.5" customHeight="1" x14ac:dyDescent="0.25">
      <c r="A412" s="84" t="s">
        <v>709</v>
      </c>
      <c r="B412" s="142" t="s">
        <v>217</v>
      </c>
      <c r="C412" s="181" t="s">
        <v>505</v>
      </c>
      <c r="D412" s="172" t="s">
        <v>718</v>
      </c>
      <c r="E412" s="68" t="s">
        <v>16</v>
      </c>
      <c r="F412" s="360">
        <f>SUM([1]прил7!H502)</f>
        <v>26546</v>
      </c>
    </row>
    <row r="413" spans="1:6" s="49" customFormat="1" ht="48.75" customHeight="1" x14ac:dyDescent="0.25">
      <c r="A413" s="83" t="s">
        <v>717</v>
      </c>
      <c r="B413" s="141" t="s">
        <v>217</v>
      </c>
      <c r="C413" s="184" t="s">
        <v>505</v>
      </c>
      <c r="D413" s="175" t="s">
        <v>719</v>
      </c>
      <c r="E413" s="48"/>
      <c r="F413" s="357">
        <f>SUM(F414)</f>
        <v>23700</v>
      </c>
    </row>
    <row r="414" spans="1:6" s="49" customFormat="1" ht="51" customHeight="1" x14ac:dyDescent="0.25">
      <c r="A414" s="84" t="s">
        <v>88</v>
      </c>
      <c r="B414" s="142" t="s">
        <v>217</v>
      </c>
      <c r="C414" s="181" t="s">
        <v>505</v>
      </c>
      <c r="D414" s="172" t="s">
        <v>719</v>
      </c>
      <c r="E414" s="68" t="s">
        <v>13</v>
      </c>
      <c r="F414" s="360">
        <f>SUM([1]прил7!H146)</f>
        <v>23700</v>
      </c>
    </row>
    <row r="415" spans="1:6" s="49" customFormat="1" ht="16.5" hidden="1" customHeight="1" x14ac:dyDescent="0.25">
      <c r="A415" s="83" t="s">
        <v>716</v>
      </c>
      <c r="B415" s="141" t="s">
        <v>217</v>
      </c>
      <c r="C415" s="184" t="s">
        <v>505</v>
      </c>
      <c r="D415" s="175" t="s">
        <v>720</v>
      </c>
      <c r="E415" s="48"/>
      <c r="F415" s="357">
        <f>SUM(F416)</f>
        <v>0</v>
      </c>
    </row>
    <row r="416" spans="1:6" s="49" customFormat="1" ht="33" hidden="1" customHeight="1" x14ac:dyDescent="0.25">
      <c r="A416" s="84" t="s">
        <v>709</v>
      </c>
      <c r="B416" s="142" t="s">
        <v>217</v>
      </c>
      <c r="C416" s="181" t="s">
        <v>505</v>
      </c>
      <c r="D416" s="172" t="s">
        <v>720</v>
      </c>
      <c r="E416" s="68" t="s">
        <v>16</v>
      </c>
      <c r="F416" s="360"/>
    </row>
    <row r="417" spans="1:6" s="49" customFormat="1" ht="16.5" customHeight="1" x14ac:dyDescent="0.25">
      <c r="A417" s="83" t="s">
        <v>198</v>
      </c>
      <c r="B417" s="141" t="s">
        <v>217</v>
      </c>
      <c r="C417" s="184" t="s">
        <v>505</v>
      </c>
      <c r="D417" s="175" t="s">
        <v>536</v>
      </c>
      <c r="E417" s="48"/>
      <c r="F417" s="357">
        <f>SUM(F418)</f>
        <v>66000</v>
      </c>
    </row>
    <row r="418" spans="1:6" s="49" customFormat="1" ht="32.25" customHeight="1" x14ac:dyDescent="0.25">
      <c r="A418" s="84" t="s">
        <v>709</v>
      </c>
      <c r="B418" s="142" t="s">
        <v>217</v>
      </c>
      <c r="C418" s="181" t="s">
        <v>505</v>
      </c>
      <c r="D418" s="172" t="s">
        <v>536</v>
      </c>
      <c r="E418" s="68" t="s">
        <v>16</v>
      </c>
      <c r="F418" s="360">
        <f>SUM([1]прил7!H148)</f>
        <v>66000</v>
      </c>
    </row>
    <row r="419" spans="1:6" s="49" customFormat="1" ht="33" customHeight="1" x14ac:dyDescent="0.25">
      <c r="A419" s="83" t="s">
        <v>699</v>
      </c>
      <c r="B419" s="141" t="s">
        <v>217</v>
      </c>
      <c r="C419" s="184" t="s">
        <v>505</v>
      </c>
      <c r="D419" s="175" t="s">
        <v>572</v>
      </c>
      <c r="E419" s="48"/>
      <c r="F419" s="357">
        <f>SUM(F420)</f>
        <v>60000</v>
      </c>
    </row>
    <row r="420" spans="1:6" s="49" customFormat="1" ht="48" customHeight="1" x14ac:dyDescent="0.25">
      <c r="A420" s="84" t="s">
        <v>88</v>
      </c>
      <c r="B420" s="142" t="s">
        <v>217</v>
      </c>
      <c r="C420" s="181" t="s">
        <v>505</v>
      </c>
      <c r="D420" s="172" t="s">
        <v>572</v>
      </c>
      <c r="E420" s="68" t="s">
        <v>13</v>
      </c>
      <c r="F420" s="360">
        <f>SUM([1]прил7!H150)</f>
        <v>60000</v>
      </c>
    </row>
    <row r="421" spans="1:6" s="49" customFormat="1" ht="78.75" customHeight="1" x14ac:dyDescent="0.25">
      <c r="A421" s="83" t="s">
        <v>538</v>
      </c>
      <c r="B421" s="141" t="s">
        <v>217</v>
      </c>
      <c r="C421" s="184" t="s">
        <v>505</v>
      </c>
      <c r="D421" s="175" t="s">
        <v>537</v>
      </c>
      <c r="E421" s="48"/>
      <c r="F421" s="357">
        <f>SUM(F422:F423)</f>
        <v>1699328</v>
      </c>
    </row>
    <row r="422" spans="1:6" s="49" customFormat="1" ht="47.25" customHeight="1" x14ac:dyDescent="0.25">
      <c r="A422" s="84" t="s">
        <v>88</v>
      </c>
      <c r="B422" s="142" t="s">
        <v>217</v>
      </c>
      <c r="C422" s="181" t="s">
        <v>505</v>
      </c>
      <c r="D422" s="172" t="s">
        <v>537</v>
      </c>
      <c r="E422" s="68" t="s">
        <v>13</v>
      </c>
      <c r="F422" s="360">
        <f>SUM([1]прил7!H152)</f>
        <v>886000</v>
      </c>
    </row>
    <row r="423" spans="1:6" s="49" customFormat="1" ht="30" customHeight="1" x14ac:dyDescent="0.25">
      <c r="A423" s="84" t="s">
        <v>709</v>
      </c>
      <c r="B423" s="142" t="s">
        <v>217</v>
      </c>
      <c r="C423" s="181" t="s">
        <v>505</v>
      </c>
      <c r="D423" s="172" t="s">
        <v>537</v>
      </c>
      <c r="E423" s="68" t="s">
        <v>16</v>
      </c>
      <c r="F423" s="360">
        <f>SUM([1]прил7!H153)</f>
        <v>813328</v>
      </c>
    </row>
    <row r="424" spans="1:6" s="49" customFormat="1" ht="16.5" hidden="1" customHeight="1" x14ac:dyDescent="0.25">
      <c r="A424" s="176" t="s">
        <v>711</v>
      </c>
      <c r="B424" s="177" t="s">
        <v>713</v>
      </c>
      <c r="C424" s="186" t="s">
        <v>505</v>
      </c>
      <c r="D424" s="173" t="s">
        <v>506</v>
      </c>
      <c r="E424" s="183"/>
      <c r="F424" s="453">
        <f>SUM(F425)</f>
        <v>0</v>
      </c>
    </row>
    <row r="425" spans="1:6" s="49" customFormat="1" ht="17.25" hidden="1" customHeight="1" x14ac:dyDescent="0.25">
      <c r="A425" s="83" t="s">
        <v>712</v>
      </c>
      <c r="B425" s="141" t="s">
        <v>713</v>
      </c>
      <c r="C425" s="184" t="s">
        <v>505</v>
      </c>
      <c r="D425" s="175" t="s">
        <v>710</v>
      </c>
      <c r="E425" s="48"/>
      <c r="F425" s="357">
        <f>SUM(F426)</f>
        <v>0</v>
      </c>
    </row>
    <row r="426" spans="1:6" s="49" customFormat="1" ht="32.25" hidden="1" customHeight="1" x14ac:dyDescent="0.25">
      <c r="A426" s="84" t="s">
        <v>709</v>
      </c>
      <c r="B426" s="142" t="s">
        <v>713</v>
      </c>
      <c r="C426" s="181" t="s">
        <v>505</v>
      </c>
      <c r="D426" s="172" t="s">
        <v>710</v>
      </c>
      <c r="E426" s="68" t="s">
        <v>16</v>
      </c>
      <c r="F426" s="360"/>
    </row>
    <row r="427" spans="1:6" s="49" customFormat="1" ht="15.75" customHeight="1" x14ac:dyDescent="0.25">
      <c r="A427" s="82" t="s">
        <v>93</v>
      </c>
      <c r="B427" s="178" t="s">
        <v>211</v>
      </c>
      <c r="C427" s="300" t="s">
        <v>505</v>
      </c>
      <c r="D427" s="179" t="s">
        <v>506</v>
      </c>
      <c r="E427" s="152"/>
      <c r="F427" s="355">
        <f>SUM(F428)</f>
        <v>181900</v>
      </c>
    </row>
    <row r="428" spans="1:6" s="49" customFormat="1" ht="15.75" customHeight="1" x14ac:dyDescent="0.25">
      <c r="A428" s="176" t="s">
        <v>94</v>
      </c>
      <c r="B428" s="177" t="s">
        <v>212</v>
      </c>
      <c r="C428" s="186" t="s">
        <v>505</v>
      </c>
      <c r="D428" s="173" t="s">
        <v>506</v>
      </c>
      <c r="E428" s="183"/>
      <c r="F428" s="453">
        <f>SUM(F429+F431)</f>
        <v>181900</v>
      </c>
    </row>
    <row r="429" spans="1:6" s="49" customFormat="1" ht="15.75" customHeight="1" x14ac:dyDescent="0.25">
      <c r="A429" s="83" t="s">
        <v>114</v>
      </c>
      <c r="B429" s="141" t="s">
        <v>212</v>
      </c>
      <c r="C429" s="184" t="s">
        <v>505</v>
      </c>
      <c r="D429" s="175" t="s">
        <v>528</v>
      </c>
      <c r="E429" s="48"/>
      <c r="F429" s="357">
        <f>SUM(F430)</f>
        <v>101900</v>
      </c>
    </row>
    <row r="430" spans="1:6" s="49" customFormat="1" ht="15.75" customHeight="1" x14ac:dyDescent="0.25">
      <c r="A430" s="84" t="s">
        <v>18</v>
      </c>
      <c r="B430" s="142" t="s">
        <v>212</v>
      </c>
      <c r="C430" s="181" t="s">
        <v>505</v>
      </c>
      <c r="D430" s="172" t="s">
        <v>528</v>
      </c>
      <c r="E430" s="68" t="s">
        <v>17</v>
      </c>
      <c r="F430" s="360">
        <f>SUM([1]прил7!H100)</f>
        <v>101900</v>
      </c>
    </row>
    <row r="431" spans="1:6" s="49" customFormat="1" ht="15.75" customHeight="1" x14ac:dyDescent="0.25">
      <c r="A431" s="83" t="s">
        <v>724</v>
      </c>
      <c r="B431" s="141" t="s">
        <v>212</v>
      </c>
      <c r="C431" s="184" t="s">
        <v>505</v>
      </c>
      <c r="D431" s="175">
        <v>10030</v>
      </c>
      <c r="E431" s="48"/>
      <c r="F431" s="357">
        <f>SUM(F432)</f>
        <v>80000</v>
      </c>
    </row>
    <row r="432" spans="1:6" s="49" customFormat="1" ht="15.75" customHeight="1" x14ac:dyDescent="0.25">
      <c r="A432" s="84" t="s">
        <v>40</v>
      </c>
      <c r="B432" s="142" t="s">
        <v>212</v>
      </c>
      <c r="C432" s="181" t="s">
        <v>505</v>
      </c>
      <c r="D432" s="172">
        <v>10030</v>
      </c>
      <c r="E432" s="68" t="s">
        <v>39</v>
      </c>
      <c r="F432" s="360">
        <f>SUM([1]прил7!H157)</f>
        <v>80000</v>
      </c>
    </row>
    <row r="433" spans="1:6" s="49" customFormat="1" ht="31.5" x14ac:dyDescent="0.25">
      <c r="A433" s="82" t="s">
        <v>142</v>
      </c>
      <c r="B433" s="178" t="s">
        <v>218</v>
      </c>
      <c r="C433" s="300" t="s">
        <v>505</v>
      </c>
      <c r="D433" s="179" t="s">
        <v>506</v>
      </c>
      <c r="E433" s="152"/>
      <c r="F433" s="355">
        <f>SUM(F434)</f>
        <v>6389469</v>
      </c>
    </row>
    <row r="434" spans="1:6" s="49" customFormat="1" ht="31.5" x14ac:dyDescent="0.25">
      <c r="A434" s="176" t="s">
        <v>143</v>
      </c>
      <c r="B434" s="177" t="s">
        <v>219</v>
      </c>
      <c r="C434" s="186" t="s">
        <v>505</v>
      </c>
      <c r="D434" s="173" t="s">
        <v>506</v>
      </c>
      <c r="E434" s="183"/>
      <c r="F434" s="453">
        <f>SUM(F435)</f>
        <v>6389469</v>
      </c>
    </row>
    <row r="435" spans="1:6" s="49" customFormat="1" ht="31.5" x14ac:dyDescent="0.25">
      <c r="A435" s="83" t="s">
        <v>98</v>
      </c>
      <c r="B435" s="141" t="s">
        <v>219</v>
      </c>
      <c r="C435" s="184" t="s">
        <v>505</v>
      </c>
      <c r="D435" s="175" t="s">
        <v>539</v>
      </c>
      <c r="E435" s="48"/>
      <c r="F435" s="357">
        <f>SUM(F436:F438)</f>
        <v>6389469</v>
      </c>
    </row>
    <row r="436" spans="1:6" s="49" customFormat="1" ht="47.25" x14ac:dyDescent="0.25">
      <c r="A436" s="84" t="s">
        <v>88</v>
      </c>
      <c r="B436" s="142" t="s">
        <v>219</v>
      </c>
      <c r="C436" s="181" t="s">
        <v>505</v>
      </c>
      <c r="D436" s="172" t="s">
        <v>539</v>
      </c>
      <c r="E436" s="68" t="s">
        <v>13</v>
      </c>
      <c r="F436" s="360">
        <f>SUM([1]прил7!H161+[1]прил7!H243)</f>
        <v>3280202</v>
      </c>
    </row>
    <row r="437" spans="1:6" s="49" customFormat="1" ht="31.5" customHeight="1" x14ac:dyDescent="0.25">
      <c r="A437" s="84" t="s">
        <v>709</v>
      </c>
      <c r="B437" s="142" t="s">
        <v>219</v>
      </c>
      <c r="C437" s="181" t="s">
        <v>505</v>
      </c>
      <c r="D437" s="172" t="s">
        <v>539</v>
      </c>
      <c r="E437" s="68" t="s">
        <v>16</v>
      </c>
      <c r="F437" s="360">
        <f>SUM([1]прил7!H244+[1]прил7!H162)</f>
        <v>3033467</v>
      </c>
    </row>
    <row r="438" spans="1:6" s="49" customFormat="1" ht="18" customHeight="1" x14ac:dyDescent="0.25">
      <c r="A438" s="84" t="s">
        <v>18</v>
      </c>
      <c r="B438" s="142" t="s">
        <v>219</v>
      </c>
      <c r="C438" s="181" t="s">
        <v>505</v>
      </c>
      <c r="D438" s="172" t="s">
        <v>539</v>
      </c>
      <c r="E438" s="68" t="s">
        <v>17</v>
      </c>
      <c r="F438" s="360">
        <f>SUM([1]прил7!H163+[1]прил7!H245)</f>
        <v>75800</v>
      </c>
    </row>
    <row r="439" spans="1:6" s="49" customFormat="1" ht="18" hidden="1" customHeight="1" x14ac:dyDescent="0.25">
      <c r="A439" s="66" t="s">
        <v>723</v>
      </c>
      <c r="B439" s="178" t="s">
        <v>721</v>
      </c>
      <c r="C439" s="300" t="s">
        <v>505</v>
      </c>
      <c r="D439" s="179" t="s">
        <v>506</v>
      </c>
      <c r="E439" s="152"/>
      <c r="F439" s="355">
        <f>SUM(F440)</f>
        <v>0</v>
      </c>
    </row>
    <row r="440" spans="1:6" s="49" customFormat="1" ht="18" hidden="1" customHeight="1" x14ac:dyDescent="0.25">
      <c r="A440" s="165" t="s">
        <v>22</v>
      </c>
      <c r="B440" s="177" t="s">
        <v>722</v>
      </c>
      <c r="C440" s="186" t="s">
        <v>505</v>
      </c>
      <c r="D440" s="173" t="s">
        <v>506</v>
      </c>
      <c r="E440" s="183"/>
      <c r="F440" s="453">
        <f>SUM(F441)</f>
        <v>0</v>
      </c>
    </row>
    <row r="441" spans="1:6" s="49" customFormat="1" ht="18" hidden="1" customHeight="1" x14ac:dyDescent="0.25">
      <c r="A441" s="33" t="s">
        <v>724</v>
      </c>
      <c r="B441" s="141" t="s">
        <v>722</v>
      </c>
      <c r="C441" s="184" t="s">
        <v>505</v>
      </c>
      <c r="D441" s="175">
        <v>10030</v>
      </c>
      <c r="E441" s="48"/>
      <c r="F441" s="357">
        <f>SUM(F442)</f>
        <v>0</v>
      </c>
    </row>
    <row r="442" spans="1:6" s="49" customFormat="1" ht="15.75" hidden="1" customHeight="1" x14ac:dyDescent="0.25">
      <c r="A442" s="69" t="s">
        <v>40</v>
      </c>
      <c r="B442" s="142" t="s">
        <v>722</v>
      </c>
      <c r="C442" s="181" t="s">
        <v>505</v>
      </c>
      <c r="D442" s="172">
        <v>10030</v>
      </c>
      <c r="E442" s="68" t="s">
        <v>39</v>
      </c>
      <c r="F442" s="360">
        <f>SUM([1]прил7!H167)</f>
        <v>0</v>
      </c>
    </row>
  </sheetData>
  <mergeCells count="8">
    <mergeCell ref="B14:D14"/>
    <mergeCell ref="B1:F1"/>
    <mergeCell ref="B2:F2"/>
    <mergeCell ref="B3:F3"/>
    <mergeCell ref="A10:F10"/>
    <mergeCell ref="A11:F11"/>
    <mergeCell ref="A9:F9"/>
    <mergeCell ref="A12:E12"/>
  </mergeCells>
  <pageMargins left="0.70866141732283472" right="0.70866141732283472" top="0.74803149606299213" bottom="0.74803149606299213" header="0.31496062992125984" footer="0.31496062992125984"/>
  <pageSetup paperSize="9" scale="68" orientation="portrait" blackAndWhite="1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1"/>
  <sheetViews>
    <sheetView zoomScaleNormal="100" workbookViewId="0">
      <selection activeCell="A303" sqref="A303"/>
    </sheetView>
  </sheetViews>
  <sheetFormatPr defaultRowHeight="15" x14ac:dyDescent="0.25"/>
  <cols>
    <col min="1" max="1" width="81.7109375" customWidth="1"/>
    <col min="2" max="2" width="4.7109375" customWidth="1"/>
    <col min="3" max="3" width="3.28515625" customWidth="1"/>
    <col min="4" max="4" width="7.140625" customWidth="1"/>
    <col min="5" max="5" width="5.42578125" customWidth="1"/>
    <col min="6" max="6" width="13.5703125" customWidth="1"/>
    <col min="7" max="7" width="12.85546875" customWidth="1"/>
    <col min="8" max="8" width="5.5703125" customWidth="1"/>
  </cols>
  <sheetData>
    <row r="1" spans="1:8" x14ac:dyDescent="0.25">
      <c r="B1" s="617" t="s">
        <v>1010</v>
      </c>
      <c r="C1" s="617"/>
      <c r="D1" s="617"/>
      <c r="E1" s="617"/>
      <c r="F1" s="617"/>
    </row>
    <row r="2" spans="1:8" x14ac:dyDescent="0.25">
      <c r="B2" s="617" t="s">
        <v>107</v>
      </c>
      <c r="C2" s="617"/>
      <c r="D2" s="617"/>
      <c r="E2" s="617"/>
      <c r="F2" s="617"/>
    </row>
    <row r="3" spans="1:8" x14ac:dyDescent="0.25">
      <c r="B3" s="617" t="s">
        <v>108</v>
      </c>
      <c r="C3" s="617"/>
      <c r="D3" s="617"/>
      <c r="E3" s="617"/>
      <c r="F3" s="617"/>
    </row>
    <row r="4" spans="1:8" x14ac:dyDescent="0.25">
      <c r="B4" s="557" t="s">
        <v>109</v>
      </c>
      <c r="C4" s="557"/>
      <c r="D4" s="557"/>
      <c r="E4" s="557"/>
      <c r="F4" s="557"/>
      <c r="G4" s="556"/>
      <c r="H4" s="556"/>
    </row>
    <row r="5" spans="1:8" x14ac:dyDescent="0.25">
      <c r="B5" s="557" t="s">
        <v>926</v>
      </c>
      <c r="C5" s="557"/>
      <c r="D5" s="557"/>
      <c r="E5" s="557"/>
      <c r="F5" s="557"/>
      <c r="G5" s="556"/>
      <c r="H5" s="556"/>
    </row>
    <row r="6" spans="1:8" x14ac:dyDescent="0.25">
      <c r="B6" s="555" t="s">
        <v>929</v>
      </c>
      <c r="C6" s="555"/>
      <c r="D6" s="555"/>
      <c r="E6" s="555"/>
      <c r="F6" s="555"/>
    </row>
    <row r="7" spans="1:8" x14ac:dyDescent="0.25">
      <c r="B7" s="554" t="s">
        <v>1020</v>
      </c>
      <c r="C7" s="554"/>
      <c r="D7" s="554"/>
      <c r="E7" s="554"/>
      <c r="F7" s="554"/>
    </row>
    <row r="8" spans="1:8" x14ac:dyDescent="0.25">
      <c r="B8" s="4"/>
      <c r="C8" s="4"/>
      <c r="D8" s="4"/>
      <c r="E8" s="4"/>
      <c r="F8" s="4"/>
    </row>
    <row r="9" spans="1:8" ht="18.75" customHeight="1" x14ac:dyDescent="0.25">
      <c r="A9" s="625" t="s">
        <v>274</v>
      </c>
      <c r="B9" s="625"/>
      <c r="C9" s="625"/>
      <c r="D9" s="625"/>
      <c r="E9" s="625"/>
      <c r="F9" s="625"/>
    </row>
    <row r="10" spans="1:8" ht="18.75" customHeight="1" x14ac:dyDescent="0.25">
      <c r="A10" s="625" t="s">
        <v>275</v>
      </c>
      <c r="B10" s="625"/>
      <c r="C10" s="625"/>
      <c r="D10" s="625"/>
      <c r="E10" s="625"/>
      <c r="F10" s="625"/>
    </row>
    <row r="11" spans="1:8" ht="18.75" customHeight="1" x14ac:dyDescent="0.25">
      <c r="A11" s="625" t="s">
        <v>276</v>
      </c>
      <c r="B11" s="625"/>
      <c r="C11" s="625"/>
      <c r="D11" s="625"/>
      <c r="E11" s="625"/>
      <c r="F11" s="625"/>
    </row>
    <row r="12" spans="1:8" ht="18.75" customHeight="1" x14ac:dyDescent="0.25">
      <c r="A12" s="625" t="s">
        <v>940</v>
      </c>
      <c r="B12" s="625"/>
      <c r="C12" s="625"/>
      <c r="D12" s="625"/>
      <c r="E12" s="625"/>
    </row>
    <row r="13" spans="1:8" ht="15.75" x14ac:dyDescent="0.25">
      <c r="B13" s="558"/>
      <c r="C13" s="558"/>
      <c r="D13" s="558"/>
      <c r="E13" s="558"/>
      <c r="G13" t="s">
        <v>660</v>
      </c>
    </row>
    <row r="14" spans="1:8" ht="45.75" customHeight="1" x14ac:dyDescent="0.25">
      <c r="A14" s="57" t="s">
        <v>0</v>
      </c>
      <c r="B14" s="635" t="s">
        <v>3</v>
      </c>
      <c r="C14" s="636"/>
      <c r="D14" s="637"/>
      <c r="E14" s="57" t="s">
        <v>4</v>
      </c>
      <c r="F14" s="559" t="s">
        <v>785</v>
      </c>
      <c r="G14" s="559" t="s">
        <v>786</v>
      </c>
    </row>
    <row r="15" spans="1:8" ht="15.75" x14ac:dyDescent="0.25">
      <c r="A15" s="155" t="s">
        <v>462</v>
      </c>
      <c r="B15" s="138"/>
      <c r="C15" s="297"/>
      <c r="D15" s="158"/>
      <c r="E15" s="32"/>
      <c r="F15" s="365">
        <f>SUM(F16+F65+F106+F189+F196+F201+F216+F243+F261+F266+F275+F294+F307+F326+F339+F350+F361+F366+F370+F375+F379+F384+F389+F407+F411+F417+F421)</f>
        <v>467638762</v>
      </c>
      <c r="G15" s="365">
        <f>SUM(G16+G65+G106+G189+G196+G201+G216+G243+G261+G266+G275+G294+G307+G326+G339+G350+G361+G366+G370+G375+G379+G384+G389+G407+G411+G417+G421)</f>
        <v>471656993</v>
      </c>
    </row>
    <row r="16" spans="1:8" ht="33.75" customHeight="1" x14ac:dyDescent="0.25">
      <c r="A16" s="156" t="s">
        <v>269</v>
      </c>
      <c r="B16" s="159" t="s">
        <v>247</v>
      </c>
      <c r="C16" s="298" t="s">
        <v>505</v>
      </c>
      <c r="D16" s="160" t="s">
        <v>506</v>
      </c>
      <c r="E16" s="157"/>
      <c r="F16" s="355">
        <f>SUM(F17+F30+F44+F53)</f>
        <v>51922053</v>
      </c>
      <c r="G16" s="355">
        <f>SUM(G17+G30+G44+G53)</f>
        <v>51922053</v>
      </c>
    </row>
    <row r="17" spans="1:7" ht="31.5" x14ac:dyDescent="0.25">
      <c r="A17" s="154" t="s">
        <v>173</v>
      </c>
      <c r="B17" s="162" t="s">
        <v>250</v>
      </c>
      <c r="C17" s="420" t="s">
        <v>505</v>
      </c>
      <c r="D17" s="163" t="s">
        <v>506</v>
      </c>
      <c r="E17" s="161"/>
      <c r="F17" s="452">
        <f>SUM(F18)</f>
        <v>14338942</v>
      </c>
      <c r="G17" s="452">
        <f>SUM(G18)</f>
        <v>14338942</v>
      </c>
    </row>
    <row r="18" spans="1:7" ht="15.75" x14ac:dyDescent="0.25">
      <c r="A18" s="410" t="s">
        <v>602</v>
      </c>
      <c r="B18" s="411" t="s">
        <v>250</v>
      </c>
      <c r="C18" s="412" t="s">
        <v>10</v>
      </c>
      <c r="D18" s="413" t="s">
        <v>506</v>
      </c>
      <c r="E18" s="414"/>
      <c r="F18" s="361">
        <f>SUM(F19+F22+F26+F28)</f>
        <v>14338942</v>
      </c>
      <c r="G18" s="361">
        <f>SUM(G19+G22+G26+G28)</f>
        <v>14338942</v>
      </c>
    </row>
    <row r="19" spans="1:7" ht="31.5" x14ac:dyDescent="0.25">
      <c r="A19" s="33" t="s">
        <v>179</v>
      </c>
      <c r="B19" s="131" t="s">
        <v>250</v>
      </c>
      <c r="C19" s="257" t="s">
        <v>612</v>
      </c>
      <c r="D19" s="129" t="s">
        <v>615</v>
      </c>
      <c r="E19" s="164"/>
      <c r="F19" s="357">
        <f>SUM(F20:F21)</f>
        <v>453490</v>
      </c>
      <c r="G19" s="357">
        <f>SUM(G20:G21)</f>
        <v>453490</v>
      </c>
    </row>
    <row r="20" spans="1:7" ht="31.5" x14ac:dyDescent="0.25">
      <c r="A20" s="62" t="s">
        <v>709</v>
      </c>
      <c r="B20" s="145" t="s">
        <v>250</v>
      </c>
      <c r="C20" s="260" t="s">
        <v>612</v>
      </c>
      <c r="D20" s="140" t="s">
        <v>615</v>
      </c>
      <c r="E20" s="149" t="s">
        <v>16</v>
      </c>
      <c r="F20" s="360">
        <f>SUM(прил8!H464)</f>
        <v>451490</v>
      </c>
      <c r="G20" s="360">
        <f>SUM(прил8!I464)</f>
        <v>451490</v>
      </c>
    </row>
    <row r="21" spans="1:7" ht="15.75" x14ac:dyDescent="0.25">
      <c r="A21" s="62" t="s">
        <v>40</v>
      </c>
      <c r="B21" s="145" t="s">
        <v>250</v>
      </c>
      <c r="C21" s="260" t="s">
        <v>612</v>
      </c>
      <c r="D21" s="140" t="s">
        <v>615</v>
      </c>
      <c r="E21" s="149" t="s">
        <v>39</v>
      </c>
      <c r="F21" s="360">
        <f>SUM(прил8!H465)</f>
        <v>2000</v>
      </c>
      <c r="G21" s="360">
        <f>SUM(прил8!I465)</f>
        <v>2000</v>
      </c>
    </row>
    <row r="22" spans="1:7" ht="31.5" x14ac:dyDescent="0.25">
      <c r="A22" s="33" t="s">
        <v>98</v>
      </c>
      <c r="B22" s="434" t="s">
        <v>250</v>
      </c>
      <c r="C22" s="435" t="s">
        <v>10</v>
      </c>
      <c r="D22" s="129" t="s">
        <v>539</v>
      </c>
      <c r="E22" s="164"/>
      <c r="F22" s="357">
        <f>SUM(F23:F25)</f>
        <v>13885452</v>
      </c>
      <c r="G22" s="357">
        <f>SUM(G23:G25)</f>
        <v>13885452</v>
      </c>
    </row>
    <row r="23" spans="1:7" ht="47.25" x14ac:dyDescent="0.25">
      <c r="A23" s="62" t="s">
        <v>88</v>
      </c>
      <c r="B23" s="436" t="s">
        <v>250</v>
      </c>
      <c r="C23" s="437" t="s">
        <v>10</v>
      </c>
      <c r="D23" s="140" t="s">
        <v>539</v>
      </c>
      <c r="E23" s="149" t="s">
        <v>13</v>
      </c>
      <c r="F23" s="360">
        <f>SUM(прил8!H403)</f>
        <v>6956226</v>
      </c>
      <c r="G23" s="360">
        <f>SUM(прил8!I403)</f>
        <v>6956226</v>
      </c>
    </row>
    <row r="24" spans="1:7" ht="31.5" x14ac:dyDescent="0.25">
      <c r="A24" s="62" t="s">
        <v>709</v>
      </c>
      <c r="B24" s="436" t="s">
        <v>250</v>
      </c>
      <c r="C24" s="437" t="s">
        <v>10</v>
      </c>
      <c r="D24" s="140" t="s">
        <v>539</v>
      </c>
      <c r="E24" s="149" t="s">
        <v>16</v>
      </c>
      <c r="F24" s="360">
        <f>SUM(прил8!H404)</f>
        <v>6203210</v>
      </c>
      <c r="G24" s="360">
        <f>SUM(прил8!I404)</f>
        <v>6203210</v>
      </c>
    </row>
    <row r="25" spans="1:7" ht="15.75" x14ac:dyDescent="0.25">
      <c r="A25" s="62" t="s">
        <v>18</v>
      </c>
      <c r="B25" s="436" t="s">
        <v>250</v>
      </c>
      <c r="C25" s="437" t="s">
        <v>10</v>
      </c>
      <c r="D25" s="140" t="s">
        <v>539</v>
      </c>
      <c r="E25" s="149" t="s">
        <v>17</v>
      </c>
      <c r="F25" s="360">
        <f>SUM(прил8!H405)</f>
        <v>726016</v>
      </c>
      <c r="G25" s="360">
        <f>SUM(прил8!I405)</f>
        <v>726016</v>
      </c>
    </row>
    <row r="26" spans="1:7" ht="15.75" hidden="1" x14ac:dyDescent="0.25">
      <c r="A26" s="33" t="s">
        <v>775</v>
      </c>
      <c r="B26" s="434" t="s">
        <v>250</v>
      </c>
      <c r="C26" s="435" t="s">
        <v>10</v>
      </c>
      <c r="D26" s="129" t="s">
        <v>774</v>
      </c>
      <c r="E26" s="164"/>
      <c r="F26" s="357">
        <f>SUM(F27)</f>
        <v>0</v>
      </c>
      <c r="G26" s="357">
        <f>SUM(G27)</f>
        <v>0</v>
      </c>
    </row>
    <row r="27" spans="1:7" ht="31.5" hidden="1" x14ac:dyDescent="0.25">
      <c r="A27" s="62" t="s">
        <v>709</v>
      </c>
      <c r="B27" s="436" t="s">
        <v>250</v>
      </c>
      <c r="C27" s="437" t="s">
        <v>10</v>
      </c>
      <c r="D27" s="140" t="s">
        <v>774</v>
      </c>
      <c r="E27" s="149" t="s">
        <v>16</v>
      </c>
      <c r="F27" s="360">
        <f>SUM(прил8!H407)</f>
        <v>0</v>
      </c>
      <c r="G27" s="360">
        <f>SUM(прил8!I407)</f>
        <v>0</v>
      </c>
    </row>
    <row r="28" spans="1:7" ht="31.5" hidden="1" x14ac:dyDescent="0.25">
      <c r="A28" s="33" t="s">
        <v>754</v>
      </c>
      <c r="B28" s="434" t="s">
        <v>250</v>
      </c>
      <c r="C28" s="435" t="s">
        <v>10</v>
      </c>
      <c r="D28" s="129" t="s">
        <v>753</v>
      </c>
      <c r="E28" s="164"/>
      <c r="F28" s="357">
        <f>SUM(F29)</f>
        <v>0</v>
      </c>
      <c r="G28" s="357">
        <f>SUM(G29)</f>
        <v>0</v>
      </c>
    </row>
    <row r="29" spans="1:7" ht="31.5" hidden="1" x14ac:dyDescent="0.25">
      <c r="A29" s="62" t="s">
        <v>709</v>
      </c>
      <c r="B29" s="436" t="s">
        <v>250</v>
      </c>
      <c r="C29" s="437" t="s">
        <v>10</v>
      </c>
      <c r="D29" s="140" t="s">
        <v>753</v>
      </c>
      <c r="E29" s="149" t="s">
        <v>16</v>
      </c>
      <c r="F29" s="360">
        <f>SUM(прил8!H409)</f>
        <v>0</v>
      </c>
      <c r="G29" s="360">
        <f>SUM(прил8!I409)</f>
        <v>0</v>
      </c>
    </row>
    <row r="30" spans="1:7" ht="31.5" x14ac:dyDescent="0.25">
      <c r="A30" s="165" t="s">
        <v>174</v>
      </c>
      <c r="B30" s="425" t="s">
        <v>603</v>
      </c>
      <c r="C30" s="299" t="s">
        <v>505</v>
      </c>
      <c r="D30" s="167" t="s">
        <v>506</v>
      </c>
      <c r="E30" s="168"/>
      <c r="F30" s="453">
        <f>SUM(F31+F39)</f>
        <v>15108509</v>
      </c>
      <c r="G30" s="453">
        <f>SUM(G31+G39)</f>
        <v>15108509</v>
      </c>
    </row>
    <row r="31" spans="1:7" ht="15.75" x14ac:dyDescent="0.25">
      <c r="A31" s="415" t="s">
        <v>604</v>
      </c>
      <c r="B31" s="416" t="s">
        <v>251</v>
      </c>
      <c r="C31" s="417" t="s">
        <v>10</v>
      </c>
      <c r="D31" s="418" t="s">
        <v>506</v>
      </c>
      <c r="E31" s="419"/>
      <c r="F31" s="358">
        <f>SUM(F32+F35)</f>
        <v>15108509</v>
      </c>
      <c r="G31" s="358">
        <f>SUM(G32+G35)</f>
        <v>15108509</v>
      </c>
    </row>
    <row r="32" spans="1:7" ht="31.5" x14ac:dyDescent="0.25">
      <c r="A32" s="33" t="s">
        <v>179</v>
      </c>
      <c r="B32" s="131" t="s">
        <v>251</v>
      </c>
      <c r="C32" s="257" t="s">
        <v>612</v>
      </c>
      <c r="D32" s="129" t="s">
        <v>615</v>
      </c>
      <c r="E32" s="164"/>
      <c r="F32" s="357">
        <f>SUM(F33:F34)</f>
        <v>407445</v>
      </c>
      <c r="G32" s="357">
        <f>SUM(G33:G34)</f>
        <v>407445</v>
      </c>
    </row>
    <row r="33" spans="1:7" ht="31.5" x14ac:dyDescent="0.25">
      <c r="A33" s="62" t="s">
        <v>709</v>
      </c>
      <c r="B33" s="145" t="s">
        <v>251</v>
      </c>
      <c r="C33" s="260" t="s">
        <v>612</v>
      </c>
      <c r="D33" s="140" t="s">
        <v>615</v>
      </c>
      <c r="E33" s="149" t="s">
        <v>16</v>
      </c>
      <c r="F33" s="360">
        <f>SUM(прил8!H469)</f>
        <v>405645</v>
      </c>
      <c r="G33" s="360">
        <f>SUM(прил8!I469)</f>
        <v>405645</v>
      </c>
    </row>
    <row r="34" spans="1:7" ht="15.75" x14ac:dyDescent="0.25">
      <c r="A34" s="62" t="s">
        <v>40</v>
      </c>
      <c r="B34" s="145" t="s">
        <v>251</v>
      </c>
      <c r="C34" s="260" t="s">
        <v>612</v>
      </c>
      <c r="D34" s="140" t="s">
        <v>615</v>
      </c>
      <c r="E34" s="149" t="s">
        <v>39</v>
      </c>
      <c r="F34" s="360">
        <f>SUM(прил8!H470)</f>
        <v>1800</v>
      </c>
      <c r="G34" s="360">
        <f>SUM(прил8!I470)</f>
        <v>1800</v>
      </c>
    </row>
    <row r="35" spans="1:7" ht="31.5" x14ac:dyDescent="0.25">
      <c r="A35" s="33" t="s">
        <v>98</v>
      </c>
      <c r="B35" s="434" t="s">
        <v>251</v>
      </c>
      <c r="C35" s="435" t="s">
        <v>10</v>
      </c>
      <c r="D35" s="129" t="s">
        <v>539</v>
      </c>
      <c r="E35" s="164"/>
      <c r="F35" s="357">
        <f>SUM(F36:F38)</f>
        <v>14701064</v>
      </c>
      <c r="G35" s="357">
        <f>SUM(G36:G38)</f>
        <v>14701064</v>
      </c>
    </row>
    <row r="36" spans="1:7" ht="47.25" x14ac:dyDescent="0.25">
      <c r="A36" s="62" t="s">
        <v>88</v>
      </c>
      <c r="B36" s="436" t="s">
        <v>251</v>
      </c>
      <c r="C36" s="437" t="s">
        <v>10</v>
      </c>
      <c r="D36" s="140" t="s">
        <v>539</v>
      </c>
      <c r="E36" s="149" t="s">
        <v>13</v>
      </c>
      <c r="F36" s="360">
        <f>SUM(прил8!H413)</f>
        <v>7355632</v>
      </c>
      <c r="G36" s="360">
        <f>SUM(прил8!I413)</f>
        <v>7355632</v>
      </c>
    </row>
    <row r="37" spans="1:7" ht="31.5" x14ac:dyDescent="0.25">
      <c r="A37" s="62" t="s">
        <v>709</v>
      </c>
      <c r="B37" s="436" t="s">
        <v>251</v>
      </c>
      <c r="C37" s="437" t="s">
        <v>10</v>
      </c>
      <c r="D37" s="140" t="s">
        <v>539</v>
      </c>
      <c r="E37" s="149" t="s">
        <v>16</v>
      </c>
      <c r="F37" s="360">
        <f>SUM(прил8!H414)</f>
        <v>6699852</v>
      </c>
      <c r="G37" s="360">
        <f>SUM(прил8!I414)</f>
        <v>6699852</v>
      </c>
    </row>
    <row r="38" spans="1:7" ht="15.75" x14ac:dyDescent="0.25">
      <c r="A38" s="62" t="s">
        <v>18</v>
      </c>
      <c r="B38" s="436" t="s">
        <v>251</v>
      </c>
      <c r="C38" s="437" t="s">
        <v>10</v>
      </c>
      <c r="D38" s="140" t="s">
        <v>539</v>
      </c>
      <c r="E38" s="149" t="s">
        <v>17</v>
      </c>
      <c r="F38" s="360">
        <f>SUM(прил8!H415)</f>
        <v>645580</v>
      </c>
      <c r="G38" s="360">
        <f>SUM(прил8!I415)</f>
        <v>645580</v>
      </c>
    </row>
    <row r="39" spans="1:7" ht="15.75" hidden="1" x14ac:dyDescent="0.25">
      <c r="A39" s="415" t="s">
        <v>1007</v>
      </c>
      <c r="B39" s="560" t="s">
        <v>251</v>
      </c>
      <c r="C39" s="561" t="s">
        <v>12</v>
      </c>
      <c r="D39" s="418" t="s">
        <v>506</v>
      </c>
      <c r="E39" s="419"/>
      <c r="F39" s="358">
        <f>SUM(F40+F42)</f>
        <v>0</v>
      </c>
      <c r="G39" s="358">
        <f>SUM(G40+G42)</f>
        <v>0</v>
      </c>
    </row>
    <row r="40" spans="1:7" ht="31.5" hidden="1" x14ac:dyDescent="0.25">
      <c r="A40" s="33" t="s">
        <v>1006</v>
      </c>
      <c r="B40" s="434" t="s">
        <v>251</v>
      </c>
      <c r="C40" s="435" t="s">
        <v>12</v>
      </c>
      <c r="D40" s="129" t="s">
        <v>1005</v>
      </c>
      <c r="E40" s="164"/>
      <c r="F40" s="357">
        <f>SUM(F41)</f>
        <v>0</v>
      </c>
      <c r="G40" s="357">
        <f>SUM(G41)</f>
        <v>0</v>
      </c>
    </row>
    <row r="41" spans="1:7" ht="15.75" hidden="1" x14ac:dyDescent="0.25">
      <c r="A41" s="62" t="s">
        <v>21</v>
      </c>
      <c r="B41" s="436" t="s">
        <v>251</v>
      </c>
      <c r="C41" s="437" t="s">
        <v>12</v>
      </c>
      <c r="D41" s="140" t="s">
        <v>1005</v>
      </c>
      <c r="E41" s="149" t="s">
        <v>71</v>
      </c>
      <c r="F41" s="360">
        <f>SUM(прил8!H426)</f>
        <v>0</v>
      </c>
      <c r="G41" s="360">
        <f>SUM(прил8!I426)</f>
        <v>0</v>
      </c>
    </row>
    <row r="42" spans="1:7" ht="31.5" hidden="1" x14ac:dyDescent="0.25">
      <c r="A42" s="33" t="s">
        <v>573</v>
      </c>
      <c r="B42" s="434" t="s">
        <v>251</v>
      </c>
      <c r="C42" s="435" t="s">
        <v>12</v>
      </c>
      <c r="D42" s="129" t="s">
        <v>572</v>
      </c>
      <c r="E42" s="164"/>
      <c r="F42" s="357">
        <f>SUM(F43)</f>
        <v>0</v>
      </c>
      <c r="G42" s="357">
        <f>SUM(G43)</f>
        <v>0</v>
      </c>
    </row>
    <row r="43" spans="1:7" ht="15.75" hidden="1" x14ac:dyDescent="0.25">
      <c r="A43" s="62" t="s">
        <v>21</v>
      </c>
      <c r="B43" s="436" t="s">
        <v>251</v>
      </c>
      <c r="C43" s="437" t="s">
        <v>12</v>
      </c>
      <c r="D43" s="140" t="s">
        <v>572</v>
      </c>
      <c r="E43" s="149" t="s">
        <v>71</v>
      </c>
      <c r="F43" s="360">
        <f>SUM(прил8!H428)</f>
        <v>0</v>
      </c>
      <c r="G43" s="360">
        <f>SUM(прил8!I428)</f>
        <v>0</v>
      </c>
    </row>
    <row r="44" spans="1:7" s="49" customFormat="1" ht="47.25" x14ac:dyDescent="0.25">
      <c r="A44" s="169" t="s">
        <v>167</v>
      </c>
      <c r="B44" s="427" t="s">
        <v>248</v>
      </c>
      <c r="C44" s="426" t="s">
        <v>505</v>
      </c>
      <c r="D44" s="167" t="s">
        <v>506</v>
      </c>
      <c r="E44" s="170"/>
      <c r="F44" s="453">
        <f>SUM(F46+F49)</f>
        <v>12553092</v>
      </c>
      <c r="G44" s="453">
        <f>SUM(G46+G49)</f>
        <v>12553092</v>
      </c>
    </row>
    <row r="45" spans="1:7" s="49" customFormat="1" ht="47.25" x14ac:dyDescent="0.25">
      <c r="A45" s="421" t="s">
        <v>591</v>
      </c>
      <c r="B45" s="422" t="s">
        <v>248</v>
      </c>
      <c r="C45" s="423" t="s">
        <v>10</v>
      </c>
      <c r="D45" s="428" t="s">
        <v>506</v>
      </c>
      <c r="E45" s="424"/>
      <c r="F45" s="358">
        <f>SUM(F46+F49)</f>
        <v>12553092</v>
      </c>
      <c r="G45" s="358">
        <f>SUM(G46+G49)</f>
        <v>12553092</v>
      </c>
    </row>
    <row r="46" spans="1:7" s="49" customFormat="1" ht="78.75" x14ac:dyDescent="0.25">
      <c r="A46" s="83" t="s">
        <v>110</v>
      </c>
      <c r="B46" s="429" t="s">
        <v>248</v>
      </c>
      <c r="C46" s="430" t="s">
        <v>10</v>
      </c>
      <c r="D46" s="431" t="s">
        <v>616</v>
      </c>
      <c r="E46" s="36"/>
      <c r="F46" s="357">
        <f>SUM(F47:F48)</f>
        <v>144410</v>
      </c>
      <c r="G46" s="357">
        <f>SUM(G47:G48)</f>
        <v>144410</v>
      </c>
    </row>
    <row r="47" spans="1:7" s="49" customFormat="1" ht="31.5" x14ac:dyDescent="0.25">
      <c r="A47" s="150" t="s">
        <v>709</v>
      </c>
      <c r="B47" s="432" t="s">
        <v>248</v>
      </c>
      <c r="C47" s="433" t="s">
        <v>10</v>
      </c>
      <c r="D47" s="140" t="s">
        <v>616</v>
      </c>
      <c r="E47" s="61">
        <v>200</v>
      </c>
      <c r="F47" s="360">
        <f>SUM(прил8!H474)</f>
        <v>143692</v>
      </c>
      <c r="G47" s="360">
        <f>SUM(прил8!I474)</f>
        <v>143692</v>
      </c>
    </row>
    <row r="48" spans="1:7" s="49" customFormat="1" ht="15.75" x14ac:dyDescent="0.25">
      <c r="A48" s="150" t="s">
        <v>40</v>
      </c>
      <c r="B48" s="432" t="s">
        <v>248</v>
      </c>
      <c r="C48" s="433" t="s">
        <v>10</v>
      </c>
      <c r="D48" s="140" t="s">
        <v>616</v>
      </c>
      <c r="E48" s="61">
        <v>300</v>
      </c>
      <c r="F48" s="360">
        <f>SUM(прил8!H475)</f>
        <v>718</v>
      </c>
      <c r="G48" s="360">
        <f>SUM(прил8!I475)</f>
        <v>718</v>
      </c>
    </row>
    <row r="49" spans="1:7" s="49" customFormat="1" ht="31.5" x14ac:dyDescent="0.25">
      <c r="A49" s="174" t="s">
        <v>98</v>
      </c>
      <c r="B49" s="438" t="s">
        <v>248</v>
      </c>
      <c r="C49" s="439" t="s">
        <v>10</v>
      </c>
      <c r="D49" s="175" t="s">
        <v>539</v>
      </c>
      <c r="E49" s="36"/>
      <c r="F49" s="357">
        <f>SUM(F50:F52)</f>
        <v>12408682</v>
      </c>
      <c r="G49" s="357">
        <f>SUM(G50:G52)</f>
        <v>12408682</v>
      </c>
    </row>
    <row r="50" spans="1:7" s="49" customFormat="1" ht="47.25" x14ac:dyDescent="0.25">
      <c r="A50" s="150" t="s">
        <v>88</v>
      </c>
      <c r="B50" s="440" t="s">
        <v>248</v>
      </c>
      <c r="C50" s="441" t="s">
        <v>10</v>
      </c>
      <c r="D50" s="172" t="s">
        <v>539</v>
      </c>
      <c r="E50" s="61">
        <v>100</v>
      </c>
      <c r="F50" s="360">
        <f>SUM(прил8!H338)</f>
        <v>6209491</v>
      </c>
      <c r="G50" s="360">
        <f>SUM(прил8!I338)</f>
        <v>6209491</v>
      </c>
    </row>
    <row r="51" spans="1:7" s="49" customFormat="1" ht="31.5" x14ac:dyDescent="0.25">
      <c r="A51" s="150" t="s">
        <v>709</v>
      </c>
      <c r="B51" s="440" t="s">
        <v>248</v>
      </c>
      <c r="C51" s="441" t="s">
        <v>10</v>
      </c>
      <c r="D51" s="171" t="s">
        <v>539</v>
      </c>
      <c r="E51" s="61">
        <v>200</v>
      </c>
      <c r="F51" s="360">
        <f>SUM(прил8!H339)</f>
        <v>5891191</v>
      </c>
      <c r="G51" s="360">
        <f>SUM(прил8!I339)</f>
        <v>5891191</v>
      </c>
    </row>
    <row r="52" spans="1:7" s="49" customFormat="1" ht="31.5" x14ac:dyDescent="0.25">
      <c r="A52" s="150" t="s">
        <v>18</v>
      </c>
      <c r="B52" s="440" t="s">
        <v>248</v>
      </c>
      <c r="C52" s="441" t="s">
        <v>10</v>
      </c>
      <c r="D52" s="172" t="s">
        <v>539</v>
      </c>
      <c r="E52" s="61">
        <v>800</v>
      </c>
      <c r="F52" s="360">
        <f>SUM(прил8!H340)</f>
        <v>308000</v>
      </c>
      <c r="G52" s="360">
        <f>SUM(прил8!I340)</f>
        <v>308000</v>
      </c>
    </row>
    <row r="53" spans="1:7" s="49" customFormat="1" ht="47.25" x14ac:dyDescent="0.25">
      <c r="A53" s="176" t="s">
        <v>176</v>
      </c>
      <c r="B53" s="177" t="s">
        <v>253</v>
      </c>
      <c r="C53" s="186" t="s">
        <v>505</v>
      </c>
      <c r="D53" s="173" t="s">
        <v>506</v>
      </c>
      <c r="E53" s="170"/>
      <c r="F53" s="453">
        <f>SUM(F54+F58)</f>
        <v>9921510</v>
      </c>
      <c r="G53" s="453">
        <f>SUM(G54+G58)</f>
        <v>9921510</v>
      </c>
    </row>
    <row r="54" spans="1:7" s="49" customFormat="1" ht="78.75" x14ac:dyDescent="0.25">
      <c r="A54" s="442" t="s">
        <v>611</v>
      </c>
      <c r="B54" s="446" t="s">
        <v>253</v>
      </c>
      <c r="C54" s="447" t="s">
        <v>10</v>
      </c>
      <c r="D54" s="445" t="s">
        <v>506</v>
      </c>
      <c r="E54" s="424"/>
      <c r="F54" s="358">
        <f>SUM(F55)</f>
        <v>2161200</v>
      </c>
      <c r="G54" s="358">
        <f>SUM(G55)</f>
        <v>2161200</v>
      </c>
    </row>
    <row r="55" spans="1:7" s="49" customFormat="1" ht="31.5" x14ac:dyDescent="0.25">
      <c r="A55" s="83" t="s">
        <v>87</v>
      </c>
      <c r="B55" s="448" t="s">
        <v>253</v>
      </c>
      <c r="C55" s="449" t="s">
        <v>612</v>
      </c>
      <c r="D55" s="175" t="s">
        <v>510</v>
      </c>
      <c r="E55" s="36"/>
      <c r="F55" s="357">
        <f>SUM(F56:F57)</f>
        <v>2161200</v>
      </c>
      <c r="G55" s="357">
        <f>SUM(G56:G57)</f>
        <v>2161200</v>
      </c>
    </row>
    <row r="56" spans="1:7" s="49" customFormat="1" ht="47.25" x14ac:dyDescent="0.25">
      <c r="A56" s="84" t="s">
        <v>88</v>
      </c>
      <c r="B56" s="450" t="s">
        <v>253</v>
      </c>
      <c r="C56" s="451" t="s">
        <v>612</v>
      </c>
      <c r="D56" s="172" t="s">
        <v>510</v>
      </c>
      <c r="E56" s="61">
        <v>100</v>
      </c>
      <c r="F56" s="360">
        <f>SUM(прил8!H432)</f>
        <v>1080600</v>
      </c>
      <c r="G56" s="360">
        <f>SUM(прил8!I432)</f>
        <v>1080600</v>
      </c>
    </row>
    <row r="57" spans="1:7" s="49" customFormat="1" ht="31.5" hidden="1" x14ac:dyDescent="0.25">
      <c r="A57" s="150" t="s">
        <v>18</v>
      </c>
      <c r="B57" s="450" t="s">
        <v>253</v>
      </c>
      <c r="C57" s="451" t="s">
        <v>612</v>
      </c>
      <c r="D57" s="172" t="s">
        <v>510</v>
      </c>
      <c r="E57" s="61">
        <v>800</v>
      </c>
      <c r="F57" s="360">
        <f>SUM(прил8!H433)</f>
        <v>1080600</v>
      </c>
      <c r="G57" s="360">
        <f>SUM(прил8!I433)</f>
        <v>1080600</v>
      </c>
    </row>
    <row r="58" spans="1:7" s="49" customFormat="1" ht="47.25" x14ac:dyDescent="0.25">
      <c r="A58" s="442" t="s">
        <v>608</v>
      </c>
      <c r="B58" s="443" t="s">
        <v>253</v>
      </c>
      <c r="C58" s="444" t="s">
        <v>12</v>
      </c>
      <c r="D58" s="445" t="s">
        <v>506</v>
      </c>
      <c r="E58" s="424"/>
      <c r="F58" s="358">
        <f>SUM(F59+F61)</f>
        <v>7760310</v>
      </c>
      <c r="G58" s="358">
        <f>SUM(G59+G61)</f>
        <v>7760310</v>
      </c>
    </row>
    <row r="59" spans="1:7" s="49" customFormat="1" ht="47.25" x14ac:dyDescent="0.25">
      <c r="A59" s="83" t="s">
        <v>100</v>
      </c>
      <c r="B59" s="448" t="s">
        <v>253</v>
      </c>
      <c r="C59" s="449" t="s">
        <v>609</v>
      </c>
      <c r="D59" s="175" t="s">
        <v>610</v>
      </c>
      <c r="E59" s="36"/>
      <c r="F59" s="357">
        <f>SUM(F60)</f>
        <v>24276</v>
      </c>
      <c r="G59" s="357">
        <f>SUM(G60)</f>
        <v>24276</v>
      </c>
    </row>
    <row r="60" spans="1:7" s="49" customFormat="1" ht="47.25" x14ac:dyDescent="0.25">
      <c r="A60" s="84" t="s">
        <v>88</v>
      </c>
      <c r="B60" s="450" t="s">
        <v>253</v>
      </c>
      <c r="C60" s="451" t="s">
        <v>609</v>
      </c>
      <c r="D60" s="172" t="s">
        <v>610</v>
      </c>
      <c r="E60" s="61">
        <v>100</v>
      </c>
      <c r="F60" s="360">
        <f>SUM(прил8!H436)</f>
        <v>24276</v>
      </c>
      <c r="G60" s="360">
        <f>SUM(прил8!I436)</f>
        <v>24276</v>
      </c>
    </row>
    <row r="61" spans="1:7" s="49" customFormat="1" ht="31.5" x14ac:dyDescent="0.25">
      <c r="A61" s="83" t="s">
        <v>98</v>
      </c>
      <c r="B61" s="448" t="s">
        <v>253</v>
      </c>
      <c r="C61" s="449" t="s">
        <v>609</v>
      </c>
      <c r="D61" s="175" t="s">
        <v>539</v>
      </c>
      <c r="E61" s="36"/>
      <c r="F61" s="357">
        <f>SUM(F62:F64)</f>
        <v>7736034</v>
      </c>
      <c r="G61" s="357">
        <f>SUM(G62:G64)</f>
        <v>7736034</v>
      </c>
    </row>
    <row r="62" spans="1:7" s="49" customFormat="1" ht="47.25" x14ac:dyDescent="0.25">
      <c r="A62" s="84" t="s">
        <v>88</v>
      </c>
      <c r="B62" s="450" t="s">
        <v>253</v>
      </c>
      <c r="C62" s="451" t="s">
        <v>609</v>
      </c>
      <c r="D62" s="172" t="s">
        <v>539</v>
      </c>
      <c r="E62" s="61">
        <v>100</v>
      </c>
      <c r="F62" s="360">
        <f>SUM(прил8!H438)</f>
        <v>3868517</v>
      </c>
      <c r="G62" s="360">
        <f>SUM(прил8!I438)</f>
        <v>3868517</v>
      </c>
    </row>
    <row r="63" spans="1:7" s="49" customFormat="1" ht="31.5" x14ac:dyDescent="0.25">
      <c r="A63" s="84" t="s">
        <v>709</v>
      </c>
      <c r="B63" s="450" t="s">
        <v>253</v>
      </c>
      <c r="C63" s="451" t="s">
        <v>609</v>
      </c>
      <c r="D63" s="172" t="s">
        <v>539</v>
      </c>
      <c r="E63" s="61">
        <v>200</v>
      </c>
      <c r="F63" s="360">
        <f>SUM(прил8!H439)</f>
        <v>3696517</v>
      </c>
      <c r="G63" s="360">
        <f>SUM(прил8!I439)</f>
        <v>3696517</v>
      </c>
    </row>
    <row r="64" spans="1:7" s="49" customFormat="1" ht="31.5" x14ac:dyDescent="0.25">
      <c r="A64" s="84" t="s">
        <v>18</v>
      </c>
      <c r="B64" s="450" t="s">
        <v>253</v>
      </c>
      <c r="C64" s="451" t="s">
        <v>609</v>
      </c>
      <c r="D64" s="172" t="s">
        <v>539</v>
      </c>
      <c r="E64" s="61">
        <v>800</v>
      </c>
      <c r="F64" s="360">
        <f>SUM(прил8!H440)</f>
        <v>171000</v>
      </c>
      <c r="G64" s="360">
        <f>SUM(прил8!I440)</f>
        <v>171000</v>
      </c>
    </row>
    <row r="65" spans="1:7" s="49" customFormat="1" ht="47.25" x14ac:dyDescent="0.25">
      <c r="A65" s="66" t="s">
        <v>126</v>
      </c>
      <c r="B65" s="178" t="s">
        <v>201</v>
      </c>
      <c r="C65" s="300" t="s">
        <v>505</v>
      </c>
      <c r="D65" s="179" t="s">
        <v>506</v>
      </c>
      <c r="E65" s="45"/>
      <c r="F65" s="355">
        <f>SUM(F66+F76+F96)</f>
        <v>15045954</v>
      </c>
      <c r="G65" s="355">
        <f>SUM(G66+G76+G96)</f>
        <v>15045954</v>
      </c>
    </row>
    <row r="66" spans="1:7" s="49" customFormat="1" ht="63" x14ac:dyDescent="0.25">
      <c r="A66" s="165" t="s">
        <v>138</v>
      </c>
      <c r="B66" s="177" t="s">
        <v>235</v>
      </c>
      <c r="C66" s="186" t="s">
        <v>505</v>
      </c>
      <c r="D66" s="173" t="s">
        <v>506</v>
      </c>
      <c r="E66" s="170"/>
      <c r="F66" s="453">
        <f>SUM(F67)</f>
        <v>4299274</v>
      </c>
      <c r="G66" s="453">
        <f>SUM(G67)</f>
        <v>4299274</v>
      </c>
    </row>
    <row r="67" spans="1:7" s="49" customFormat="1" ht="47.25" x14ac:dyDescent="0.25">
      <c r="A67" s="415" t="s">
        <v>529</v>
      </c>
      <c r="B67" s="443" t="s">
        <v>235</v>
      </c>
      <c r="C67" s="444" t="s">
        <v>10</v>
      </c>
      <c r="D67" s="445" t="s">
        <v>506</v>
      </c>
      <c r="E67" s="424"/>
      <c r="F67" s="358">
        <f>SUM(F68+F70+F74)</f>
        <v>4299274</v>
      </c>
      <c r="G67" s="358">
        <f>SUM(G68+G70+G74)</f>
        <v>4299274</v>
      </c>
    </row>
    <row r="68" spans="1:7" s="49" customFormat="1" ht="31.5" x14ac:dyDescent="0.25">
      <c r="A68" s="33" t="s">
        <v>95</v>
      </c>
      <c r="B68" s="141" t="s">
        <v>235</v>
      </c>
      <c r="C68" s="184" t="s">
        <v>10</v>
      </c>
      <c r="D68" s="175" t="s">
        <v>530</v>
      </c>
      <c r="E68" s="36"/>
      <c r="F68" s="357">
        <f>SUM(F69)</f>
        <v>112400</v>
      </c>
      <c r="G68" s="357">
        <f>SUM(G69)</f>
        <v>112400</v>
      </c>
    </row>
    <row r="69" spans="1:7" s="49" customFormat="1" ht="31.5" x14ac:dyDescent="0.25">
      <c r="A69" s="62" t="s">
        <v>96</v>
      </c>
      <c r="B69" s="142" t="s">
        <v>235</v>
      </c>
      <c r="C69" s="181" t="s">
        <v>10</v>
      </c>
      <c r="D69" s="172" t="s">
        <v>530</v>
      </c>
      <c r="E69" s="61">
        <v>600</v>
      </c>
      <c r="F69" s="360">
        <f>SUM(прил8!H108)</f>
        <v>112400</v>
      </c>
      <c r="G69" s="360">
        <f>SUM(прил8!I108)</f>
        <v>112400</v>
      </c>
    </row>
    <row r="70" spans="1:7" s="49" customFormat="1" ht="31.5" x14ac:dyDescent="0.25">
      <c r="A70" s="33" t="s">
        <v>105</v>
      </c>
      <c r="B70" s="141" t="s">
        <v>235</v>
      </c>
      <c r="C70" s="184" t="s">
        <v>10</v>
      </c>
      <c r="D70" s="175" t="s">
        <v>625</v>
      </c>
      <c r="E70" s="36"/>
      <c r="F70" s="357">
        <f>SUM(F71:F73)</f>
        <v>3792000</v>
      </c>
      <c r="G70" s="357">
        <f>SUM(G71:G73)</f>
        <v>3792000</v>
      </c>
    </row>
    <row r="71" spans="1:7" s="49" customFormat="1" ht="47.25" x14ac:dyDescent="0.25">
      <c r="A71" s="62" t="s">
        <v>88</v>
      </c>
      <c r="B71" s="142" t="s">
        <v>235</v>
      </c>
      <c r="C71" s="181" t="s">
        <v>10</v>
      </c>
      <c r="D71" s="172" t="s">
        <v>625</v>
      </c>
      <c r="E71" s="61">
        <v>100</v>
      </c>
      <c r="F71" s="360">
        <f>SUM(прил8!H547)</f>
        <v>1896000</v>
      </c>
      <c r="G71" s="360">
        <f>SUM(прил8!I547)</f>
        <v>1896000</v>
      </c>
    </row>
    <row r="72" spans="1:7" s="49" customFormat="1" ht="31.5" x14ac:dyDescent="0.25">
      <c r="A72" s="62" t="s">
        <v>709</v>
      </c>
      <c r="B72" s="142" t="s">
        <v>235</v>
      </c>
      <c r="C72" s="181" t="s">
        <v>10</v>
      </c>
      <c r="D72" s="172" t="s">
        <v>625</v>
      </c>
      <c r="E72" s="61">
        <v>200</v>
      </c>
      <c r="F72" s="360">
        <f>SUM(прил8!H548)</f>
        <v>1700000</v>
      </c>
      <c r="G72" s="360">
        <f>SUM(прил8!I548)</f>
        <v>1700000</v>
      </c>
    </row>
    <row r="73" spans="1:7" s="49" customFormat="1" ht="31.5" hidden="1" x14ac:dyDescent="0.25">
      <c r="A73" s="69" t="s">
        <v>18</v>
      </c>
      <c r="B73" s="142" t="s">
        <v>235</v>
      </c>
      <c r="C73" s="181" t="s">
        <v>10</v>
      </c>
      <c r="D73" s="172" t="s">
        <v>625</v>
      </c>
      <c r="E73" s="61">
        <v>800</v>
      </c>
      <c r="F73" s="360">
        <f>SUM(прил8!H549)</f>
        <v>196000</v>
      </c>
      <c r="G73" s="360">
        <f>SUM(прил8!I549)</f>
        <v>196000</v>
      </c>
    </row>
    <row r="74" spans="1:7" s="49" customFormat="1" ht="31.5" x14ac:dyDescent="0.25">
      <c r="A74" s="83" t="s">
        <v>87</v>
      </c>
      <c r="B74" s="141" t="s">
        <v>235</v>
      </c>
      <c r="C74" s="184" t="s">
        <v>10</v>
      </c>
      <c r="D74" s="175" t="s">
        <v>510</v>
      </c>
      <c r="E74" s="36"/>
      <c r="F74" s="357">
        <f>SUM(F75)</f>
        <v>394874</v>
      </c>
      <c r="G74" s="357">
        <f>SUM(G75)</f>
        <v>394874</v>
      </c>
    </row>
    <row r="75" spans="1:7" s="49" customFormat="1" ht="47.25" x14ac:dyDescent="0.25">
      <c r="A75" s="62" t="s">
        <v>88</v>
      </c>
      <c r="B75" s="142" t="s">
        <v>235</v>
      </c>
      <c r="C75" s="181" t="s">
        <v>10</v>
      </c>
      <c r="D75" s="172" t="s">
        <v>510</v>
      </c>
      <c r="E75" s="61">
        <v>100</v>
      </c>
      <c r="F75" s="360">
        <f>SUM(прил8!H551)</f>
        <v>394874</v>
      </c>
      <c r="G75" s="360">
        <f>SUM(прил8!I551)</f>
        <v>394874</v>
      </c>
    </row>
    <row r="76" spans="1:7" s="49" customFormat="1" ht="47.25" x14ac:dyDescent="0.25">
      <c r="A76" s="165" t="s">
        <v>177</v>
      </c>
      <c r="B76" s="177" t="s">
        <v>203</v>
      </c>
      <c r="C76" s="186" t="s">
        <v>505</v>
      </c>
      <c r="D76" s="173" t="s">
        <v>506</v>
      </c>
      <c r="E76" s="170"/>
      <c r="F76" s="453">
        <f>SUM(F77)</f>
        <v>6879179</v>
      </c>
      <c r="G76" s="453">
        <f>SUM(G77)</f>
        <v>6879179</v>
      </c>
    </row>
    <row r="77" spans="1:7" s="49" customFormat="1" ht="47.25" x14ac:dyDescent="0.25">
      <c r="A77" s="415" t="s">
        <v>613</v>
      </c>
      <c r="B77" s="443" t="s">
        <v>203</v>
      </c>
      <c r="C77" s="444" t="s">
        <v>10</v>
      </c>
      <c r="D77" s="445" t="s">
        <v>506</v>
      </c>
      <c r="E77" s="424"/>
      <c r="F77" s="358">
        <f>SUM(F78+F80+F83+F86+F89+F92+F94)</f>
        <v>6879179</v>
      </c>
      <c r="G77" s="358">
        <f>SUM(G78+G80+G83+G86+G89+G92+G94)</f>
        <v>6879179</v>
      </c>
    </row>
    <row r="78" spans="1:7" s="49" customFormat="1" ht="31.5" x14ac:dyDescent="0.25">
      <c r="A78" s="33" t="s">
        <v>755</v>
      </c>
      <c r="B78" s="141" t="s">
        <v>203</v>
      </c>
      <c r="C78" s="184" t="s">
        <v>10</v>
      </c>
      <c r="D78" s="175" t="s">
        <v>618</v>
      </c>
      <c r="E78" s="36"/>
      <c r="F78" s="357">
        <f>SUM(F79)</f>
        <v>1453028</v>
      </c>
      <c r="G78" s="357">
        <f>SUM(G79)</f>
        <v>1453028</v>
      </c>
    </row>
    <row r="79" spans="1:7" s="49" customFormat="1" ht="31.5" x14ac:dyDescent="0.25">
      <c r="A79" s="62" t="s">
        <v>40</v>
      </c>
      <c r="B79" s="142" t="s">
        <v>203</v>
      </c>
      <c r="C79" s="181" t="s">
        <v>10</v>
      </c>
      <c r="D79" s="172" t="s">
        <v>618</v>
      </c>
      <c r="E79" s="61" t="s">
        <v>39</v>
      </c>
      <c r="F79" s="360">
        <f>SUM(прил8!H480)</f>
        <v>1453028</v>
      </c>
      <c r="G79" s="360">
        <f>SUM(прил8!I480)</f>
        <v>1453028</v>
      </c>
    </row>
    <row r="80" spans="1:7" s="49" customFormat="1" ht="31.5" x14ac:dyDescent="0.25">
      <c r="A80" s="33" t="s">
        <v>101</v>
      </c>
      <c r="B80" s="141" t="s">
        <v>203</v>
      </c>
      <c r="C80" s="184" t="s">
        <v>10</v>
      </c>
      <c r="D80" s="175" t="s">
        <v>619</v>
      </c>
      <c r="E80" s="36"/>
      <c r="F80" s="357">
        <f>SUM(F81:F82)</f>
        <v>66846</v>
      </c>
      <c r="G80" s="357">
        <f>SUM(G81:G82)</f>
        <v>66846</v>
      </c>
    </row>
    <row r="81" spans="1:7" s="49" customFormat="1" ht="31.5" x14ac:dyDescent="0.25">
      <c r="A81" s="62" t="s">
        <v>709</v>
      </c>
      <c r="B81" s="142" t="s">
        <v>203</v>
      </c>
      <c r="C81" s="181" t="s">
        <v>10</v>
      </c>
      <c r="D81" s="172" t="s">
        <v>619</v>
      </c>
      <c r="E81" s="61" t="s">
        <v>16</v>
      </c>
      <c r="F81" s="360">
        <f>SUM(прил8!H482)</f>
        <v>65779</v>
      </c>
      <c r="G81" s="360">
        <f>SUM(прил8!I482)</f>
        <v>65779</v>
      </c>
    </row>
    <row r="82" spans="1:7" s="49" customFormat="1" ht="31.5" x14ac:dyDescent="0.25">
      <c r="A82" s="62" t="s">
        <v>40</v>
      </c>
      <c r="B82" s="142" t="s">
        <v>203</v>
      </c>
      <c r="C82" s="181" t="s">
        <v>10</v>
      </c>
      <c r="D82" s="172" t="s">
        <v>619</v>
      </c>
      <c r="E82" s="61" t="s">
        <v>39</v>
      </c>
      <c r="F82" s="360">
        <f>SUM(прил8!H483)</f>
        <v>1067</v>
      </c>
      <c r="G82" s="360">
        <f>SUM(прил8!I483)</f>
        <v>1067</v>
      </c>
    </row>
    <row r="83" spans="1:7" s="49" customFormat="1" ht="31.5" x14ac:dyDescent="0.25">
      <c r="A83" s="33" t="s">
        <v>102</v>
      </c>
      <c r="B83" s="141" t="s">
        <v>203</v>
      </c>
      <c r="C83" s="184" t="s">
        <v>10</v>
      </c>
      <c r="D83" s="175" t="s">
        <v>620</v>
      </c>
      <c r="E83" s="36"/>
      <c r="F83" s="357">
        <f>SUM(F84:F85)</f>
        <v>411986</v>
      </c>
      <c r="G83" s="357">
        <f>SUM(G84:G85)</f>
        <v>411986</v>
      </c>
    </row>
    <row r="84" spans="1:7" s="49" customFormat="1" ht="31.5" x14ac:dyDescent="0.25">
      <c r="A84" s="62" t="s">
        <v>709</v>
      </c>
      <c r="B84" s="142" t="s">
        <v>203</v>
      </c>
      <c r="C84" s="181" t="s">
        <v>10</v>
      </c>
      <c r="D84" s="172" t="s">
        <v>620</v>
      </c>
      <c r="E84" s="61" t="s">
        <v>16</v>
      </c>
      <c r="F84" s="360">
        <f>SUM(прил8!H485)</f>
        <v>406253</v>
      </c>
      <c r="G84" s="360">
        <f>SUM(прил8!I485)</f>
        <v>406253</v>
      </c>
    </row>
    <row r="85" spans="1:7" s="49" customFormat="1" ht="31.5" x14ac:dyDescent="0.25">
      <c r="A85" s="62" t="s">
        <v>40</v>
      </c>
      <c r="B85" s="142" t="s">
        <v>203</v>
      </c>
      <c r="C85" s="181" t="s">
        <v>10</v>
      </c>
      <c r="D85" s="172" t="s">
        <v>620</v>
      </c>
      <c r="E85" s="61" t="s">
        <v>39</v>
      </c>
      <c r="F85" s="360">
        <f>SUM(прил8!H486)</f>
        <v>5733</v>
      </c>
      <c r="G85" s="360">
        <f>SUM(прил8!I486)</f>
        <v>5733</v>
      </c>
    </row>
    <row r="86" spans="1:7" s="49" customFormat="1" ht="31.5" x14ac:dyDescent="0.25">
      <c r="A86" s="33" t="s">
        <v>103</v>
      </c>
      <c r="B86" s="141" t="s">
        <v>203</v>
      </c>
      <c r="C86" s="184" t="s">
        <v>10</v>
      </c>
      <c r="D86" s="175" t="s">
        <v>621</v>
      </c>
      <c r="E86" s="36"/>
      <c r="F86" s="357">
        <f>SUM(F87:F88)</f>
        <v>3672221</v>
      </c>
      <c r="G86" s="357">
        <f>SUM(G87:G88)</f>
        <v>3672221</v>
      </c>
    </row>
    <row r="87" spans="1:7" s="49" customFormat="1" ht="31.5" x14ac:dyDescent="0.25">
      <c r="A87" s="62" t="s">
        <v>709</v>
      </c>
      <c r="B87" s="142" t="s">
        <v>203</v>
      </c>
      <c r="C87" s="181" t="s">
        <v>10</v>
      </c>
      <c r="D87" s="172" t="s">
        <v>621</v>
      </c>
      <c r="E87" s="61" t="s">
        <v>16</v>
      </c>
      <c r="F87" s="360">
        <f>SUM(прил8!H488)</f>
        <v>3615507</v>
      </c>
      <c r="G87" s="360">
        <f>SUM(прил8!I488)</f>
        <v>3615507</v>
      </c>
    </row>
    <row r="88" spans="1:7" s="49" customFormat="1" ht="31.5" x14ac:dyDescent="0.25">
      <c r="A88" s="62" t="s">
        <v>40</v>
      </c>
      <c r="B88" s="142" t="s">
        <v>203</v>
      </c>
      <c r="C88" s="181" t="s">
        <v>10</v>
      </c>
      <c r="D88" s="172" t="s">
        <v>621</v>
      </c>
      <c r="E88" s="61" t="s">
        <v>39</v>
      </c>
      <c r="F88" s="360">
        <f>SUM(прил8!H489)</f>
        <v>56714</v>
      </c>
      <c r="G88" s="360">
        <f>SUM(прил8!I489)</f>
        <v>56714</v>
      </c>
    </row>
    <row r="89" spans="1:7" s="49" customFormat="1" ht="31.5" x14ac:dyDescent="0.25">
      <c r="A89" s="33" t="s">
        <v>104</v>
      </c>
      <c r="B89" s="141" t="s">
        <v>203</v>
      </c>
      <c r="C89" s="184" t="s">
        <v>10</v>
      </c>
      <c r="D89" s="175" t="s">
        <v>622</v>
      </c>
      <c r="E89" s="36"/>
      <c r="F89" s="357">
        <f>SUM(F90:F91)</f>
        <v>650478</v>
      </c>
      <c r="G89" s="357">
        <f>SUM(G90:G91)</f>
        <v>650478</v>
      </c>
    </row>
    <row r="90" spans="1:7" s="49" customFormat="1" ht="31.5" x14ac:dyDescent="0.25">
      <c r="A90" s="62" t="s">
        <v>709</v>
      </c>
      <c r="B90" s="142" t="s">
        <v>203</v>
      </c>
      <c r="C90" s="181" t="s">
        <v>10</v>
      </c>
      <c r="D90" s="172" t="s">
        <v>622</v>
      </c>
      <c r="E90" s="61" t="s">
        <v>16</v>
      </c>
      <c r="F90" s="360">
        <f>SUM(прил8!H491)</f>
        <v>639834</v>
      </c>
      <c r="G90" s="360">
        <f>SUM(прил8!I491)</f>
        <v>639834</v>
      </c>
    </row>
    <row r="91" spans="1:7" s="49" customFormat="1" ht="31.5" x14ac:dyDescent="0.25">
      <c r="A91" s="62" t="s">
        <v>40</v>
      </c>
      <c r="B91" s="142" t="s">
        <v>203</v>
      </c>
      <c r="C91" s="181" t="s">
        <v>10</v>
      </c>
      <c r="D91" s="172" t="s">
        <v>622</v>
      </c>
      <c r="E91" s="61" t="s">
        <v>39</v>
      </c>
      <c r="F91" s="360">
        <f>SUM(прил8!H492)</f>
        <v>10644</v>
      </c>
      <c r="G91" s="360">
        <f>SUM(прил8!I492)</f>
        <v>10644</v>
      </c>
    </row>
    <row r="92" spans="1:7" s="49" customFormat="1" ht="31.5" x14ac:dyDescent="0.25">
      <c r="A92" s="33" t="s">
        <v>178</v>
      </c>
      <c r="B92" s="141" t="s">
        <v>203</v>
      </c>
      <c r="C92" s="184" t="s">
        <v>10</v>
      </c>
      <c r="D92" s="175" t="s">
        <v>614</v>
      </c>
      <c r="E92" s="36"/>
      <c r="F92" s="357">
        <f>SUM(F93)</f>
        <v>622620</v>
      </c>
      <c r="G92" s="357">
        <f>SUM(G93)</f>
        <v>622620</v>
      </c>
    </row>
    <row r="93" spans="1:7" s="49" customFormat="1" ht="31.5" x14ac:dyDescent="0.25">
      <c r="A93" s="62" t="s">
        <v>40</v>
      </c>
      <c r="B93" s="142" t="s">
        <v>203</v>
      </c>
      <c r="C93" s="181" t="s">
        <v>10</v>
      </c>
      <c r="D93" s="172" t="s">
        <v>614</v>
      </c>
      <c r="E93" s="61">
        <v>300</v>
      </c>
      <c r="F93" s="360">
        <f>SUM(прил8!H458)</f>
        <v>622620</v>
      </c>
      <c r="G93" s="360">
        <f>SUM(прил8!I458)</f>
        <v>622620</v>
      </c>
    </row>
    <row r="94" spans="1:7" s="49" customFormat="1" ht="31.5" x14ac:dyDescent="0.25">
      <c r="A94" s="33" t="s">
        <v>627</v>
      </c>
      <c r="B94" s="141" t="s">
        <v>203</v>
      </c>
      <c r="C94" s="184" t="s">
        <v>10</v>
      </c>
      <c r="D94" s="175" t="s">
        <v>626</v>
      </c>
      <c r="E94" s="36"/>
      <c r="F94" s="357">
        <f>SUM(F95)</f>
        <v>2000</v>
      </c>
      <c r="G94" s="357">
        <f>SUM(G95)</f>
        <v>2000</v>
      </c>
    </row>
    <row r="95" spans="1:7" s="49" customFormat="1" ht="31.5" x14ac:dyDescent="0.25">
      <c r="A95" s="62" t="s">
        <v>709</v>
      </c>
      <c r="B95" s="142" t="s">
        <v>203</v>
      </c>
      <c r="C95" s="181" t="s">
        <v>10</v>
      </c>
      <c r="D95" s="172" t="s">
        <v>626</v>
      </c>
      <c r="E95" s="61">
        <v>200</v>
      </c>
      <c r="F95" s="360">
        <f>SUM(прил8!H567)</f>
        <v>2000</v>
      </c>
      <c r="G95" s="360">
        <f>SUM(прил8!I567)</f>
        <v>2000</v>
      </c>
    </row>
    <row r="96" spans="1:7" s="49" customFormat="1" ht="63" x14ac:dyDescent="0.25">
      <c r="A96" s="165" t="s">
        <v>183</v>
      </c>
      <c r="B96" s="177" t="s">
        <v>234</v>
      </c>
      <c r="C96" s="186" t="s">
        <v>505</v>
      </c>
      <c r="D96" s="173" t="s">
        <v>506</v>
      </c>
      <c r="E96" s="170"/>
      <c r="F96" s="453">
        <f>SUM(F98+F100+F103)</f>
        <v>3867501</v>
      </c>
      <c r="G96" s="453">
        <f>SUM(G98+G100+G103)</f>
        <v>3867501</v>
      </c>
    </row>
    <row r="97" spans="1:7" s="49" customFormat="1" ht="47.25" x14ac:dyDescent="0.25">
      <c r="A97" s="415" t="s">
        <v>513</v>
      </c>
      <c r="B97" s="443" t="s">
        <v>234</v>
      </c>
      <c r="C97" s="444" t="s">
        <v>10</v>
      </c>
      <c r="D97" s="445" t="s">
        <v>506</v>
      </c>
      <c r="E97" s="424"/>
      <c r="F97" s="358">
        <f>SUM(F98+F100+F103)</f>
        <v>3867501</v>
      </c>
      <c r="G97" s="358">
        <f>SUM(G98+G100+G103)</f>
        <v>3867501</v>
      </c>
    </row>
    <row r="98" spans="1:7" s="49" customFormat="1" ht="47.25" x14ac:dyDescent="0.25">
      <c r="A98" s="33" t="s">
        <v>89</v>
      </c>
      <c r="B98" s="141" t="s">
        <v>234</v>
      </c>
      <c r="C98" s="184" t="s">
        <v>10</v>
      </c>
      <c r="D98" s="175" t="s">
        <v>514</v>
      </c>
      <c r="E98" s="36"/>
      <c r="F98" s="357">
        <f>SUM(F99)</f>
        <v>711000</v>
      </c>
      <c r="G98" s="357">
        <f>SUM(G99)</f>
        <v>711000</v>
      </c>
    </row>
    <row r="99" spans="1:7" s="49" customFormat="1" ht="47.25" x14ac:dyDescent="0.25">
      <c r="A99" s="62" t="s">
        <v>88</v>
      </c>
      <c r="B99" s="142" t="s">
        <v>234</v>
      </c>
      <c r="C99" s="181" t="s">
        <v>10</v>
      </c>
      <c r="D99" s="172" t="s">
        <v>514</v>
      </c>
      <c r="E99" s="61">
        <v>100</v>
      </c>
      <c r="F99" s="360">
        <f>SUM(прил8!H41)</f>
        <v>711000</v>
      </c>
      <c r="G99" s="360">
        <f>SUM(прил8!I41)</f>
        <v>711000</v>
      </c>
    </row>
    <row r="100" spans="1:7" s="49" customFormat="1" ht="47.25" x14ac:dyDescent="0.25">
      <c r="A100" s="33" t="s">
        <v>470</v>
      </c>
      <c r="B100" s="141" t="s">
        <v>234</v>
      </c>
      <c r="C100" s="184" t="s">
        <v>10</v>
      </c>
      <c r="D100" s="175" t="s">
        <v>623</v>
      </c>
      <c r="E100" s="36"/>
      <c r="F100" s="357">
        <f>SUM(F101:F102)</f>
        <v>3135501</v>
      </c>
      <c r="G100" s="357">
        <f>SUM(G101:G102)</f>
        <v>3135501</v>
      </c>
    </row>
    <row r="101" spans="1:7" s="49" customFormat="1" ht="31.5" x14ac:dyDescent="0.25">
      <c r="A101" s="62" t="s">
        <v>709</v>
      </c>
      <c r="B101" s="142" t="s">
        <v>234</v>
      </c>
      <c r="C101" s="181" t="s">
        <v>10</v>
      </c>
      <c r="D101" s="172" t="s">
        <v>623</v>
      </c>
      <c r="E101" s="61">
        <v>200</v>
      </c>
      <c r="F101" s="360">
        <f>SUM(прил8!H534)</f>
        <v>3135501</v>
      </c>
      <c r="G101" s="360">
        <f>SUM(прил8!I534)</f>
        <v>3135501</v>
      </c>
    </row>
    <row r="102" spans="1:7" s="49" customFormat="1" ht="19.5" customHeight="1" x14ac:dyDescent="0.25">
      <c r="A102" s="62" t="s">
        <v>40</v>
      </c>
      <c r="B102" s="142" t="s">
        <v>234</v>
      </c>
      <c r="C102" s="181" t="s">
        <v>10</v>
      </c>
      <c r="D102" s="172" t="s">
        <v>623</v>
      </c>
      <c r="E102" s="61">
        <v>300</v>
      </c>
      <c r="F102" s="360">
        <f>SUM(прил8!H535)</f>
        <v>0</v>
      </c>
      <c r="G102" s="360">
        <f>SUM(прил8!I535)</f>
        <v>0</v>
      </c>
    </row>
    <row r="103" spans="1:7" s="49" customFormat="1" ht="31.5" x14ac:dyDescent="0.25">
      <c r="A103" s="33" t="s">
        <v>116</v>
      </c>
      <c r="B103" s="141" t="s">
        <v>234</v>
      </c>
      <c r="C103" s="184" t="s">
        <v>10</v>
      </c>
      <c r="D103" s="175" t="s">
        <v>515</v>
      </c>
      <c r="E103" s="36"/>
      <c r="F103" s="357">
        <f>SUM(F104)</f>
        <v>21000</v>
      </c>
      <c r="G103" s="357">
        <f>SUM(G104)</f>
        <v>21000</v>
      </c>
    </row>
    <row r="104" spans="1:7" s="49" customFormat="1" ht="31.5" x14ac:dyDescent="0.25">
      <c r="A104" s="62" t="s">
        <v>709</v>
      </c>
      <c r="B104" s="142" t="s">
        <v>234</v>
      </c>
      <c r="C104" s="181" t="s">
        <v>10</v>
      </c>
      <c r="D104" s="172" t="s">
        <v>515</v>
      </c>
      <c r="E104" s="61">
        <v>200</v>
      </c>
      <c r="F104" s="360">
        <f>SUM(прил8!H43+прил8!H373+прил8!H555+прил8!H571)</f>
        <v>21000</v>
      </c>
      <c r="G104" s="360">
        <f>SUM(прил8!I43+прил8!I373+прил8!I555+прил8!I571)</f>
        <v>21000</v>
      </c>
    </row>
    <row r="105" spans="1:7" s="49" customFormat="1" ht="20.25" hidden="1" customHeight="1" x14ac:dyDescent="0.25">
      <c r="A105" s="62" t="s">
        <v>18</v>
      </c>
      <c r="B105" s="142" t="s">
        <v>234</v>
      </c>
      <c r="C105" s="181"/>
      <c r="D105" s="172" t="s">
        <v>273</v>
      </c>
      <c r="E105" s="61">
        <v>800</v>
      </c>
      <c r="F105" s="360">
        <f>SUM(прил8!H549)</f>
        <v>196000</v>
      </c>
      <c r="G105" s="360">
        <f>SUM(прил8!I549)</f>
        <v>196000</v>
      </c>
    </row>
    <row r="106" spans="1:7" s="49" customFormat="1" ht="31.5" x14ac:dyDescent="0.25">
      <c r="A106" s="151" t="s">
        <v>463</v>
      </c>
      <c r="B106" s="178" t="s">
        <v>575</v>
      </c>
      <c r="C106" s="300" t="s">
        <v>505</v>
      </c>
      <c r="D106" s="179" t="s">
        <v>506</v>
      </c>
      <c r="E106" s="45"/>
      <c r="F106" s="355">
        <f>SUM(F107+F160+F173+F177)</f>
        <v>338255730</v>
      </c>
      <c r="G106" s="355">
        <f>SUM(G107+G160+G173+G177)</f>
        <v>341695876</v>
      </c>
    </row>
    <row r="107" spans="1:7" s="49" customFormat="1" ht="47.25" x14ac:dyDescent="0.25">
      <c r="A107" s="169" t="s">
        <v>270</v>
      </c>
      <c r="B107" s="177" t="s">
        <v>241</v>
      </c>
      <c r="C107" s="186" t="s">
        <v>505</v>
      </c>
      <c r="D107" s="173" t="s">
        <v>506</v>
      </c>
      <c r="E107" s="170"/>
      <c r="F107" s="453">
        <f>SUM(F108+F130)</f>
        <v>310809625</v>
      </c>
      <c r="G107" s="453">
        <f>SUM(G108+G130)</f>
        <v>314249771</v>
      </c>
    </row>
    <row r="108" spans="1:7" s="49" customFormat="1" ht="31.5" x14ac:dyDescent="0.25">
      <c r="A108" s="442" t="s">
        <v>576</v>
      </c>
      <c r="B108" s="443" t="s">
        <v>241</v>
      </c>
      <c r="C108" s="444" t="s">
        <v>10</v>
      </c>
      <c r="D108" s="445" t="s">
        <v>506</v>
      </c>
      <c r="E108" s="424"/>
      <c r="F108" s="358">
        <f>SUM(F109+F112+F115+F117+F119+F122+F124+F126)</f>
        <v>40020077</v>
      </c>
      <c r="G108" s="358">
        <f>SUM(G109+G112+G115+G117+G119+G122+G124+G126)</f>
        <v>40020077</v>
      </c>
    </row>
    <row r="109" spans="1:7" s="49" customFormat="1" ht="31.5" x14ac:dyDescent="0.25">
      <c r="A109" s="83" t="s">
        <v>182</v>
      </c>
      <c r="B109" s="141" t="s">
        <v>241</v>
      </c>
      <c r="C109" s="184" t="s">
        <v>10</v>
      </c>
      <c r="D109" s="175" t="s">
        <v>624</v>
      </c>
      <c r="E109" s="36"/>
      <c r="F109" s="357">
        <f>SUM(F110:F111)</f>
        <v>1134440</v>
      </c>
      <c r="G109" s="357">
        <f>SUM(G110:G111)</f>
        <v>1134440</v>
      </c>
    </row>
    <row r="110" spans="1:7" s="49" customFormat="1" ht="31.5" hidden="1" x14ac:dyDescent="0.25">
      <c r="A110" s="84" t="s">
        <v>709</v>
      </c>
      <c r="B110" s="142" t="s">
        <v>241</v>
      </c>
      <c r="C110" s="181" t="s">
        <v>10</v>
      </c>
      <c r="D110" s="172" t="s">
        <v>624</v>
      </c>
      <c r="E110" s="61">
        <v>200</v>
      </c>
      <c r="F110" s="360">
        <f>SUM(прил8!H540)</f>
        <v>1134440</v>
      </c>
      <c r="G110" s="360">
        <f>SUM(прил8!I540)</f>
        <v>1134440</v>
      </c>
    </row>
    <row r="111" spans="1:7" s="49" customFormat="1" ht="31.5" x14ac:dyDescent="0.25">
      <c r="A111" s="84" t="s">
        <v>40</v>
      </c>
      <c r="B111" s="142" t="s">
        <v>241</v>
      </c>
      <c r="C111" s="181" t="s">
        <v>10</v>
      </c>
      <c r="D111" s="172" t="s">
        <v>624</v>
      </c>
      <c r="E111" s="61">
        <v>300</v>
      </c>
      <c r="F111" s="360">
        <f>SUM(прил8!H541)</f>
        <v>0</v>
      </c>
      <c r="G111" s="360">
        <f>SUM(прил8!I541)</f>
        <v>0</v>
      </c>
    </row>
    <row r="112" spans="1:7" s="49" customFormat="1" ht="94.5" x14ac:dyDescent="0.25">
      <c r="A112" s="174" t="s">
        <v>159</v>
      </c>
      <c r="B112" s="141" t="s">
        <v>241</v>
      </c>
      <c r="C112" s="184" t="s">
        <v>10</v>
      </c>
      <c r="D112" s="175" t="s">
        <v>578</v>
      </c>
      <c r="E112" s="36"/>
      <c r="F112" s="357">
        <f>SUM(F113:F114)</f>
        <v>19211671</v>
      </c>
      <c r="G112" s="357">
        <f>SUM(G113:G114)</f>
        <v>19211671</v>
      </c>
    </row>
    <row r="113" spans="1:7" s="49" customFormat="1" ht="47.25" x14ac:dyDescent="0.25">
      <c r="A113" s="150" t="s">
        <v>88</v>
      </c>
      <c r="B113" s="142" t="s">
        <v>241</v>
      </c>
      <c r="C113" s="181" t="s">
        <v>10</v>
      </c>
      <c r="D113" s="172" t="s">
        <v>578</v>
      </c>
      <c r="E113" s="61">
        <v>100</v>
      </c>
      <c r="F113" s="360">
        <f>SUM(прил8!H267)</f>
        <v>9648913</v>
      </c>
      <c r="G113" s="360">
        <f>SUM(прил8!I267)</f>
        <v>9648913</v>
      </c>
    </row>
    <row r="114" spans="1:7" s="49" customFormat="1" ht="31.5" x14ac:dyDescent="0.25">
      <c r="A114" s="84" t="s">
        <v>709</v>
      </c>
      <c r="B114" s="142" t="s">
        <v>241</v>
      </c>
      <c r="C114" s="181" t="s">
        <v>10</v>
      </c>
      <c r="D114" s="172" t="s">
        <v>578</v>
      </c>
      <c r="E114" s="61">
        <v>200</v>
      </c>
      <c r="F114" s="360">
        <f>SUM(прил8!H268)</f>
        <v>9562758</v>
      </c>
      <c r="G114" s="360">
        <f>SUM(прил8!I268)</f>
        <v>9562758</v>
      </c>
    </row>
    <row r="115" spans="1:7" s="49" customFormat="1" ht="31.5" hidden="1" x14ac:dyDescent="0.25">
      <c r="A115" s="83" t="s">
        <v>748</v>
      </c>
      <c r="B115" s="141" t="s">
        <v>241</v>
      </c>
      <c r="C115" s="184" t="s">
        <v>10</v>
      </c>
      <c r="D115" s="175" t="s">
        <v>747</v>
      </c>
      <c r="E115" s="36"/>
      <c r="F115" s="504">
        <f>SUM(F116)</f>
        <v>0</v>
      </c>
      <c r="G115" s="504">
        <f>SUM(G116)</f>
        <v>0</v>
      </c>
    </row>
    <row r="116" spans="1:7" s="49" customFormat="1" ht="31.5" hidden="1" x14ac:dyDescent="0.25">
      <c r="A116" s="84" t="s">
        <v>709</v>
      </c>
      <c r="B116" s="142" t="s">
        <v>241</v>
      </c>
      <c r="C116" s="181" t="s">
        <v>10</v>
      </c>
      <c r="D116" s="172" t="s">
        <v>747</v>
      </c>
      <c r="E116" s="61">
        <v>200</v>
      </c>
      <c r="F116" s="360">
        <f>SUM(прил8!H270)</f>
        <v>0</v>
      </c>
      <c r="G116" s="360">
        <f>SUM(прил8!I270)</f>
        <v>0</v>
      </c>
    </row>
    <row r="117" spans="1:7" s="49" customFormat="1" ht="31.5" hidden="1" x14ac:dyDescent="0.25">
      <c r="A117" s="83" t="s">
        <v>740</v>
      </c>
      <c r="B117" s="141" t="s">
        <v>241</v>
      </c>
      <c r="C117" s="184" t="s">
        <v>10</v>
      </c>
      <c r="D117" s="175" t="s">
        <v>739</v>
      </c>
      <c r="E117" s="36"/>
      <c r="F117" s="357">
        <f>SUM(F118)</f>
        <v>0</v>
      </c>
      <c r="G117" s="357">
        <f>SUM(G118)</f>
        <v>0</v>
      </c>
    </row>
    <row r="118" spans="1:7" s="49" customFormat="1" ht="31.5" hidden="1" x14ac:dyDescent="0.25">
      <c r="A118" s="84" t="s">
        <v>40</v>
      </c>
      <c r="B118" s="142" t="s">
        <v>241</v>
      </c>
      <c r="C118" s="181" t="s">
        <v>10</v>
      </c>
      <c r="D118" s="172" t="s">
        <v>739</v>
      </c>
      <c r="E118" s="61">
        <v>300</v>
      </c>
      <c r="F118" s="360">
        <f>SUM(прил8!H497)</f>
        <v>0</v>
      </c>
      <c r="G118" s="360">
        <f>SUM(прил8!I497)</f>
        <v>0</v>
      </c>
    </row>
    <row r="119" spans="1:7" s="49" customFormat="1" ht="78.75" x14ac:dyDescent="0.25">
      <c r="A119" s="83" t="s">
        <v>110</v>
      </c>
      <c r="B119" s="141" t="s">
        <v>241</v>
      </c>
      <c r="C119" s="184" t="s">
        <v>10</v>
      </c>
      <c r="D119" s="175" t="s">
        <v>616</v>
      </c>
      <c r="E119" s="36"/>
      <c r="F119" s="357">
        <f>SUM(F120:F121)</f>
        <v>776312</v>
      </c>
      <c r="G119" s="357">
        <f>SUM(G120:G121)</f>
        <v>776312</v>
      </c>
    </row>
    <row r="120" spans="1:7" s="49" customFormat="1" ht="31.5" x14ac:dyDescent="0.25">
      <c r="A120" s="84" t="s">
        <v>709</v>
      </c>
      <c r="B120" s="142" t="s">
        <v>241</v>
      </c>
      <c r="C120" s="181" t="s">
        <v>10</v>
      </c>
      <c r="D120" s="172" t="s">
        <v>616</v>
      </c>
      <c r="E120" s="61">
        <v>200</v>
      </c>
      <c r="F120" s="360">
        <f>SUM(прил8!H499)</f>
        <v>772450</v>
      </c>
      <c r="G120" s="360">
        <f>SUM(прил8!I499)</f>
        <v>772450</v>
      </c>
    </row>
    <row r="121" spans="1:7" s="49" customFormat="1" ht="31.5" x14ac:dyDescent="0.25">
      <c r="A121" s="84" t="s">
        <v>40</v>
      </c>
      <c r="B121" s="142" t="s">
        <v>241</v>
      </c>
      <c r="C121" s="181" t="s">
        <v>10</v>
      </c>
      <c r="D121" s="172" t="s">
        <v>616</v>
      </c>
      <c r="E121" s="61">
        <v>300</v>
      </c>
      <c r="F121" s="360">
        <f>SUM(прил8!H500)</f>
        <v>3862</v>
      </c>
      <c r="G121" s="360">
        <f>SUM(прил8!I500)</f>
        <v>3862</v>
      </c>
    </row>
    <row r="122" spans="1:7" s="49" customFormat="1" ht="31.5" hidden="1" x14ac:dyDescent="0.25">
      <c r="A122" s="83" t="s">
        <v>706</v>
      </c>
      <c r="B122" s="141" t="s">
        <v>241</v>
      </c>
      <c r="C122" s="184" t="s">
        <v>10</v>
      </c>
      <c r="D122" s="175" t="s">
        <v>705</v>
      </c>
      <c r="E122" s="36"/>
      <c r="F122" s="357">
        <f>SUM(F123)</f>
        <v>0</v>
      </c>
      <c r="G122" s="357">
        <f>SUM(G123)</f>
        <v>0</v>
      </c>
    </row>
    <row r="123" spans="1:7" s="49" customFormat="1" ht="31.5" hidden="1" x14ac:dyDescent="0.25">
      <c r="A123" s="84" t="s">
        <v>709</v>
      </c>
      <c r="B123" s="142" t="s">
        <v>241</v>
      </c>
      <c r="C123" s="181" t="s">
        <v>10</v>
      </c>
      <c r="D123" s="172" t="s">
        <v>705</v>
      </c>
      <c r="E123" s="61">
        <v>200</v>
      </c>
      <c r="F123" s="360">
        <f>SUM(прил8!H272)</f>
        <v>0</v>
      </c>
      <c r="G123" s="360">
        <f>SUM(прил8!I272)</f>
        <v>0</v>
      </c>
    </row>
    <row r="124" spans="1:7" s="49" customFormat="1" ht="31.5" x14ac:dyDescent="0.25">
      <c r="A124" s="83" t="s">
        <v>581</v>
      </c>
      <c r="B124" s="141" t="s">
        <v>241</v>
      </c>
      <c r="C124" s="184" t="s">
        <v>10</v>
      </c>
      <c r="D124" s="175" t="s">
        <v>582</v>
      </c>
      <c r="E124" s="36"/>
      <c r="F124" s="357">
        <f>SUM(F125)</f>
        <v>60000</v>
      </c>
      <c r="G124" s="357">
        <f>SUM(G125)</f>
        <v>60000</v>
      </c>
    </row>
    <row r="125" spans="1:7" s="49" customFormat="1" ht="31.5" x14ac:dyDescent="0.25">
      <c r="A125" s="84" t="s">
        <v>709</v>
      </c>
      <c r="B125" s="142" t="s">
        <v>241</v>
      </c>
      <c r="C125" s="181" t="s">
        <v>10</v>
      </c>
      <c r="D125" s="172" t="s">
        <v>582</v>
      </c>
      <c r="E125" s="61">
        <v>200</v>
      </c>
      <c r="F125" s="360">
        <f>SUM(прил8!H502)</f>
        <v>60000</v>
      </c>
      <c r="G125" s="360">
        <f>SUM(прил8!I502)</f>
        <v>60000</v>
      </c>
    </row>
    <row r="126" spans="1:7" s="49" customFormat="1" ht="31.5" x14ac:dyDescent="0.25">
      <c r="A126" s="83" t="s">
        <v>98</v>
      </c>
      <c r="B126" s="141" t="s">
        <v>241</v>
      </c>
      <c r="C126" s="184" t="s">
        <v>10</v>
      </c>
      <c r="D126" s="175" t="s">
        <v>539</v>
      </c>
      <c r="E126" s="36"/>
      <c r="F126" s="357">
        <f>SUM(F127:F129)</f>
        <v>18837654</v>
      </c>
      <c r="G126" s="357">
        <f>SUM(G127:G129)</f>
        <v>18837654</v>
      </c>
    </row>
    <row r="127" spans="1:7" s="49" customFormat="1" ht="47.25" x14ac:dyDescent="0.25">
      <c r="A127" s="84" t="s">
        <v>88</v>
      </c>
      <c r="B127" s="142" t="s">
        <v>241</v>
      </c>
      <c r="C127" s="181" t="s">
        <v>10</v>
      </c>
      <c r="D127" s="172" t="s">
        <v>539</v>
      </c>
      <c r="E127" s="61">
        <v>100</v>
      </c>
      <c r="F127" s="360">
        <f>SUM(прил8!H274)</f>
        <v>9464479</v>
      </c>
      <c r="G127" s="360">
        <f>SUM(прил8!I274)</f>
        <v>9464479</v>
      </c>
    </row>
    <row r="128" spans="1:7" s="49" customFormat="1" ht="31.5" x14ac:dyDescent="0.25">
      <c r="A128" s="84" t="s">
        <v>709</v>
      </c>
      <c r="B128" s="142" t="s">
        <v>241</v>
      </c>
      <c r="C128" s="181" t="s">
        <v>10</v>
      </c>
      <c r="D128" s="172" t="s">
        <v>539</v>
      </c>
      <c r="E128" s="61">
        <v>200</v>
      </c>
      <c r="F128" s="360">
        <f>SUM(прил8!H275)</f>
        <v>4093042</v>
      </c>
      <c r="G128" s="360">
        <f>SUM(прил8!I275)</f>
        <v>4093042</v>
      </c>
    </row>
    <row r="129" spans="1:7" s="49" customFormat="1" ht="31.5" x14ac:dyDescent="0.25">
      <c r="A129" s="84" t="s">
        <v>18</v>
      </c>
      <c r="B129" s="142" t="s">
        <v>241</v>
      </c>
      <c r="C129" s="181" t="s">
        <v>10</v>
      </c>
      <c r="D129" s="172" t="s">
        <v>539</v>
      </c>
      <c r="E129" s="61">
        <v>800</v>
      </c>
      <c r="F129" s="360">
        <f>SUM(прил8!H276)</f>
        <v>5280133</v>
      </c>
      <c r="G129" s="360">
        <f>SUM(прил8!I276)</f>
        <v>5280133</v>
      </c>
    </row>
    <row r="130" spans="1:7" s="49" customFormat="1" ht="31.5" x14ac:dyDescent="0.25">
      <c r="A130" s="442" t="s">
        <v>588</v>
      </c>
      <c r="B130" s="443" t="s">
        <v>241</v>
      </c>
      <c r="C130" s="444" t="s">
        <v>12</v>
      </c>
      <c r="D130" s="445" t="s">
        <v>506</v>
      </c>
      <c r="E130" s="424"/>
      <c r="F130" s="358">
        <f>SUM(F131+F134+F136+F138+F141+F143+F145+F147+F158+F150+F152+F156)</f>
        <v>270789548</v>
      </c>
      <c r="G130" s="358">
        <f>SUM(G131+G134+G136+G138+G141+G143+G145+G147+G158+G150+G152+G156)</f>
        <v>274229694</v>
      </c>
    </row>
    <row r="131" spans="1:7" s="49" customFormat="1" ht="94.5" x14ac:dyDescent="0.25">
      <c r="A131" s="83" t="s">
        <v>161</v>
      </c>
      <c r="B131" s="141" t="s">
        <v>241</v>
      </c>
      <c r="C131" s="184" t="s">
        <v>12</v>
      </c>
      <c r="D131" s="175" t="s">
        <v>579</v>
      </c>
      <c r="E131" s="36"/>
      <c r="F131" s="357">
        <f>SUM(F132:F133)</f>
        <v>227216835</v>
      </c>
      <c r="G131" s="357">
        <f>SUM(G132:G133)</f>
        <v>227216835</v>
      </c>
    </row>
    <row r="132" spans="1:7" s="49" customFormat="1" ht="47.25" x14ac:dyDescent="0.25">
      <c r="A132" s="150" t="s">
        <v>88</v>
      </c>
      <c r="B132" s="142" t="s">
        <v>241</v>
      </c>
      <c r="C132" s="181" t="s">
        <v>12</v>
      </c>
      <c r="D132" s="172" t="s">
        <v>579</v>
      </c>
      <c r="E132" s="61">
        <v>100</v>
      </c>
      <c r="F132" s="360">
        <f>SUM(прил8!H287)</f>
        <v>115808769</v>
      </c>
      <c r="G132" s="360">
        <f>SUM(прил8!I287)</f>
        <v>115808769</v>
      </c>
    </row>
    <row r="133" spans="1:7" s="49" customFormat="1" ht="31.5" x14ac:dyDescent="0.25">
      <c r="A133" s="84" t="s">
        <v>709</v>
      </c>
      <c r="B133" s="142" t="s">
        <v>241</v>
      </c>
      <c r="C133" s="181" t="s">
        <v>12</v>
      </c>
      <c r="D133" s="172" t="s">
        <v>579</v>
      </c>
      <c r="E133" s="61">
        <v>200</v>
      </c>
      <c r="F133" s="360">
        <f>SUM(прил8!H288)</f>
        <v>111408066</v>
      </c>
      <c r="G133" s="360">
        <f>SUM(прил8!I288)</f>
        <v>111408066</v>
      </c>
    </row>
    <row r="134" spans="1:7" s="49" customFormat="1" ht="31.5" hidden="1" x14ac:dyDescent="0.25">
      <c r="A134" s="83" t="s">
        <v>748</v>
      </c>
      <c r="B134" s="141" t="s">
        <v>241</v>
      </c>
      <c r="C134" s="184" t="s">
        <v>12</v>
      </c>
      <c r="D134" s="175" t="s">
        <v>747</v>
      </c>
      <c r="E134" s="36"/>
      <c r="F134" s="357">
        <f>SUM(F135)</f>
        <v>0</v>
      </c>
      <c r="G134" s="357">
        <f>SUM(G135)</f>
        <v>0</v>
      </c>
    </row>
    <row r="135" spans="1:7" s="49" customFormat="1" ht="31.5" hidden="1" x14ac:dyDescent="0.25">
      <c r="A135" s="84" t="s">
        <v>709</v>
      </c>
      <c r="B135" s="142" t="s">
        <v>241</v>
      </c>
      <c r="C135" s="181" t="s">
        <v>12</v>
      </c>
      <c r="D135" s="172" t="s">
        <v>747</v>
      </c>
      <c r="E135" s="61">
        <v>200</v>
      </c>
      <c r="F135" s="360">
        <f>SUM(прил8!H290)</f>
        <v>0</v>
      </c>
      <c r="G135" s="360">
        <f>SUM(прил8!I290)</f>
        <v>0</v>
      </c>
    </row>
    <row r="136" spans="1:7" s="49" customFormat="1" ht="31.5" hidden="1" x14ac:dyDescent="0.25">
      <c r="A136" s="83" t="s">
        <v>740</v>
      </c>
      <c r="B136" s="141" t="s">
        <v>241</v>
      </c>
      <c r="C136" s="184" t="s">
        <v>12</v>
      </c>
      <c r="D136" s="175" t="s">
        <v>739</v>
      </c>
      <c r="E136" s="36"/>
      <c r="F136" s="357">
        <f>SUM(F137)</f>
        <v>0</v>
      </c>
      <c r="G136" s="357">
        <f>SUM(G137)</f>
        <v>0</v>
      </c>
    </row>
    <row r="137" spans="1:7" s="49" customFormat="1" ht="47.25" hidden="1" x14ac:dyDescent="0.25">
      <c r="A137" s="84" t="s">
        <v>88</v>
      </c>
      <c r="B137" s="142" t="s">
        <v>241</v>
      </c>
      <c r="C137" s="181" t="s">
        <v>12</v>
      </c>
      <c r="D137" s="172" t="s">
        <v>739</v>
      </c>
      <c r="E137" s="61">
        <v>100</v>
      </c>
      <c r="F137" s="360">
        <f>SUM(прил8!H292+прил8!H505)</f>
        <v>0</v>
      </c>
      <c r="G137" s="360">
        <f>SUM(прил8!I292+прил8!I505)</f>
        <v>0</v>
      </c>
    </row>
    <row r="138" spans="1:7" s="49" customFormat="1" ht="78.75" x14ac:dyDescent="0.25">
      <c r="A138" s="83" t="s">
        <v>110</v>
      </c>
      <c r="B138" s="141" t="s">
        <v>241</v>
      </c>
      <c r="C138" s="184" t="s">
        <v>12</v>
      </c>
      <c r="D138" s="175" t="s">
        <v>616</v>
      </c>
      <c r="E138" s="36"/>
      <c r="F138" s="357">
        <f>SUM(F139:F140)</f>
        <v>7123482</v>
      </c>
      <c r="G138" s="357">
        <f>SUM(G139:G140)</f>
        <v>7123482</v>
      </c>
    </row>
    <row r="139" spans="1:7" s="49" customFormat="1" ht="31.5" x14ac:dyDescent="0.25">
      <c r="A139" s="84" t="s">
        <v>709</v>
      </c>
      <c r="B139" s="142" t="s">
        <v>241</v>
      </c>
      <c r="C139" s="181" t="s">
        <v>12</v>
      </c>
      <c r="D139" s="172" t="s">
        <v>616</v>
      </c>
      <c r="E139" s="61">
        <v>200</v>
      </c>
      <c r="F139" s="360">
        <f>SUM(прил8!H507)</f>
        <v>7093439</v>
      </c>
      <c r="G139" s="360">
        <f>SUM(прил8!I507)</f>
        <v>7093439</v>
      </c>
    </row>
    <row r="140" spans="1:7" s="49" customFormat="1" ht="31.5" x14ac:dyDescent="0.25">
      <c r="A140" s="84" t="s">
        <v>40</v>
      </c>
      <c r="B140" s="142" t="s">
        <v>241</v>
      </c>
      <c r="C140" s="181" t="s">
        <v>12</v>
      </c>
      <c r="D140" s="172" t="s">
        <v>616</v>
      </c>
      <c r="E140" s="61">
        <v>300</v>
      </c>
      <c r="F140" s="360">
        <f>SUM(прил8!H508)</f>
        <v>30043</v>
      </c>
      <c r="G140" s="360">
        <f>SUM(прил8!I508)</f>
        <v>30043</v>
      </c>
    </row>
    <row r="141" spans="1:7" s="49" customFormat="1" ht="63" hidden="1" x14ac:dyDescent="0.25">
      <c r="A141" s="83" t="s">
        <v>741</v>
      </c>
      <c r="B141" s="141" t="s">
        <v>241</v>
      </c>
      <c r="C141" s="184" t="s">
        <v>12</v>
      </c>
      <c r="D141" s="175" t="s">
        <v>738</v>
      </c>
      <c r="E141" s="36"/>
      <c r="F141" s="357">
        <f>SUM(F142)</f>
        <v>0</v>
      </c>
      <c r="G141" s="357">
        <f>SUM(G142)</f>
        <v>0</v>
      </c>
    </row>
    <row r="142" spans="1:7" s="49" customFormat="1" ht="31.5" hidden="1" x14ac:dyDescent="0.25">
      <c r="A142" s="84" t="s">
        <v>709</v>
      </c>
      <c r="B142" s="142" t="s">
        <v>241</v>
      </c>
      <c r="C142" s="181" t="s">
        <v>12</v>
      </c>
      <c r="D142" s="172" t="s">
        <v>738</v>
      </c>
      <c r="E142" s="61">
        <v>200</v>
      </c>
      <c r="F142" s="360">
        <f>SUM(прил8!H294)</f>
        <v>0</v>
      </c>
      <c r="G142" s="360">
        <f>SUM(прил8!I294)</f>
        <v>0</v>
      </c>
    </row>
    <row r="143" spans="1:7" s="49" customFormat="1" ht="31.5" x14ac:dyDescent="0.25">
      <c r="A143" s="174" t="s">
        <v>469</v>
      </c>
      <c r="B143" s="141" t="s">
        <v>241</v>
      </c>
      <c r="C143" s="184" t="s">
        <v>12</v>
      </c>
      <c r="D143" s="175" t="s">
        <v>580</v>
      </c>
      <c r="E143" s="36"/>
      <c r="F143" s="357">
        <f>SUM(F144)</f>
        <v>895700</v>
      </c>
      <c r="G143" s="357">
        <f>SUM(G144)</f>
        <v>895700</v>
      </c>
    </row>
    <row r="144" spans="1:7" s="49" customFormat="1" ht="47.25" x14ac:dyDescent="0.25">
      <c r="A144" s="150" t="s">
        <v>88</v>
      </c>
      <c r="B144" s="142" t="s">
        <v>241</v>
      </c>
      <c r="C144" s="181" t="s">
        <v>12</v>
      </c>
      <c r="D144" s="172" t="s">
        <v>580</v>
      </c>
      <c r="E144" s="61">
        <v>100</v>
      </c>
      <c r="F144" s="360">
        <f>SUM(прил8!H303)</f>
        <v>895700</v>
      </c>
      <c r="G144" s="360">
        <f>SUM(прил8!I303)</f>
        <v>895700</v>
      </c>
    </row>
    <row r="145" spans="1:7" s="49" customFormat="1" ht="31.5" hidden="1" x14ac:dyDescent="0.25">
      <c r="A145" s="174" t="s">
        <v>706</v>
      </c>
      <c r="B145" s="141" t="s">
        <v>241</v>
      </c>
      <c r="C145" s="184" t="s">
        <v>12</v>
      </c>
      <c r="D145" s="175" t="s">
        <v>705</v>
      </c>
      <c r="E145" s="36"/>
      <c r="F145" s="357">
        <f>SUM(F146)</f>
        <v>0</v>
      </c>
      <c r="G145" s="357">
        <f>SUM(G146)</f>
        <v>0</v>
      </c>
    </row>
    <row r="146" spans="1:7" s="49" customFormat="1" ht="31.5" hidden="1" x14ac:dyDescent="0.25">
      <c r="A146" s="84" t="s">
        <v>709</v>
      </c>
      <c r="B146" s="142" t="s">
        <v>241</v>
      </c>
      <c r="C146" s="181" t="s">
        <v>12</v>
      </c>
      <c r="D146" s="172" t="s">
        <v>705</v>
      </c>
      <c r="E146" s="61">
        <v>200</v>
      </c>
      <c r="F146" s="360">
        <f>SUM(прил8!H295)</f>
        <v>0</v>
      </c>
      <c r="G146" s="360">
        <f>SUM(прил8!I295)</f>
        <v>0</v>
      </c>
    </row>
    <row r="147" spans="1:7" s="49" customFormat="1" ht="31.5" x14ac:dyDescent="0.25">
      <c r="A147" s="83" t="s">
        <v>581</v>
      </c>
      <c r="B147" s="141" t="s">
        <v>241</v>
      </c>
      <c r="C147" s="184" t="s">
        <v>12</v>
      </c>
      <c r="D147" s="175" t="s">
        <v>582</v>
      </c>
      <c r="E147" s="36"/>
      <c r="F147" s="357">
        <f>SUM(F148:F149)</f>
        <v>1101862</v>
      </c>
      <c r="G147" s="357">
        <f>SUM(G148:G149)</f>
        <v>1101862</v>
      </c>
    </row>
    <row r="148" spans="1:7" s="49" customFormat="1" ht="47.25" x14ac:dyDescent="0.25">
      <c r="A148" s="84" t="s">
        <v>88</v>
      </c>
      <c r="B148" s="142" t="s">
        <v>241</v>
      </c>
      <c r="C148" s="181" t="s">
        <v>12</v>
      </c>
      <c r="D148" s="172" t="s">
        <v>582</v>
      </c>
      <c r="E148" s="61">
        <v>100</v>
      </c>
      <c r="F148" s="360">
        <f>SUM(прил8!H298)</f>
        <v>529881</v>
      </c>
      <c r="G148" s="360">
        <f>SUM(прил8!I298)</f>
        <v>529881</v>
      </c>
    </row>
    <row r="149" spans="1:7" s="49" customFormat="1" ht="31.5" x14ac:dyDescent="0.25">
      <c r="A149" s="84" t="s">
        <v>40</v>
      </c>
      <c r="B149" s="142" t="s">
        <v>241</v>
      </c>
      <c r="C149" s="181" t="s">
        <v>12</v>
      </c>
      <c r="D149" s="172" t="s">
        <v>582</v>
      </c>
      <c r="E149" s="61">
        <v>300</v>
      </c>
      <c r="F149" s="360">
        <f>SUM(прил8!H299+прил8!H510)</f>
        <v>571981</v>
      </c>
      <c r="G149" s="360">
        <f>SUM(прил8!I299+прил8!I510)</f>
        <v>571981</v>
      </c>
    </row>
    <row r="150" spans="1:7" s="49" customFormat="1" ht="47.25" x14ac:dyDescent="0.25">
      <c r="A150" s="83" t="s">
        <v>583</v>
      </c>
      <c r="B150" s="141" t="s">
        <v>241</v>
      </c>
      <c r="C150" s="184" t="s">
        <v>12</v>
      </c>
      <c r="D150" s="175" t="s">
        <v>584</v>
      </c>
      <c r="E150" s="36"/>
      <c r="F150" s="357">
        <f>SUM(F151)</f>
        <v>1475000</v>
      </c>
      <c r="G150" s="357">
        <f>SUM(G151)</f>
        <v>1475000</v>
      </c>
    </row>
    <row r="151" spans="1:7" s="49" customFormat="1" ht="31.5" x14ac:dyDescent="0.25">
      <c r="A151" s="84" t="s">
        <v>709</v>
      </c>
      <c r="B151" s="142" t="s">
        <v>241</v>
      </c>
      <c r="C151" s="181" t="s">
        <v>12</v>
      </c>
      <c r="D151" s="172" t="s">
        <v>584</v>
      </c>
      <c r="E151" s="61">
        <v>200</v>
      </c>
      <c r="F151" s="360">
        <f>SUM(прил8!H301)</f>
        <v>1475000</v>
      </c>
      <c r="G151" s="360">
        <f>SUM(прил8!I301)</f>
        <v>1475000</v>
      </c>
    </row>
    <row r="152" spans="1:7" s="49" customFormat="1" ht="31.5" x14ac:dyDescent="0.25">
      <c r="A152" s="83" t="s">
        <v>98</v>
      </c>
      <c r="B152" s="141" t="s">
        <v>241</v>
      </c>
      <c r="C152" s="184" t="s">
        <v>12</v>
      </c>
      <c r="D152" s="175" t="s">
        <v>539</v>
      </c>
      <c r="E152" s="36"/>
      <c r="F152" s="357">
        <f>SUM(F153:F155)</f>
        <v>32841669</v>
      </c>
      <c r="G152" s="357">
        <f>SUM(G153:G155)</f>
        <v>36281815</v>
      </c>
    </row>
    <row r="153" spans="1:7" s="49" customFormat="1" ht="47.25" x14ac:dyDescent="0.25">
      <c r="A153" s="84" t="s">
        <v>88</v>
      </c>
      <c r="B153" s="142" t="s">
        <v>241</v>
      </c>
      <c r="C153" s="181" t="s">
        <v>12</v>
      </c>
      <c r="D153" s="172" t="s">
        <v>539</v>
      </c>
      <c r="E153" s="61">
        <v>100</v>
      </c>
      <c r="F153" s="360">
        <f>SUM(прил8!H305)</f>
        <v>17967001</v>
      </c>
      <c r="G153" s="360">
        <f>SUM(прил8!I305)</f>
        <v>19687074</v>
      </c>
    </row>
    <row r="154" spans="1:7" s="49" customFormat="1" ht="31.5" x14ac:dyDescent="0.25">
      <c r="A154" s="84" t="s">
        <v>709</v>
      </c>
      <c r="B154" s="142" t="s">
        <v>241</v>
      </c>
      <c r="C154" s="181" t="s">
        <v>12</v>
      </c>
      <c r="D154" s="172" t="s">
        <v>539</v>
      </c>
      <c r="E154" s="61">
        <v>200</v>
      </c>
      <c r="F154" s="360">
        <f>SUM(прил8!H306)</f>
        <v>166000</v>
      </c>
      <c r="G154" s="360">
        <f>SUM(прил8!I306)</f>
        <v>166000</v>
      </c>
    </row>
    <row r="155" spans="1:7" s="49" customFormat="1" ht="31.5" x14ac:dyDescent="0.25">
      <c r="A155" s="84" t="s">
        <v>18</v>
      </c>
      <c r="B155" s="142" t="s">
        <v>241</v>
      </c>
      <c r="C155" s="181" t="s">
        <v>12</v>
      </c>
      <c r="D155" s="172" t="s">
        <v>539</v>
      </c>
      <c r="E155" s="61">
        <v>800</v>
      </c>
      <c r="F155" s="360">
        <f>SUM(прил8!H307)</f>
        <v>14708668</v>
      </c>
      <c r="G155" s="360">
        <f>SUM(прил8!I307)</f>
        <v>16428741</v>
      </c>
    </row>
    <row r="156" spans="1:7" s="49" customFormat="1" ht="31.5" hidden="1" x14ac:dyDescent="0.25">
      <c r="A156" s="83" t="s">
        <v>704</v>
      </c>
      <c r="B156" s="141" t="s">
        <v>241</v>
      </c>
      <c r="C156" s="184" t="s">
        <v>12</v>
      </c>
      <c r="D156" s="175" t="s">
        <v>703</v>
      </c>
      <c r="E156" s="36"/>
      <c r="F156" s="357">
        <f>SUM(F157)</f>
        <v>0</v>
      </c>
      <c r="G156" s="357">
        <f>SUM(G157)</f>
        <v>0</v>
      </c>
    </row>
    <row r="157" spans="1:7" s="49" customFormat="1" ht="31.5" hidden="1" x14ac:dyDescent="0.25">
      <c r="A157" s="84" t="s">
        <v>709</v>
      </c>
      <c r="B157" s="142" t="s">
        <v>241</v>
      </c>
      <c r="C157" s="181" t="s">
        <v>12</v>
      </c>
      <c r="D157" s="172" t="s">
        <v>703</v>
      </c>
      <c r="E157" s="61" t="s">
        <v>16</v>
      </c>
      <c r="F157" s="360">
        <f>SUM(прил8!H309)</f>
        <v>0</v>
      </c>
      <c r="G157" s="360">
        <f>SUM(прил8!I309)</f>
        <v>0</v>
      </c>
    </row>
    <row r="158" spans="1:7" s="49" customFormat="1" ht="31.5" x14ac:dyDescent="0.25">
      <c r="A158" s="83" t="s">
        <v>708</v>
      </c>
      <c r="B158" s="141" t="s">
        <v>241</v>
      </c>
      <c r="C158" s="184" t="s">
        <v>12</v>
      </c>
      <c r="D158" s="175" t="s">
        <v>707</v>
      </c>
      <c r="E158" s="36"/>
      <c r="F158" s="357">
        <f>SUM(F159)</f>
        <v>135000</v>
      </c>
      <c r="G158" s="357">
        <f>SUM(G159)</f>
        <v>135000</v>
      </c>
    </row>
    <row r="159" spans="1:7" s="49" customFormat="1" ht="31.5" x14ac:dyDescent="0.25">
      <c r="A159" s="84" t="s">
        <v>709</v>
      </c>
      <c r="B159" s="142" t="s">
        <v>241</v>
      </c>
      <c r="C159" s="181" t="s">
        <v>12</v>
      </c>
      <c r="D159" s="172" t="s">
        <v>707</v>
      </c>
      <c r="E159" s="61">
        <v>200</v>
      </c>
      <c r="F159" s="360">
        <f>SUM(прил8!H311)</f>
        <v>135000</v>
      </c>
      <c r="G159" s="360">
        <f>SUM(прил8!I311)</f>
        <v>135000</v>
      </c>
    </row>
    <row r="160" spans="1:7" s="49" customFormat="1" ht="47.25" x14ac:dyDescent="0.25">
      <c r="A160" s="169" t="s">
        <v>271</v>
      </c>
      <c r="B160" s="177" t="s">
        <v>242</v>
      </c>
      <c r="C160" s="186" t="s">
        <v>505</v>
      </c>
      <c r="D160" s="173" t="s">
        <v>506</v>
      </c>
      <c r="E160" s="170"/>
      <c r="F160" s="453">
        <f>SUM(F161)</f>
        <v>13333085</v>
      </c>
      <c r="G160" s="453">
        <f>SUM(G161)</f>
        <v>13333085</v>
      </c>
    </row>
    <row r="161" spans="1:7" s="49" customFormat="1" ht="31.5" x14ac:dyDescent="0.25">
      <c r="A161" s="421" t="s">
        <v>592</v>
      </c>
      <c r="B161" s="443" t="s">
        <v>242</v>
      </c>
      <c r="C161" s="444" t="s">
        <v>10</v>
      </c>
      <c r="D161" s="445" t="s">
        <v>506</v>
      </c>
      <c r="E161" s="424"/>
      <c r="F161" s="358">
        <f>SUM(F162+F164+F167+F171)</f>
        <v>13333085</v>
      </c>
      <c r="G161" s="358">
        <f>SUM(G162+G164+G167+G171)</f>
        <v>13333085</v>
      </c>
    </row>
    <row r="162" spans="1:7" s="49" customFormat="1" ht="31.5" hidden="1" x14ac:dyDescent="0.25">
      <c r="A162" s="174" t="s">
        <v>740</v>
      </c>
      <c r="B162" s="141" t="s">
        <v>242</v>
      </c>
      <c r="C162" s="184" t="s">
        <v>10</v>
      </c>
      <c r="D162" s="175" t="s">
        <v>739</v>
      </c>
      <c r="E162" s="36"/>
      <c r="F162" s="357">
        <f>SUM(F163)</f>
        <v>0</v>
      </c>
      <c r="G162" s="357">
        <f>SUM(G163)</f>
        <v>0</v>
      </c>
    </row>
    <row r="163" spans="1:7" s="49" customFormat="1" ht="31.5" hidden="1" x14ac:dyDescent="0.25">
      <c r="A163" s="84" t="s">
        <v>40</v>
      </c>
      <c r="B163" s="142" t="s">
        <v>242</v>
      </c>
      <c r="C163" s="181" t="s">
        <v>10</v>
      </c>
      <c r="D163" s="172" t="s">
        <v>739</v>
      </c>
      <c r="E163" s="61">
        <v>300</v>
      </c>
      <c r="F163" s="360">
        <f>SUM(прил8!H514)</f>
        <v>0</v>
      </c>
      <c r="G163" s="360">
        <f>SUM(прил8!I514)</f>
        <v>0</v>
      </c>
    </row>
    <row r="164" spans="1:7" s="49" customFormat="1" ht="78.75" x14ac:dyDescent="0.25">
      <c r="A164" s="83" t="s">
        <v>110</v>
      </c>
      <c r="B164" s="141" t="s">
        <v>242</v>
      </c>
      <c r="C164" s="184" t="s">
        <v>10</v>
      </c>
      <c r="D164" s="175" t="s">
        <v>616</v>
      </c>
      <c r="E164" s="36"/>
      <c r="F164" s="357">
        <f>SUM(F165:F166)</f>
        <v>95359</v>
      </c>
      <c r="G164" s="357">
        <f>SUM(G165:G166)</f>
        <v>95359</v>
      </c>
    </row>
    <row r="165" spans="1:7" s="49" customFormat="1" ht="31.5" hidden="1" x14ac:dyDescent="0.25">
      <c r="A165" s="84" t="s">
        <v>709</v>
      </c>
      <c r="B165" s="142" t="s">
        <v>242</v>
      </c>
      <c r="C165" s="181" t="s">
        <v>10</v>
      </c>
      <c r="D165" s="172" t="s">
        <v>616</v>
      </c>
      <c r="E165" s="61">
        <v>200</v>
      </c>
      <c r="F165" s="360">
        <f>SUM(прил8!H516)</f>
        <v>95359</v>
      </c>
      <c r="G165" s="360">
        <f>SUM(прил8!I516)</f>
        <v>95359</v>
      </c>
    </row>
    <row r="166" spans="1:7" s="49" customFormat="1" ht="31.5" x14ac:dyDescent="0.25">
      <c r="A166" s="84" t="s">
        <v>40</v>
      </c>
      <c r="B166" s="142" t="s">
        <v>242</v>
      </c>
      <c r="C166" s="181" t="s">
        <v>10</v>
      </c>
      <c r="D166" s="172" t="s">
        <v>616</v>
      </c>
      <c r="E166" s="61">
        <v>300</v>
      </c>
      <c r="F166" s="360">
        <f>SUM(прил8!H517)</f>
        <v>0</v>
      </c>
      <c r="G166" s="360">
        <f>SUM(прил8!I517)</f>
        <v>0</v>
      </c>
    </row>
    <row r="167" spans="1:7" s="49" customFormat="1" ht="31.5" x14ac:dyDescent="0.25">
      <c r="A167" s="83" t="s">
        <v>98</v>
      </c>
      <c r="B167" s="141" t="s">
        <v>242</v>
      </c>
      <c r="C167" s="184" t="s">
        <v>10</v>
      </c>
      <c r="D167" s="175" t="s">
        <v>539</v>
      </c>
      <c r="E167" s="36"/>
      <c r="F167" s="357">
        <f>SUM(F168:F170)</f>
        <v>13215726</v>
      </c>
      <c r="G167" s="357">
        <f>SUM(G168:G170)</f>
        <v>13215726</v>
      </c>
    </row>
    <row r="168" spans="1:7" s="49" customFormat="1" ht="47.25" x14ac:dyDescent="0.25">
      <c r="A168" s="84" t="s">
        <v>88</v>
      </c>
      <c r="B168" s="142" t="s">
        <v>242</v>
      </c>
      <c r="C168" s="181" t="s">
        <v>10</v>
      </c>
      <c r="D168" s="172" t="s">
        <v>539</v>
      </c>
      <c r="E168" s="61">
        <v>100</v>
      </c>
      <c r="F168" s="360">
        <f>SUM(прил8!H345)</f>
        <v>7314987</v>
      </c>
      <c r="G168" s="360">
        <f>SUM(прил8!I345)</f>
        <v>7314987</v>
      </c>
    </row>
    <row r="169" spans="1:7" s="49" customFormat="1" ht="31.5" x14ac:dyDescent="0.25">
      <c r="A169" s="84" t="s">
        <v>709</v>
      </c>
      <c r="B169" s="142" t="s">
        <v>242</v>
      </c>
      <c r="C169" s="181" t="s">
        <v>10</v>
      </c>
      <c r="D169" s="172" t="s">
        <v>539</v>
      </c>
      <c r="E169" s="61">
        <v>200</v>
      </c>
      <c r="F169" s="360">
        <f>SUM(прил8!H346)</f>
        <v>4199000</v>
      </c>
      <c r="G169" s="360">
        <f>SUM(прил8!I346)</f>
        <v>4199000</v>
      </c>
    </row>
    <row r="170" spans="1:7" s="49" customFormat="1" ht="31.5" x14ac:dyDescent="0.25">
      <c r="A170" s="84" t="s">
        <v>18</v>
      </c>
      <c r="B170" s="142" t="s">
        <v>242</v>
      </c>
      <c r="C170" s="181" t="s">
        <v>10</v>
      </c>
      <c r="D170" s="172" t="s">
        <v>539</v>
      </c>
      <c r="E170" s="61">
        <v>800</v>
      </c>
      <c r="F170" s="360">
        <f>SUM(прил8!H347)</f>
        <v>1701739</v>
      </c>
      <c r="G170" s="360">
        <f>SUM(прил8!I347)</f>
        <v>1701739</v>
      </c>
    </row>
    <row r="171" spans="1:7" s="49" customFormat="1" ht="31.5" x14ac:dyDescent="0.25">
      <c r="A171" s="83" t="s">
        <v>581</v>
      </c>
      <c r="B171" s="141" t="s">
        <v>242</v>
      </c>
      <c r="C171" s="184" t="s">
        <v>10</v>
      </c>
      <c r="D171" s="175" t="s">
        <v>582</v>
      </c>
      <c r="E171" s="36"/>
      <c r="F171" s="357">
        <f>SUM(F172)</f>
        <v>22000</v>
      </c>
      <c r="G171" s="357">
        <f>SUM(G172)</f>
        <v>22000</v>
      </c>
    </row>
    <row r="172" spans="1:7" s="49" customFormat="1" ht="31.5" x14ac:dyDescent="0.25">
      <c r="A172" s="84" t="s">
        <v>40</v>
      </c>
      <c r="B172" s="142" t="s">
        <v>242</v>
      </c>
      <c r="C172" s="181" t="s">
        <v>10</v>
      </c>
      <c r="D172" s="172" t="s">
        <v>582</v>
      </c>
      <c r="E172" s="61">
        <v>300</v>
      </c>
      <c r="F172" s="360">
        <f>SUM(прил8!H519)</f>
        <v>22000</v>
      </c>
      <c r="G172" s="360">
        <f>SUM(прил8!I519)</f>
        <v>22000</v>
      </c>
    </row>
    <row r="173" spans="1:7" s="49" customFormat="1" ht="63" x14ac:dyDescent="0.25">
      <c r="A173" s="169" t="s">
        <v>272</v>
      </c>
      <c r="B173" s="177" t="s">
        <v>243</v>
      </c>
      <c r="C173" s="186" t="s">
        <v>505</v>
      </c>
      <c r="D173" s="173" t="s">
        <v>506</v>
      </c>
      <c r="E173" s="170"/>
      <c r="F173" s="453">
        <f t="shared" ref="F173:G175" si="0">SUM(F174)</f>
        <v>200000</v>
      </c>
      <c r="G173" s="453">
        <f t="shared" si="0"/>
        <v>200000</v>
      </c>
    </row>
    <row r="174" spans="1:7" s="49" customFormat="1" ht="31.5" x14ac:dyDescent="0.25">
      <c r="A174" s="421" t="s">
        <v>585</v>
      </c>
      <c r="B174" s="443" t="s">
        <v>243</v>
      </c>
      <c r="C174" s="444" t="s">
        <v>10</v>
      </c>
      <c r="D174" s="445" t="s">
        <v>506</v>
      </c>
      <c r="E174" s="424"/>
      <c r="F174" s="358">
        <f t="shared" si="0"/>
        <v>200000</v>
      </c>
      <c r="G174" s="358">
        <f t="shared" si="0"/>
        <v>200000</v>
      </c>
    </row>
    <row r="175" spans="1:7" s="49" customFormat="1" ht="31.5" x14ac:dyDescent="0.25">
      <c r="A175" s="83" t="s">
        <v>586</v>
      </c>
      <c r="B175" s="141" t="s">
        <v>243</v>
      </c>
      <c r="C175" s="184" t="s">
        <v>10</v>
      </c>
      <c r="D175" s="175" t="s">
        <v>587</v>
      </c>
      <c r="E175" s="36"/>
      <c r="F175" s="357">
        <f t="shared" si="0"/>
        <v>200000</v>
      </c>
      <c r="G175" s="357">
        <f t="shared" si="0"/>
        <v>200000</v>
      </c>
    </row>
    <row r="176" spans="1:7" s="49" customFormat="1" ht="31.5" x14ac:dyDescent="0.25">
      <c r="A176" s="84" t="s">
        <v>709</v>
      </c>
      <c r="B176" s="142" t="s">
        <v>243</v>
      </c>
      <c r="C176" s="181" t="s">
        <v>10</v>
      </c>
      <c r="D176" s="172" t="s">
        <v>587</v>
      </c>
      <c r="E176" s="61">
        <v>200</v>
      </c>
      <c r="F176" s="360">
        <f>SUM(прил8!H315)</f>
        <v>200000</v>
      </c>
      <c r="G176" s="360">
        <f>SUM(прил8!I315)</f>
        <v>200000</v>
      </c>
    </row>
    <row r="177" spans="1:7" s="49" customFormat="1" ht="63" x14ac:dyDescent="0.25">
      <c r="A177" s="176" t="s">
        <v>171</v>
      </c>
      <c r="B177" s="177" t="s">
        <v>246</v>
      </c>
      <c r="C177" s="186" t="s">
        <v>505</v>
      </c>
      <c r="D177" s="173" t="s">
        <v>506</v>
      </c>
      <c r="E177" s="170"/>
      <c r="F177" s="453">
        <f>SUM(F178+F185)</f>
        <v>13913020</v>
      </c>
      <c r="G177" s="453">
        <f>SUM(G178+G185)</f>
        <v>13913020</v>
      </c>
    </row>
    <row r="178" spans="1:7" s="49" customFormat="1" ht="31.5" x14ac:dyDescent="0.25">
      <c r="A178" s="442" t="s">
        <v>599</v>
      </c>
      <c r="B178" s="443" t="s">
        <v>246</v>
      </c>
      <c r="C178" s="444" t="s">
        <v>10</v>
      </c>
      <c r="D178" s="445" t="s">
        <v>506</v>
      </c>
      <c r="E178" s="424"/>
      <c r="F178" s="358">
        <f>SUM(F179+F181)</f>
        <v>11707368</v>
      </c>
      <c r="G178" s="358">
        <f>SUM(G179+G181)</f>
        <v>11707368</v>
      </c>
    </row>
    <row r="179" spans="1:7" s="49" customFormat="1" ht="31.5" x14ac:dyDescent="0.25">
      <c r="A179" s="81" t="s">
        <v>172</v>
      </c>
      <c r="B179" s="141" t="s">
        <v>246</v>
      </c>
      <c r="C179" s="184" t="s">
        <v>10</v>
      </c>
      <c r="D179" s="175" t="s">
        <v>600</v>
      </c>
      <c r="E179" s="36"/>
      <c r="F179" s="357">
        <f>SUM(F180)</f>
        <v>38436</v>
      </c>
      <c r="G179" s="357">
        <f>SUM(G180)</f>
        <v>38436</v>
      </c>
    </row>
    <row r="180" spans="1:7" s="49" customFormat="1" ht="47.25" x14ac:dyDescent="0.25">
      <c r="A180" s="182" t="s">
        <v>88</v>
      </c>
      <c r="B180" s="142" t="s">
        <v>246</v>
      </c>
      <c r="C180" s="181" t="s">
        <v>10</v>
      </c>
      <c r="D180" s="172" t="s">
        <v>600</v>
      </c>
      <c r="E180" s="61">
        <v>100</v>
      </c>
      <c r="F180" s="360">
        <f>SUM(прил8!H378)</f>
        <v>38436</v>
      </c>
      <c r="G180" s="360">
        <f>SUM(прил8!I378)</f>
        <v>38436</v>
      </c>
    </row>
    <row r="181" spans="1:7" s="49" customFormat="1" ht="31.5" x14ac:dyDescent="0.25">
      <c r="A181" s="81" t="s">
        <v>98</v>
      </c>
      <c r="B181" s="141" t="s">
        <v>246</v>
      </c>
      <c r="C181" s="184" t="s">
        <v>10</v>
      </c>
      <c r="D181" s="175" t="s">
        <v>539</v>
      </c>
      <c r="E181" s="36"/>
      <c r="F181" s="357">
        <f>SUM(F182:F184)</f>
        <v>11668932</v>
      </c>
      <c r="G181" s="357">
        <f>SUM(G182:G184)</f>
        <v>11668932</v>
      </c>
    </row>
    <row r="182" spans="1:7" s="49" customFormat="1" ht="47.25" x14ac:dyDescent="0.25">
      <c r="A182" s="182" t="s">
        <v>88</v>
      </c>
      <c r="B182" s="142" t="s">
        <v>246</v>
      </c>
      <c r="C182" s="181" t="s">
        <v>10</v>
      </c>
      <c r="D182" s="172" t="s">
        <v>539</v>
      </c>
      <c r="E182" s="61">
        <v>100</v>
      </c>
      <c r="F182" s="360">
        <f>SUM(прил8!H380)</f>
        <v>5836246</v>
      </c>
      <c r="G182" s="360">
        <f>SUM(прил8!I380)</f>
        <v>5836246</v>
      </c>
    </row>
    <row r="183" spans="1:7" s="49" customFormat="1" ht="31.5" x14ac:dyDescent="0.25">
      <c r="A183" s="84" t="s">
        <v>709</v>
      </c>
      <c r="B183" s="142" t="s">
        <v>246</v>
      </c>
      <c r="C183" s="181" t="s">
        <v>10</v>
      </c>
      <c r="D183" s="172" t="s">
        <v>539</v>
      </c>
      <c r="E183" s="61">
        <v>200</v>
      </c>
      <c r="F183" s="360">
        <f>SUM(прил8!H381)</f>
        <v>4883802</v>
      </c>
      <c r="G183" s="360">
        <f>SUM(прил8!I381)</f>
        <v>4883802</v>
      </c>
    </row>
    <row r="184" spans="1:7" s="49" customFormat="1" ht="31.5" x14ac:dyDescent="0.25">
      <c r="A184" s="84" t="s">
        <v>18</v>
      </c>
      <c r="B184" s="142" t="s">
        <v>246</v>
      </c>
      <c r="C184" s="181" t="s">
        <v>10</v>
      </c>
      <c r="D184" s="172" t="s">
        <v>539</v>
      </c>
      <c r="E184" s="61">
        <v>800</v>
      </c>
      <c r="F184" s="360">
        <f>SUM(прил8!H382)</f>
        <v>948884</v>
      </c>
      <c r="G184" s="360">
        <f>SUM(прил8!I382)</f>
        <v>948884</v>
      </c>
    </row>
    <row r="185" spans="1:7" s="49" customFormat="1" ht="63" x14ac:dyDescent="0.25">
      <c r="A185" s="442" t="s">
        <v>601</v>
      </c>
      <c r="B185" s="443" t="s">
        <v>246</v>
      </c>
      <c r="C185" s="444" t="s">
        <v>12</v>
      </c>
      <c r="D185" s="445" t="s">
        <v>506</v>
      </c>
      <c r="E185" s="424"/>
      <c r="F185" s="358">
        <f>SUM(F186)</f>
        <v>2205652</v>
      </c>
      <c r="G185" s="358">
        <f>SUM(G186)</f>
        <v>2205652</v>
      </c>
    </row>
    <row r="186" spans="1:7" s="49" customFormat="1" ht="31.5" x14ac:dyDescent="0.25">
      <c r="A186" s="81" t="s">
        <v>87</v>
      </c>
      <c r="B186" s="141" t="s">
        <v>246</v>
      </c>
      <c r="C186" s="184" t="s">
        <v>12</v>
      </c>
      <c r="D186" s="175" t="s">
        <v>510</v>
      </c>
      <c r="E186" s="36"/>
      <c r="F186" s="357">
        <f>SUM(F187:F188)</f>
        <v>2205652</v>
      </c>
      <c r="G186" s="357">
        <f>SUM(G187:G188)</f>
        <v>2205652</v>
      </c>
    </row>
    <row r="187" spans="1:7" s="49" customFormat="1" ht="47.25" x14ac:dyDescent="0.25">
      <c r="A187" s="182" t="s">
        <v>88</v>
      </c>
      <c r="B187" s="142" t="s">
        <v>246</v>
      </c>
      <c r="C187" s="181" t="s">
        <v>12</v>
      </c>
      <c r="D187" s="172" t="s">
        <v>510</v>
      </c>
      <c r="E187" s="61">
        <v>100</v>
      </c>
      <c r="F187" s="360">
        <f>SUM(прил8!H385)</f>
        <v>1102826</v>
      </c>
      <c r="G187" s="360">
        <f>SUM(прил8!I385)</f>
        <v>1102826</v>
      </c>
    </row>
    <row r="188" spans="1:7" s="49" customFormat="1" ht="31.5" hidden="1" x14ac:dyDescent="0.25">
      <c r="A188" s="84" t="s">
        <v>709</v>
      </c>
      <c r="B188" s="142" t="s">
        <v>246</v>
      </c>
      <c r="C188" s="181" t="s">
        <v>12</v>
      </c>
      <c r="D188" s="172" t="s">
        <v>510</v>
      </c>
      <c r="E188" s="61">
        <v>200</v>
      </c>
      <c r="F188" s="360">
        <f>SUM(прил8!H386)</f>
        <v>1102826</v>
      </c>
      <c r="G188" s="360">
        <f>SUM(прил8!I386)</f>
        <v>1102826</v>
      </c>
    </row>
    <row r="189" spans="1:7" ht="47.25" x14ac:dyDescent="0.25">
      <c r="A189" s="66" t="s">
        <v>140</v>
      </c>
      <c r="B189" s="178" t="s">
        <v>531</v>
      </c>
      <c r="C189" s="300" t="s">
        <v>505</v>
      </c>
      <c r="D189" s="179" t="s">
        <v>506</v>
      </c>
      <c r="E189" s="152"/>
      <c r="F189" s="355">
        <f>SUM(F190)</f>
        <v>384800</v>
      </c>
      <c r="G189" s="355">
        <f>SUM(G190)</f>
        <v>384800</v>
      </c>
    </row>
    <row r="190" spans="1:7" s="49" customFormat="1" ht="63" x14ac:dyDescent="0.25">
      <c r="A190" s="165" t="s">
        <v>141</v>
      </c>
      <c r="B190" s="177" t="s">
        <v>213</v>
      </c>
      <c r="C190" s="186" t="s">
        <v>505</v>
      </c>
      <c r="D190" s="173" t="s">
        <v>506</v>
      </c>
      <c r="E190" s="183"/>
      <c r="F190" s="453">
        <f>SUM(F191)</f>
        <v>384800</v>
      </c>
      <c r="G190" s="453">
        <f>SUM(G191)</f>
        <v>384800</v>
      </c>
    </row>
    <row r="191" spans="1:7" s="49" customFormat="1" ht="47.25" x14ac:dyDescent="0.25">
      <c r="A191" s="415" t="s">
        <v>532</v>
      </c>
      <c r="B191" s="443" t="s">
        <v>213</v>
      </c>
      <c r="C191" s="444" t="s">
        <v>10</v>
      </c>
      <c r="D191" s="445" t="s">
        <v>506</v>
      </c>
      <c r="E191" s="454"/>
      <c r="F191" s="358">
        <f>SUM(F192+F194)</f>
        <v>384800</v>
      </c>
      <c r="G191" s="358">
        <f>SUM(G192+G194)</f>
        <v>384800</v>
      </c>
    </row>
    <row r="192" spans="1:7" s="49" customFormat="1" ht="31.5" x14ac:dyDescent="0.25">
      <c r="A192" s="33" t="s">
        <v>534</v>
      </c>
      <c r="B192" s="141" t="s">
        <v>213</v>
      </c>
      <c r="C192" s="184" t="s">
        <v>10</v>
      </c>
      <c r="D192" s="175" t="s">
        <v>533</v>
      </c>
      <c r="E192" s="48"/>
      <c r="F192" s="357">
        <f>SUM(F193)</f>
        <v>203000</v>
      </c>
      <c r="G192" s="357">
        <f>SUM(G193)</f>
        <v>203000</v>
      </c>
    </row>
    <row r="193" spans="1:7" s="49" customFormat="1" ht="31.5" x14ac:dyDescent="0.25">
      <c r="A193" s="62" t="s">
        <v>709</v>
      </c>
      <c r="B193" s="142" t="s">
        <v>213</v>
      </c>
      <c r="C193" s="181" t="s">
        <v>10</v>
      </c>
      <c r="D193" s="172" t="s">
        <v>533</v>
      </c>
      <c r="E193" s="68" t="s">
        <v>16</v>
      </c>
      <c r="F193" s="360">
        <f>SUM(прил8!H113+прил8!H198)</f>
        <v>203000</v>
      </c>
      <c r="G193" s="360">
        <f>SUM(прил8!I113+прил8!I198)</f>
        <v>203000</v>
      </c>
    </row>
    <row r="194" spans="1:7" s="49" customFormat="1" ht="31.5" x14ac:dyDescent="0.25">
      <c r="A194" s="33" t="s">
        <v>645</v>
      </c>
      <c r="B194" s="141" t="s">
        <v>213</v>
      </c>
      <c r="C194" s="184" t="s">
        <v>10</v>
      </c>
      <c r="D194" s="175" t="s">
        <v>644</v>
      </c>
      <c r="E194" s="48"/>
      <c r="F194" s="357">
        <f>SUM(F195)</f>
        <v>181800</v>
      </c>
      <c r="G194" s="357">
        <f>SUM(G195)</f>
        <v>181800</v>
      </c>
    </row>
    <row r="195" spans="1:7" s="49" customFormat="1" ht="31.5" x14ac:dyDescent="0.25">
      <c r="A195" s="62" t="s">
        <v>709</v>
      </c>
      <c r="B195" s="142" t="s">
        <v>213</v>
      </c>
      <c r="C195" s="181" t="s">
        <v>10</v>
      </c>
      <c r="D195" s="172" t="s">
        <v>644</v>
      </c>
      <c r="E195" s="68" t="s">
        <v>16</v>
      </c>
      <c r="F195" s="360">
        <f>SUM(прил8!H48)</f>
        <v>181800</v>
      </c>
      <c r="G195" s="360">
        <f>SUM(прил8!I48)</f>
        <v>181800</v>
      </c>
    </row>
    <row r="196" spans="1:7" ht="47.25" hidden="1" x14ac:dyDescent="0.25">
      <c r="A196" s="66" t="s">
        <v>153</v>
      </c>
      <c r="B196" s="178" t="s">
        <v>554</v>
      </c>
      <c r="C196" s="300" t="s">
        <v>505</v>
      </c>
      <c r="D196" s="179" t="s">
        <v>506</v>
      </c>
      <c r="E196" s="152"/>
      <c r="F196" s="355">
        <f t="shared" ref="F196:G199" si="1">SUM(F197)</f>
        <v>0</v>
      </c>
      <c r="G196" s="355">
        <f t="shared" si="1"/>
        <v>0</v>
      </c>
    </row>
    <row r="197" spans="1:7" ht="63" hidden="1" x14ac:dyDescent="0.25">
      <c r="A197" s="185" t="s">
        <v>154</v>
      </c>
      <c r="B197" s="186" t="s">
        <v>224</v>
      </c>
      <c r="C197" s="186" t="s">
        <v>505</v>
      </c>
      <c r="D197" s="173" t="s">
        <v>506</v>
      </c>
      <c r="E197" s="183"/>
      <c r="F197" s="453">
        <f t="shared" si="1"/>
        <v>0</v>
      </c>
      <c r="G197" s="453">
        <f t="shared" si="1"/>
        <v>0</v>
      </c>
    </row>
    <row r="198" spans="1:7" ht="31.5" hidden="1" x14ac:dyDescent="0.25">
      <c r="A198" s="455" t="s">
        <v>555</v>
      </c>
      <c r="B198" s="444" t="s">
        <v>224</v>
      </c>
      <c r="C198" s="444" t="s">
        <v>10</v>
      </c>
      <c r="D198" s="445" t="s">
        <v>506</v>
      </c>
      <c r="E198" s="454"/>
      <c r="F198" s="358">
        <f t="shared" si="1"/>
        <v>0</v>
      </c>
      <c r="G198" s="358">
        <f t="shared" si="1"/>
        <v>0</v>
      </c>
    </row>
    <row r="199" spans="1:7" ht="31.5" hidden="1" x14ac:dyDescent="0.25">
      <c r="A199" s="187" t="s">
        <v>111</v>
      </c>
      <c r="B199" s="184" t="s">
        <v>224</v>
      </c>
      <c r="C199" s="184" t="s">
        <v>10</v>
      </c>
      <c r="D199" s="175" t="s">
        <v>556</v>
      </c>
      <c r="E199" s="48"/>
      <c r="F199" s="357">
        <f t="shared" si="1"/>
        <v>0</v>
      </c>
      <c r="G199" s="357">
        <f t="shared" si="1"/>
        <v>0</v>
      </c>
    </row>
    <row r="200" spans="1:7" ht="31.5" hidden="1" x14ac:dyDescent="0.25">
      <c r="A200" s="188" t="s">
        <v>709</v>
      </c>
      <c r="B200" s="181" t="s">
        <v>224</v>
      </c>
      <c r="C200" s="181" t="s">
        <v>10</v>
      </c>
      <c r="D200" s="172" t="s">
        <v>556</v>
      </c>
      <c r="E200" s="68" t="s">
        <v>16</v>
      </c>
      <c r="F200" s="360">
        <f>SUM(прил8!H203)</f>
        <v>0</v>
      </c>
      <c r="G200" s="360">
        <f>SUM(прил8!I203)</f>
        <v>0</v>
      </c>
    </row>
    <row r="201" spans="1:7" ht="31.5" x14ac:dyDescent="0.25">
      <c r="A201" s="180" t="s">
        <v>188</v>
      </c>
      <c r="B201" s="458" t="s">
        <v>565</v>
      </c>
      <c r="C201" s="298" t="s">
        <v>505</v>
      </c>
      <c r="D201" s="160" t="s">
        <v>506</v>
      </c>
      <c r="E201" s="16"/>
      <c r="F201" s="355">
        <f>SUM(F202)</f>
        <v>518847</v>
      </c>
      <c r="G201" s="355">
        <f>SUM(G202)</f>
        <v>518847</v>
      </c>
    </row>
    <row r="202" spans="1:7" ht="47.25" x14ac:dyDescent="0.25">
      <c r="A202" s="185" t="s">
        <v>189</v>
      </c>
      <c r="B202" s="177" t="s">
        <v>227</v>
      </c>
      <c r="C202" s="186" t="s">
        <v>505</v>
      </c>
      <c r="D202" s="173" t="s">
        <v>506</v>
      </c>
      <c r="E202" s="183"/>
      <c r="F202" s="453">
        <f>SUM(F203)</f>
        <v>518847</v>
      </c>
      <c r="G202" s="453">
        <f>SUM(G203)</f>
        <v>518847</v>
      </c>
    </row>
    <row r="203" spans="1:7" ht="31.5" x14ac:dyDescent="0.25">
      <c r="A203" s="456" t="s">
        <v>566</v>
      </c>
      <c r="B203" s="443" t="s">
        <v>227</v>
      </c>
      <c r="C203" s="444" t="s">
        <v>10</v>
      </c>
      <c r="D203" s="445" t="s">
        <v>506</v>
      </c>
      <c r="E203" s="454"/>
      <c r="F203" s="358">
        <f>SUM(F204+F206+F208+F210+F212+F214)</f>
        <v>518847</v>
      </c>
      <c r="G203" s="358">
        <f>SUM(G204+G206+G208+G210+G212+G214)</f>
        <v>518847</v>
      </c>
    </row>
    <row r="204" spans="1:7" ht="47.25" hidden="1" x14ac:dyDescent="0.25">
      <c r="A204" s="128" t="s">
        <v>726</v>
      </c>
      <c r="B204" s="141" t="s">
        <v>227</v>
      </c>
      <c r="C204" s="184" t="s">
        <v>10</v>
      </c>
      <c r="D204" s="175" t="s">
        <v>728</v>
      </c>
      <c r="E204" s="48"/>
      <c r="F204" s="357">
        <f>SUM(F205)</f>
        <v>0</v>
      </c>
      <c r="G204" s="357">
        <f>SUM(G205)</f>
        <v>0</v>
      </c>
    </row>
    <row r="205" spans="1:7" ht="31.5" hidden="1" x14ac:dyDescent="0.25">
      <c r="A205" s="127" t="s">
        <v>21</v>
      </c>
      <c r="B205" s="142" t="s">
        <v>227</v>
      </c>
      <c r="C205" s="181" t="s">
        <v>10</v>
      </c>
      <c r="D205" s="172" t="s">
        <v>728</v>
      </c>
      <c r="E205" s="68" t="s">
        <v>71</v>
      </c>
      <c r="F205" s="360">
        <f>SUM(прил8!H236)</f>
        <v>0</v>
      </c>
      <c r="G205" s="360">
        <f>SUM(прил8!I236)</f>
        <v>0</v>
      </c>
    </row>
    <row r="206" spans="1:7" ht="47.25" hidden="1" x14ac:dyDescent="0.25">
      <c r="A206" s="128" t="s">
        <v>727</v>
      </c>
      <c r="B206" s="141" t="s">
        <v>227</v>
      </c>
      <c r="C206" s="184" t="s">
        <v>10</v>
      </c>
      <c r="D206" s="175" t="s">
        <v>729</v>
      </c>
      <c r="E206" s="48"/>
      <c r="F206" s="357">
        <f>SUM(F207)</f>
        <v>0</v>
      </c>
      <c r="G206" s="357">
        <f>SUM(G207)</f>
        <v>0</v>
      </c>
    </row>
    <row r="207" spans="1:7" ht="31.5" hidden="1" x14ac:dyDescent="0.25">
      <c r="A207" s="127" t="s">
        <v>21</v>
      </c>
      <c r="B207" s="142" t="s">
        <v>227</v>
      </c>
      <c r="C207" s="181" t="s">
        <v>10</v>
      </c>
      <c r="D207" s="172" t="s">
        <v>729</v>
      </c>
      <c r="E207" s="68" t="s">
        <v>71</v>
      </c>
      <c r="F207" s="360">
        <f>SUM(прил8!H238)</f>
        <v>0</v>
      </c>
      <c r="G207" s="360">
        <f>SUM(прил8!I238)</f>
        <v>0</v>
      </c>
    </row>
    <row r="208" spans="1:7" ht="31.5" hidden="1" x14ac:dyDescent="0.25">
      <c r="A208" s="128" t="s">
        <v>701</v>
      </c>
      <c r="B208" s="141" t="s">
        <v>227</v>
      </c>
      <c r="C208" s="184" t="s">
        <v>10</v>
      </c>
      <c r="D208" s="175" t="s">
        <v>702</v>
      </c>
      <c r="E208" s="48"/>
      <c r="F208" s="357">
        <f>SUM(F209)</f>
        <v>0</v>
      </c>
      <c r="G208" s="357">
        <f>SUM(G209)</f>
        <v>0</v>
      </c>
    </row>
    <row r="209" spans="1:7" ht="31.5" hidden="1" x14ac:dyDescent="0.25">
      <c r="A209" s="127" t="s">
        <v>21</v>
      </c>
      <c r="B209" s="142" t="s">
        <v>227</v>
      </c>
      <c r="C209" s="181" t="s">
        <v>10</v>
      </c>
      <c r="D209" s="172" t="s">
        <v>702</v>
      </c>
      <c r="E209" s="68" t="s">
        <v>71</v>
      </c>
      <c r="F209" s="360">
        <f>SUM(прил8!H240)</f>
        <v>0</v>
      </c>
      <c r="G209" s="360">
        <f>SUM(прил8!I240)</f>
        <v>0</v>
      </c>
    </row>
    <row r="210" spans="1:7" ht="31.5" hidden="1" x14ac:dyDescent="0.25">
      <c r="A210" s="128" t="s">
        <v>683</v>
      </c>
      <c r="B210" s="141" t="s">
        <v>227</v>
      </c>
      <c r="C210" s="184" t="s">
        <v>10</v>
      </c>
      <c r="D210" s="175" t="s">
        <v>682</v>
      </c>
      <c r="E210" s="48"/>
      <c r="F210" s="357">
        <f>SUM(F211)</f>
        <v>0</v>
      </c>
      <c r="G210" s="357">
        <f>SUM(G211)</f>
        <v>0</v>
      </c>
    </row>
    <row r="211" spans="1:7" ht="31.5" hidden="1" x14ac:dyDescent="0.25">
      <c r="A211" s="127" t="s">
        <v>192</v>
      </c>
      <c r="B211" s="142" t="s">
        <v>227</v>
      </c>
      <c r="C211" s="181" t="s">
        <v>10</v>
      </c>
      <c r="D211" s="172" t="s">
        <v>682</v>
      </c>
      <c r="E211" s="68" t="s">
        <v>187</v>
      </c>
      <c r="F211" s="360"/>
      <c r="G211" s="360"/>
    </row>
    <row r="212" spans="1:7" ht="63" x14ac:dyDescent="0.25">
      <c r="A212" s="128" t="s">
        <v>570</v>
      </c>
      <c r="B212" s="141" t="s">
        <v>227</v>
      </c>
      <c r="C212" s="184" t="s">
        <v>10</v>
      </c>
      <c r="D212" s="175" t="s">
        <v>571</v>
      </c>
      <c r="E212" s="48"/>
      <c r="F212" s="357">
        <f>SUM(F213)</f>
        <v>167518</v>
      </c>
      <c r="G212" s="357">
        <f>SUM(G213)</f>
        <v>167518</v>
      </c>
    </row>
    <row r="213" spans="1:7" ht="18.75" customHeight="1" x14ac:dyDescent="0.25">
      <c r="A213" s="127" t="s">
        <v>21</v>
      </c>
      <c r="B213" s="142" t="s">
        <v>227</v>
      </c>
      <c r="C213" s="181" t="s">
        <v>10</v>
      </c>
      <c r="D213" s="172" t="s">
        <v>571</v>
      </c>
      <c r="E213" s="68" t="s">
        <v>71</v>
      </c>
      <c r="F213" s="360">
        <f>SUM(прил8!H242)</f>
        <v>167518</v>
      </c>
      <c r="G213" s="360">
        <f>SUM(прил8!I242)</f>
        <v>167518</v>
      </c>
    </row>
    <row r="214" spans="1:7" ht="47.25" x14ac:dyDescent="0.25">
      <c r="A214" s="128" t="s">
        <v>696</v>
      </c>
      <c r="B214" s="141" t="s">
        <v>227</v>
      </c>
      <c r="C214" s="184" t="s">
        <v>10</v>
      </c>
      <c r="D214" s="175" t="s">
        <v>695</v>
      </c>
      <c r="E214" s="48"/>
      <c r="F214" s="357">
        <f>SUM(F215)</f>
        <v>351329</v>
      </c>
      <c r="G214" s="357">
        <f>SUM(G215)</f>
        <v>351329</v>
      </c>
    </row>
    <row r="215" spans="1:7" ht="20.25" customHeight="1" x14ac:dyDescent="0.25">
      <c r="A215" s="127" t="s">
        <v>21</v>
      </c>
      <c r="B215" s="142" t="s">
        <v>227</v>
      </c>
      <c r="C215" s="181" t="s">
        <v>10</v>
      </c>
      <c r="D215" s="172" t="s">
        <v>695</v>
      </c>
      <c r="E215" s="68" t="s">
        <v>71</v>
      </c>
      <c r="F215" s="360">
        <f>SUM(прил8!H244)</f>
        <v>351329</v>
      </c>
      <c r="G215" s="360">
        <f>SUM(прил8!I244)</f>
        <v>351329</v>
      </c>
    </row>
    <row r="216" spans="1:7" ht="47.25" hidden="1" x14ac:dyDescent="0.25">
      <c r="A216" s="66" t="s">
        <v>199</v>
      </c>
      <c r="B216" s="458" t="s">
        <v>560</v>
      </c>
      <c r="C216" s="298" t="s">
        <v>505</v>
      </c>
      <c r="D216" s="160" t="s">
        <v>506</v>
      </c>
      <c r="E216" s="16"/>
      <c r="F216" s="355">
        <f>SUM(F217+F227)</f>
        <v>0</v>
      </c>
      <c r="G216" s="355">
        <f>SUM(G217+G227)</f>
        <v>0</v>
      </c>
    </row>
    <row r="217" spans="1:7" ht="78.75" hidden="1" x14ac:dyDescent="0.25">
      <c r="A217" s="165" t="s">
        <v>257</v>
      </c>
      <c r="B217" s="177" t="s">
        <v>256</v>
      </c>
      <c r="C217" s="186" t="s">
        <v>505</v>
      </c>
      <c r="D217" s="173" t="s">
        <v>506</v>
      </c>
      <c r="E217" s="190"/>
      <c r="F217" s="453">
        <f>SUM(F218)</f>
        <v>0</v>
      </c>
      <c r="G217" s="453">
        <f>SUM(G218)</f>
        <v>0</v>
      </c>
    </row>
    <row r="218" spans="1:7" ht="47.25" hidden="1" x14ac:dyDescent="0.25">
      <c r="A218" s="415" t="s">
        <v>561</v>
      </c>
      <c r="B218" s="443" t="s">
        <v>256</v>
      </c>
      <c r="C218" s="444" t="s">
        <v>10</v>
      </c>
      <c r="D218" s="445" t="s">
        <v>506</v>
      </c>
      <c r="E218" s="457"/>
      <c r="F218" s="358">
        <f>SUM(F219+F221+F223+F225)</f>
        <v>0</v>
      </c>
      <c r="G218" s="358">
        <f>SUM(G219+G221+G223+G225)</f>
        <v>0</v>
      </c>
    </row>
    <row r="219" spans="1:7" ht="31.5" hidden="1" x14ac:dyDescent="0.25">
      <c r="A219" s="33" t="s">
        <v>267</v>
      </c>
      <c r="B219" s="141" t="s">
        <v>256</v>
      </c>
      <c r="C219" s="184" t="s">
        <v>10</v>
      </c>
      <c r="D219" s="175" t="s">
        <v>562</v>
      </c>
      <c r="E219" s="189"/>
      <c r="F219" s="357">
        <f>SUM(F220)</f>
        <v>0</v>
      </c>
      <c r="G219" s="357">
        <f>SUM(G220)</f>
        <v>0</v>
      </c>
    </row>
    <row r="220" spans="1:7" ht="31.5" hidden="1" x14ac:dyDescent="0.25">
      <c r="A220" s="62" t="s">
        <v>709</v>
      </c>
      <c r="B220" s="142" t="s">
        <v>256</v>
      </c>
      <c r="C220" s="181" t="s">
        <v>10</v>
      </c>
      <c r="D220" s="172" t="s">
        <v>562</v>
      </c>
      <c r="E220" s="153" t="s">
        <v>16</v>
      </c>
      <c r="F220" s="360">
        <f>SUM(прил8!H228)</f>
        <v>0</v>
      </c>
      <c r="G220" s="360">
        <f>SUM(прил8!I228)</f>
        <v>0</v>
      </c>
    </row>
    <row r="221" spans="1:7" ht="31.5" hidden="1" x14ac:dyDescent="0.25">
      <c r="A221" s="33" t="s">
        <v>563</v>
      </c>
      <c r="B221" s="141" t="s">
        <v>256</v>
      </c>
      <c r="C221" s="184" t="s">
        <v>10</v>
      </c>
      <c r="D221" s="175" t="s">
        <v>564</v>
      </c>
      <c r="E221" s="189"/>
      <c r="F221" s="357">
        <f>SUM(F222)</f>
        <v>0</v>
      </c>
      <c r="G221" s="357">
        <f>SUM(G222)</f>
        <v>0</v>
      </c>
    </row>
    <row r="222" spans="1:7" ht="31.5" hidden="1" x14ac:dyDescent="0.25">
      <c r="A222" s="62" t="s">
        <v>21</v>
      </c>
      <c r="B222" s="142" t="s">
        <v>256</v>
      </c>
      <c r="C222" s="181" t="s">
        <v>10</v>
      </c>
      <c r="D222" s="172" t="s">
        <v>564</v>
      </c>
      <c r="E222" s="153" t="s">
        <v>71</v>
      </c>
      <c r="F222" s="360">
        <f>SUM(прил8!H230)</f>
        <v>0</v>
      </c>
      <c r="G222" s="360">
        <f>SUM(прил8!I230)</f>
        <v>0</v>
      </c>
    </row>
    <row r="223" spans="1:7" ht="31.5" hidden="1" x14ac:dyDescent="0.25">
      <c r="A223" s="33" t="s">
        <v>646</v>
      </c>
      <c r="B223" s="141" t="s">
        <v>256</v>
      </c>
      <c r="C223" s="184" t="s">
        <v>10</v>
      </c>
      <c r="D223" s="175" t="s">
        <v>647</v>
      </c>
      <c r="E223" s="189"/>
      <c r="F223" s="357">
        <f>SUM(F224)</f>
        <v>0</v>
      </c>
      <c r="G223" s="357">
        <f>SUM(G224)</f>
        <v>0</v>
      </c>
    </row>
    <row r="224" spans="1:7" ht="31.5" hidden="1" x14ac:dyDescent="0.25">
      <c r="A224" s="62" t="s">
        <v>21</v>
      </c>
      <c r="B224" s="142" t="s">
        <v>256</v>
      </c>
      <c r="C224" s="181" t="s">
        <v>10</v>
      </c>
      <c r="D224" s="172" t="s">
        <v>647</v>
      </c>
      <c r="E224" s="153" t="s">
        <v>71</v>
      </c>
      <c r="F224" s="360">
        <f>SUM(прил8!H249)</f>
        <v>0</v>
      </c>
      <c r="G224" s="360">
        <f>SUM(прил8!I249)</f>
        <v>0</v>
      </c>
    </row>
    <row r="225" spans="1:7" ht="31.5" hidden="1" x14ac:dyDescent="0.25">
      <c r="A225" s="33" t="s">
        <v>573</v>
      </c>
      <c r="B225" s="141" t="s">
        <v>256</v>
      </c>
      <c r="C225" s="184" t="s">
        <v>10</v>
      </c>
      <c r="D225" s="175" t="s">
        <v>572</v>
      </c>
      <c r="E225" s="189"/>
      <c r="F225" s="357">
        <f>SUM(F226)</f>
        <v>0</v>
      </c>
      <c r="G225" s="357">
        <f>SUM(G226)</f>
        <v>0</v>
      </c>
    </row>
    <row r="226" spans="1:7" ht="31.5" hidden="1" x14ac:dyDescent="0.25">
      <c r="A226" s="62" t="s">
        <v>21</v>
      </c>
      <c r="B226" s="142" t="s">
        <v>256</v>
      </c>
      <c r="C226" s="181" t="s">
        <v>10</v>
      </c>
      <c r="D226" s="172" t="s">
        <v>572</v>
      </c>
      <c r="E226" s="153" t="s">
        <v>71</v>
      </c>
      <c r="F226" s="360">
        <f>SUM(прил8!H118)</f>
        <v>0</v>
      </c>
      <c r="G226" s="360">
        <f>SUM(прил8!I118)</f>
        <v>0</v>
      </c>
    </row>
    <row r="227" spans="1:7" ht="78.75" hidden="1" x14ac:dyDescent="0.25">
      <c r="A227" s="185" t="s">
        <v>200</v>
      </c>
      <c r="B227" s="177" t="s">
        <v>230</v>
      </c>
      <c r="C227" s="186" t="s">
        <v>505</v>
      </c>
      <c r="D227" s="173" t="s">
        <v>506</v>
      </c>
      <c r="E227" s="190"/>
      <c r="F227" s="453">
        <f>SUM(F228)</f>
        <v>0</v>
      </c>
      <c r="G227" s="453">
        <f>SUM(G228)</f>
        <v>0</v>
      </c>
    </row>
    <row r="228" spans="1:7" ht="31.5" hidden="1" x14ac:dyDescent="0.25">
      <c r="A228" s="456" t="s">
        <v>574</v>
      </c>
      <c r="B228" s="443" t="s">
        <v>230</v>
      </c>
      <c r="C228" s="444" t="s">
        <v>10</v>
      </c>
      <c r="D228" s="445" t="s">
        <v>506</v>
      </c>
      <c r="E228" s="457"/>
      <c r="F228" s="358">
        <f>SUM(F229+F231+F233+F235+F237+F241+F239)</f>
        <v>0</v>
      </c>
      <c r="G228" s="358">
        <f>SUM(G229+G231+G233+G235+G237+G241+G239)</f>
        <v>0</v>
      </c>
    </row>
    <row r="229" spans="1:7" ht="47.25" hidden="1" x14ac:dyDescent="0.25">
      <c r="A229" s="128" t="s">
        <v>735</v>
      </c>
      <c r="B229" s="141" t="s">
        <v>230</v>
      </c>
      <c r="C229" s="184" t="s">
        <v>10</v>
      </c>
      <c r="D229" s="175" t="s">
        <v>733</v>
      </c>
      <c r="E229" s="189"/>
      <c r="F229" s="357">
        <f>SUM(F230)</f>
        <v>0</v>
      </c>
      <c r="G229" s="357">
        <f>SUM(G230)</f>
        <v>0</v>
      </c>
    </row>
    <row r="230" spans="1:7" ht="31.5" hidden="1" x14ac:dyDescent="0.25">
      <c r="A230" s="127" t="s">
        <v>21</v>
      </c>
      <c r="B230" s="142" t="s">
        <v>230</v>
      </c>
      <c r="C230" s="181" t="s">
        <v>10</v>
      </c>
      <c r="D230" s="172" t="s">
        <v>733</v>
      </c>
      <c r="E230" s="153" t="s">
        <v>71</v>
      </c>
      <c r="F230" s="360">
        <f>SUM(прил8!H524)</f>
        <v>0</v>
      </c>
      <c r="G230" s="360">
        <f>SUM(прил8!I524)</f>
        <v>0</v>
      </c>
    </row>
    <row r="231" spans="1:7" ht="31.5" hidden="1" x14ac:dyDescent="0.25">
      <c r="A231" s="128" t="s">
        <v>669</v>
      </c>
      <c r="B231" s="141" t="s">
        <v>230</v>
      </c>
      <c r="C231" s="184" t="s">
        <v>10</v>
      </c>
      <c r="D231" s="175" t="s">
        <v>668</v>
      </c>
      <c r="E231" s="189"/>
      <c r="F231" s="357">
        <f>SUM(F232)</f>
        <v>0</v>
      </c>
      <c r="G231" s="357">
        <f>SUM(G232)</f>
        <v>0</v>
      </c>
    </row>
    <row r="232" spans="1:7" ht="31.5" hidden="1" x14ac:dyDescent="0.25">
      <c r="A232" s="127" t="s">
        <v>21</v>
      </c>
      <c r="B232" s="142" t="s">
        <v>230</v>
      </c>
      <c r="C232" s="181" t="s">
        <v>10</v>
      </c>
      <c r="D232" s="172" t="s">
        <v>668</v>
      </c>
      <c r="E232" s="153" t="s">
        <v>71</v>
      </c>
      <c r="F232" s="360">
        <f>SUM(прил8!H526)</f>
        <v>0</v>
      </c>
      <c r="G232" s="360">
        <f>SUM(прил8!I526)</f>
        <v>0</v>
      </c>
    </row>
    <row r="233" spans="1:7" ht="31.5" hidden="1" x14ac:dyDescent="0.25">
      <c r="A233" s="128" t="s">
        <v>736</v>
      </c>
      <c r="B233" s="141" t="s">
        <v>230</v>
      </c>
      <c r="C233" s="184" t="s">
        <v>10</v>
      </c>
      <c r="D233" s="175" t="s">
        <v>734</v>
      </c>
      <c r="E233" s="189"/>
      <c r="F233" s="357">
        <f>SUM(F234)</f>
        <v>0</v>
      </c>
      <c r="G233" s="357">
        <f>SUM(G234)</f>
        <v>0</v>
      </c>
    </row>
    <row r="234" spans="1:7" ht="31.5" hidden="1" x14ac:dyDescent="0.25">
      <c r="A234" s="127" t="s">
        <v>21</v>
      </c>
      <c r="B234" s="142" t="s">
        <v>230</v>
      </c>
      <c r="C234" s="181" t="s">
        <v>10</v>
      </c>
      <c r="D234" s="172" t="s">
        <v>734</v>
      </c>
      <c r="E234" s="153" t="s">
        <v>71</v>
      </c>
      <c r="F234" s="360">
        <f>SUM(прил8!H528)</f>
        <v>0</v>
      </c>
      <c r="G234" s="360">
        <f>SUM(прил8!I528)</f>
        <v>0</v>
      </c>
    </row>
    <row r="235" spans="1:7" ht="31.5" hidden="1" x14ac:dyDescent="0.25">
      <c r="A235" s="128" t="s">
        <v>772</v>
      </c>
      <c r="B235" s="141" t="s">
        <v>230</v>
      </c>
      <c r="C235" s="184" t="s">
        <v>10</v>
      </c>
      <c r="D235" s="175" t="s">
        <v>773</v>
      </c>
      <c r="E235" s="189"/>
      <c r="F235" s="357">
        <f>SUM(F236)</f>
        <v>0</v>
      </c>
      <c r="G235" s="357">
        <f>SUM(G236)</f>
        <v>0</v>
      </c>
    </row>
    <row r="236" spans="1:7" ht="31.5" hidden="1" x14ac:dyDescent="0.25">
      <c r="A236" s="127" t="s">
        <v>192</v>
      </c>
      <c r="B236" s="142" t="s">
        <v>230</v>
      </c>
      <c r="C236" s="181" t="s">
        <v>10</v>
      </c>
      <c r="D236" s="172" t="s">
        <v>773</v>
      </c>
      <c r="E236" s="153" t="s">
        <v>187</v>
      </c>
      <c r="F236" s="360">
        <f>SUM(прил8!H320)</f>
        <v>0</v>
      </c>
      <c r="G236" s="360">
        <f>SUM(прил8!I320)</f>
        <v>0</v>
      </c>
    </row>
    <row r="237" spans="1:7" ht="31.5" hidden="1" x14ac:dyDescent="0.25">
      <c r="A237" s="128" t="s">
        <v>681</v>
      </c>
      <c r="B237" s="141" t="s">
        <v>230</v>
      </c>
      <c r="C237" s="184" t="s">
        <v>10</v>
      </c>
      <c r="D237" s="175" t="s">
        <v>680</v>
      </c>
      <c r="E237" s="189"/>
      <c r="F237" s="357">
        <f>SUM(F238)</f>
        <v>0</v>
      </c>
      <c r="G237" s="357">
        <f>SUM(G238)</f>
        <v>0</v>
      </c>
    </row>
    <row r="238" spans="1:7" ht="31.5" hidden="1" x14ac:dyDescent="0.25">
      <c r="A238" s="127" t="s">
        <v>192</v>
      </c>
      <c r="B238" s="142" t="s">
        <v>230</v>
      </c>
      <c r="C238" s="181" t="s">
        <v>10</v>
      </c>
      <c r="D238" s="172" t="s">
        <v>680</v>
      </c>
      <c r="E238" s="153" t="s">
        <v>187</v>
      </c>
      <c r="F238" s="360">
        <f>SUM(прил8!H322)</f>
        <v>0</v>
      </c>
      <c r="G238" s="360">
        <f>SUM(прил8!I322)</f>
        <v>0</v>
      </c>
    </row>
    <row r="239" spans="1:7" ht="47.25" hidden="1" x14ac:dyDescent="0.25">
      <c r="A239" s="128" t="s">
        <v>1004</v>
      </c>
      <c r="B239" s="141" t="s">
        <v>230</v>
      </c>
      <c r="C239" s="184" t="s">
        <v>10</v>
      </c>
      <c r="D239" s="175" t="s">
        <v>1003</v>
      </c>
      <c r="E239" s="189"/>
      <c r="F239" s="357">
        <f>SUM(F240)</f>
        <v>0</v>
      </c>
      <c r="G239" s="357">
        <f>SUM(G240)</f>
        <v>0</v>
      </c>
    </row>
    <row r="240" spans="1:7" ht="31.5" hidden="1" x14ac:dyDescent="0.25">
      <c r="A240" s="127" t="s">
        <v>21</v>
      </c>
      <c r="B240" s="142" t="s">
        <v>230</v>
      </c>
      <c r="C240" s="181" t="s">
        <v>10</v>
      </c>
      <c r="D240" s="172" t="s">
        <v>1003</v>
      </c>
      <c r="E240" s="153"/>
      <c r="F240" s="360">
        <f>SUM(прил8!H208)</f>
        <v>0</v>
      </c>
      <c r="G240" s="360">
        <f>SUM(прил8!I208)</f>
        <v>0</v>
      </c>
    </row>
    <row r="241" spans="1:7" ht="31.5" hidden="1" x14ac:dyDescent="0.25">
      <c r="A241" s="33" t="s">
        <v>573</v>
      </c>
      <c r="B241" s="141" t="s">
        <v>230</v>
      </c>
      <c r="C241" s="184" t="s">
        <v>10</v>
      </c>
      <c r="D241" s="175" t="s">
        <v>572</v>
      </c>
      <c r="E241" s="189"/>
      <c r="F241" s="357">
        <f>SUM(F242)</f>
        <v>0</v>
      </c>
      <c r="G241" s="357">
        <f>SUM(G242)</f>
        <v>0</v>
      </c>
    </row>
    <row r="242" spans="1:7" ht="31.5" hidden="1" x14ac:dyDescent="0.25">
      <c r="A242" s="127" t="s">
        <v>21</v>
      </c>
      <c r="B242" s="142" t="s">
        <v>230</v>
      </c>
      <c r="C242" s="181" t="s">
        <v>10</v>
      </c>
      <c r="D242" s="172" t="s">
        <v>572</v>
      </c>
      <c r="E242" s="153" t="s">
        <v>71</v>
      </c>
      <c r="F242" s="360">
        <f>SUM(прил8!H122)</f>
        <v>0</v>
      </c>
      <c r="G242" s="360">
        <f>SUM(прил8!I122)</f>
        <v>0</v>
      </c>
    </row>
    <row r="243" spans="1:7" ht="63" x14ac:dyDescent="0.25">
      <c r="A243" s="66" t="s">
        <v>168</v>
      </c>
      <c r="B243" s="458" t="s">
        <v>593</v>
      </c>
      <c r="C243" s="298" t="s">
        <v>505</v>
      </c>
      <c r="D243" s="160" t="s">
        <v>506</v>
      </c>
      <c r="E243" s="148"/>
      <c r="F243" s="355">
        <f>SUM(F244+F248+F252)</f>
        <v>1527800</v>
      </c>
      <c r="G243" s="355">
        <f>SUM(G244+G248+G252)</f>
        <v>1527800</v>
      </c>
    </row>
    <row r="244" spans="1:7" ht="78.75" x14ac:dyDescent="0.25">
      <c r="A244" s="165" t="s">
        <v>169</v>
      </c>
      <c r="B244" s="166" t="s">
        <v>249</v>
      </c>
      <c r="C244" s="299" t="s">
        <v>505</v>
      </c>
      <c r="D244" s="167" t="s">
        <v>506</v>
      </c>
      <c r="E244" s="168"/>
      <c r="F244" s="453">
        <f t="shared" ref="F244:G246" si="2">SUM(F245)</f>
        <v>148000</v>
      </c>
      <c r="G244" s="453">
        <f t="shared" si="2"/>
        <v>148000</v>
      </c>
    </row>
    <row r="245" spans="1:7" ht="31.5" x14ac:dyDescent="0.25">
      <c r="A245" s="415" t="s">
        <v>594</v>
      </c>
      <c r="B245" s="416" t="s">
        <v>249</v>
      </c>
      <c r="C245" s="417" t="s">
        <v>10</v>
      </c>
      <c r="D245" s="418" t="s">
        <v>506</v>
      </c>
      <c r="E245" s="419"/>
      <c r="F245" s="358">
        <f t="shared" si="2"/>
        <v>148000</v>
      </c>
      <c r="G245" s="358">
        <f t="shared" si="2"/>
        <v>148000</v>
      </c>
    </row>
    <row r="246" spans="1:7" ht="15.75" x14ac:dyDescent="0.25">
      <c r="A246" s="33" t="s">
        <v>99</v>
      </c>
      <c r="B246" s="131" t="s">
        <v>249</v>
      </c>
      <c r="C246" s="257" t="s">
        <v>10</v>
      </c>
      <c r="D246" s="129" t="s">
        <v>595</v>
      </c>
      <c r="E246" s="164"/>
      <c r="F246" s="357">
        <f t="shared" si="2"/>
        <v>148000</v>
      </c>
      <c r="G246" s="357">
        <f t="shared" si="2"/>
        <v>148000</v>
      </c>
    </row>
    <row r="247" spans="1:7" ht="31.5" x14ac:dyDescent="0.25">
      <c r="A247" s="62" t="s">
        <v>709</v>
      </c>
      <c r="B247" s="145" t="s">
        <v>249</v>
      </c>
      <c r="C247" s="260" t="s">
        <v>10</v>
      </c>
      <c r="D247" s="140" t="s">
        <v>595</v>
      </c>
      <c r="E247" s="149" t="s">
        <v>16</v>
      </c>
      <c r="F247" s="360">
        <f>SUM(прил8!H353)</f>
        <v>148000</v>
      </c>
      <c r="G247" s="360">
        <f>SUM(прил8!I353)</f>
        <v>148000</v>
      </c>
    </row>
    <row r="248" spans="1:7" ht="78.75" x14ac:dyDescent="0.25">
      <c r="A248" s="165" t="s">
        <v>184</v>
      </c>
      <c r="B248" s="166" t="s">
        <v>254</v>
      </c>
      <c r="C248" s="299" t="s">
        <v>505</v>
      </c>
      <c r="D248" s="167" t="s">
        <v>506</v>
      </c>
      <c r="E248" s="168"/>
      <c r="F248" s="453">
        <f t="shared" ref="F248:G250" si="3">SUM(F249)</f>
        <v>150000</v>
      </c>
      <c r="G248" s="453">
        <f t="shared" si="3"/>
        <v>150000</v>
      </c>
    </row>
    <row r="249" spans="1:7" ht="31.5" x14ac:dyDescent="0.25">
      <c r="A249" s="415" t="s">
        <v>628</v>
      </c>
      <c r="B249" s="416" t="s">
        <v>254</v>
      </c>
      <c r="C249" s="417" t="s">
        <v>10</v>
      </c>
      <c r="D249" s="418" t="s">
        <v>506</v>
      </c>
      <c r="E249" s="419"/>
      <c r="F249" s="358">
        <f t="shared" si="3"/>
        <v>150000</v>
      </c>
      <c r="G249" s="358">
        <f t="shared" si="3"/>
        <v>150000</v>
      </c>
    </row>
    <row r="250" spans="1:7" ht="47.25" x14ac:dyDescent="0.25">
      <c r="A250" s="33" t="s">
        <v>185</v>
      </c>
      <c r="B250" s="131" t="s">
        <v>254</v>
      </c>
      <c r="C250" s="257" t="s">
        <v>10</v>
      </c>
      <c r="D250" s="129" t="s">
        <v>629</v>
      </c>
      <c r="E250" s="164"/>
      <c r="F250" s="357">
        <f t="shared" si="3"/>
        <v>150000</v>
      </c>
      <c r="G250" s="357">
        <f t="shared" si="3"/>
        <v>150000</v>
      </c>
    </row>
    <row r="251" spans="1:7" ht="31.5" x14ac:dyDescent="0.25">
      <c r="A251" s="62" t="s">
        <v>709</v>
      </c>
      <c r="B251" s="145" t="s">
        <v>254</v>
      </c>
      <c r="C251" s="260" t="s">
        <v>10</v>
      </c>
      <c r="D251" s="140" t="s">
        <v>629</v>
      </c>
      <c r="E251" s="149" t="s">
        <v>16</v>
      </c>
      <c r="F251" s="360">
        <f>SUM(прил8!H576)</f>
        <v>150000</v>
      </c>
      <c r="G251" s="360">
        <f>SUM(прил8!I576)</f>
        <v>150000</v>
      </c>
    </row>
    <row r="252" spans="1:7" ht="63" x14ac:dyDescent="0.25">
      <c r="A252" s="165" t="s">
        <v>170</v>
      </c>
      <c r="B252" s="166" t="s">
        <v>245</v>
      </c>
      <c r="C252" s="299" t="s">
        <v>505</v>
      </c>
      <c r="D252" s="167" t="s">
        <v>506</v>
      </c>
      <c r="E252" s="168"/>
      <c r="F252" s="453">
        <f>SUM(F253)</f>
        <v>1229800</v>
      </c>
      <c r="G252" s="453">
        <f>SUM(G253)</f>
        <v>1229800</v>
      </c>
    </row>
    <row r="253" spans="1:7" ht="31.5" x14ac:dyDescent="0.25">
      <c r="A253" s="415" t="s">
        <v>596</v>
      </c>
      <c r="B253" s="416" t="s">
        <v>245</v>
      </c>
      <c r="C253" s="417" t="s">
        <v>10</v>
      </c>
      <c r="D253" s="418" t="s">
        <v>506</v>
      </c>
      <c r="E253" s="419"/>
      <c r="F253" s="358">
        <f>SUM(F254+F256+F259)</f>
        <v>1229800</v>
      </c>
      <c r="G253" s="358">
        <f>SUM(G254+G256+G259)</f>
        <v>1229800</v>
      </c>
    </row>
    <row r="254" spans="1:7" ht="15.75" hidden="1" x14ac:dyDescent="0.25">
      <c r="A254" s="33" t="s">
        <v>745</v>
      </c>
      <c r="B254" s="131" t="s">
        <v>245</v>
      </c>
      <c r="C254" s="257" t="s">
        <v>10</v>
      </c>
      <c r="D254" s="129" t="s">
        <v>744</v>
      </c>
      <c r="E254" s="164"/>
      <c r="F254" s="357">
        <f>SUM(F255)</f>
        <v>0</v>
      </c>
      <c r="G254" s="357">
        <f>SUM(G255)</f>
        <v>0</v>
      </c>
    </row>
    <row r="255" spans="1:7" ht="15.75" hidden="1" x14ac:dyDescent="0.25">
      <c r="A255" s="62" t="s">
        <v>40</v>
      </c>
      <c r="B255" s="145" t="s">
        <v>245</v>
      </c>
      <c r="C255" s="260" t="s">
        <v>10</v>
      </c>
      <c r="D255" s="140" t="s">
        <v>744</v>
      </c>
      <c r="E255" s="149" t="s">
        <v>39</v>
      </c>
      <c r="F255" s="360">
        <f>SUM(прил8!H357)</f>
        <v>0</v>
      </c>
      <c r="G255" s="360">
        <f>SUM(прил8!I357)</f>
        <v>0</v>
      </c>
    </row>
    <row r="256" spans="1:7" ht="15.75" x14ac:dyDescent="0.25">
      <c r="A256" s="33" t="s">
        <v>597</v>
      </c>
      <c r="B256" s="131" t="s">
        <v>245</v>
      </c>
      <c r="C256" s="257" t="s">
        <v>10</v>
      </c>
      <c r="D256" s="129" t="s">
        <v>598</v>
      </c>
      <c r="E256" s="164"/>
      <c r="F256" s="357">
        <f>SUM(F257:F258)</f>
        <v>952797</v>
      </c>
      <c r="G256" s="357">
        <f>SUM(G257:G258)</f>
        <v>952797</v>
      </c>
    </row>
    <row r="257" spans="1:7" ht="31.5" x14ac:dyDescent="0.25">
      <c r="A257" s="62" t="s">
        <v>709</v>
      </c>
      <c r="B257" s="145" t="s">
        <v>245</v>
      </c>
      <c r="C257" s="260" t="s">
        <v>10</v>
      </c>
      <c r="D257" s="140" t="s">
        <v>598</v>
      </c>
      <c r="E257" s="149" t="s">
        <v>16</v>
      </c>
      <c r="F257" s="360">
        <f>SUM(прил8!H359)</f>
        <v>563997</v>
      </c>
      <c r="G257" s="360">
        <f>SUM(прил8!I359)</f>
        <v>563997</v>
      </c>
    </row>
    <row r="258" spans="1:7" ht="15.75" x14ac:dyDescent="0.25">
      <c r="A258" s="84" t="s">
        <v>40</v>
      </c>
      <c r="B258" s="145" t="s">
        <v>245</v>
      </c>
      <c r="C258" s="260" t="s">
        <v>10</v>
      </c>
      <c r="D258" s="140" t="s">
        <v>598</v>
      </c>
      <c r="E258" s="149" t="s">
        <v>39</v>
      </c>
      <c r="F258" s="360">
        <f>SUM(прил8!H360)</f>
        <v>388800</v>
      </c>
      <c r="G258" s="360">
        <f>SUM(прил8!I360)</f>
        <v>388800</v>
      </c>
    </row>
    <row r="259" spans="1:7" ht="15.75" x14ac:dyDescent="0.25">
      <c r="A259" s="83" t="s">
        <v>743</v>
      </c>
      <c r="B259" s="131" t="s">
        <v>245</v>
      </c>
      <c r="C259" s="257" t="s">
        <v>10</v>
      </c>
      <c r="D259" s="129" t="s">
        <v>742</v>
      </c>
      <c r="E259" s="164"/>
      <c r="F259" s="357">
        <f>SUM(F260)</f>
        <v>277003</v>
      </c>
      <c r="G259" s="357">
        <f>SUM(G260)</f>
        <v>277003</v>
      </c>
    </row>
    <row r="260" spans="1:7" ht="31.5" x14ac:dyDescent="0.25">
      <c r="A260" s="62" t="s">
        <v>709</v>
      </c>
      <c r="B260" s="145" t="s">
        <v>245</v>
      </c>
      <c r="C260" s="260" t="s">
        <v>10</v>
      </c>
      <c r="D260" s="140" t="s">
        <v>742</v>
      </c>
      <c r="E260" s="149" t="s">
        <v>16</v>
      </c>
      <c r="F260" s="360">
        <f>SUM(прил8!H362)</f>
        <v>277003</v>
      </c>
      <c r="G260" s="360">
        <f>SUM(прил8!I362)</f>
        <v>277003</v>
      </c>
    </row>
    <row r="261" spans="1:7" s="49" customFormat="1" ht="47.25" x14ac:dyDescent="0.25">
      <c r="A261" s="66" t="s">
        <v>119</v>
      </c>
      <c r="B261" s="178" t="s">
        <v>508</v>
      </c>
      <c r="C261" s="300" t="s">
        <v>505</v>
      </c>
      <c r="D261" s="179" t="s">
        <v>506</v>
      </c>
      <c r="E261" s="152"/>
      <c r="F261" s="355">
        <f t="shared" ref="F261:G264" si="4">SUM(F262)</f>
        <v>1540900</v>
      </c>
      <c r="G261" s="355">
        <f t="shared" si="4"/>
        <v>1540900</v>
      </c>
    </row>
    <row r="262" spans="1:7" s="49" customFormat="1" ht="47.25" x14ac:dyDescent="0.25">
      <c r="A262" s="176" t="s">
        <v>120</v>
      </c>
      <c r="B262" s="177" t="s">
        <v>509</v>
      </c>
      <c r="C262" s="186" t="s">
        <v>505</v>
      </c>
      <c r="D262" s="173" t="s">
        <v>506</v>
      </c>
      <c r="E262" s="183"/>
      <c r="F262" s="453">
        <f t="shared" si="4"/>
        <v>1540900</v>
      </c>
      <c r="G262" s="453">
        <f t="shared" si="4"/>
        <v>1540900</v>
      </c>
    </row>
    <row r="263" spans="1:7" s="49" customFormat="1" ht="47.25" x14ac:dyDescent="0.25">
      <c r="A263" s="442" t="s">
        <v>512</v>
      </c>
      <c r="B263" s="443" t="s">
        <v>509</v>
      </c>
      <c r="C263" s="444" t="s">
        <v>10</v>
      </c>
      <c r="D263" s="445" t="s">
        <v>506</v>
      </c>
      <c r="E263" s="454"/>
      <c r="F263" s="358">
        <f t="shared" si="4"/>
        <v>1540900</v>
      </c>
      <c r="G263" s="358">
        <f t="shared" si="4"/>
        <v>1540900</v>
      </c>
    </row>
    <row r="264" spans="1:7" s="49" customFormat="1" ht="31.5" x14ac:dyDescent="0.25">
      <c r="A264" s="83" t="s">
        <v>121</v>
      </c>
      <c r="B264" s="141" t="s">
        <v>509</v>
      </c>
      <c r="C264" s="184" t="s">
        <v>10</v>
      </c>
      <c r="D264" s="175" t="s">
        <v>511</v>
      </c>
      <c r="E264" s="48"/>
      <c r="F264" s="357">
        <f t="shared" si="4"/>
        <v>1540900</v>
      </c>
      <c r="G264" s="357">
        <f t="shared" si="4"/>
        <v>1540900</v>
      </c>
    </row>
    <row r="265" spans="1:7" s="49" customFormat="1" ht="31.5" x14ac:dyDescent="0.25">
      <c r="A265" s="84" t="s">
        <v>709</v>
      </c>
      <c r="B265" s="142" t="s">
        <v>509</v>
      </c>
      <c r="C265" s="181" t="s">
        <v>10</v>
      </c>
      <c r="D265" s="172" t="s">
        <v>511</v>
      </c>
      <c r="E265" s="68" t="s">
        <v>16</v>
      </c>
      <c r="F265" s="360">
        <f>SUM(прил8!H26+прил8!H53+прил8!H81+прил8!H445+прил8!H560)</f>
        <v>1540900</v>
      </c>
      <c r="G265" s="360">
        <f>SUM(прил8!I26+прил8!I53+прил8!I81+прил8!I445+прил8!I560)</f>
        <v>1540900</v>
      </c>
    </row>
    <row r="266" spans="1:7" s="49" customFormat="1" ht="31.5" x14ac:dyDescent="0.25">
      <c r="A266" s="151" t="s">
        <v>133</v>
      </c>
      <c r="B266" s="178" t="s">
        <v>517</v>
      </c>
      <c r="C266" s="300" t="s">
        <v>505</v>
      </c>
      <c r="D266" s="179" t="s">
        <v>506</v>
      </c>
      <c r="E266" s="152"/>
      <c r="F266" s="355">
        <f>SUM(F267+F271)</f>
        <v>196449</v>
      </c>
      <c r="G266" s="355">
        <f>SUM(G267+G271)</f>
        <v>196449</v>
      </c>
    </row>
    <row r="267" spans="1:7" s="49" customFormat="1" ht="63" x14ac:dyDescent="0.25">
      <c r="A267" s="176" t="s">
        <v>714</v>
      </c>
      <c r="B267" s="177" t="s">
        <v>205</v>
      </c>
      <c r="C267" s="186" t="s">
        <v>505</v>
      </c>
      <c r="D267" s="173" t="s">
        <v>506</v>
      </c>
      <c r="E267" s="183"/>
      <c r="F267" s="453">
        <f t="shared" ref="F267:G269" si="5">SUM(F268)</f>
        <v>194449</v>
      </c>
      <c r="G267" s="453">
        <f t="shared" si="5"/>
        <v>194449</v>
      </c>
    </row>
    <row r="268" spans="1:7" s="49" customFormat="1" ht="31.5" x14ac:dyDescent="0.25">
      <c r="A268" s="421" t="s">
        <v>516</v>
      </c>
      <c r="B268" s="443" t="s">
        <v>205</v>
      </c>
      <c r="C268" s="444" t="s">
        <v>10</v>
      </c>
      <c r="D268" s="445" t="s">
        <v>506</v>
      </c>
      <c r="E268" s="457"/>
      <c r="F268" s="358">
        <f t="shared" si="5"/>
        <v>194449</v>
      </c>
      <c r="G268" s="358">
        <f t="shared" si="5"/>
        <v>194449</v>
      </c>
    </row>
    <row r="269" spans="1:7" s="49" customFormat="1" ht="31.5" x14ac:dyDescent="0.25">
      <c r="A269" s="83" t="s">
        <v>92</v>
      </c>
      <c r="B269" s="141" t="s">
        <v>205</v>
      </c>
      <c r="C269" s="184" t="s">
        <v>10</v>
      </c>
      <c r="D269" s="175" t="s">
        <v>518</v>
      </c>
      <c r="E269" s="189"/>
      <c r="F269" s="357">
        <f t="shared" si="5"/>
        <v>194449</v>
      </c>
      <c r="G269" s="357">
        <f t="shared" si="5"/>
        <v>194449</v>
      </c>
    </row>
    <row r="270" spans="1:7" s="49" customFormat="1" ht="47.25" x14ac:dyDescent="0.25">
      <c r="A270" s="84" t="s">
        <v>88</v>
      </c>
      <c r="B270" s="142" t="s">
        <v>205</v>
      </c>
      <c r="C270" s="181" t="s">
        <v>10</v>
      </c>
      <c r="D270" s="172" t="s">
        <v>518</v>
      </c>
      <c r="E270" s="153" t="s">
        <v>13</v>
      </c>
      <c r="F270" s="360">
        <f>SUM(прил8!H58)</f>
        <v>194449</v>
      </c>
      <c r="G270" s="360">
        <f>SUM(прил8!I58)</f>
        <v>194449</v>
      </c>
    </row>
    <row r="271" spans="1:7" s="49" customFormat="1" ht="63" x14ac:dyDescent="0.25">
      <c r="A271" s="169" t="s">
        <v>649</v>
      </c>
      <c r="B271" s="177" t="s">
        <v>648</v>
      </c>
      <c r="C271" s="186" t="s">
        <v>505</v>
      </c>
      <c r="D271" s="173" t="s">
        <v>506</v>
      </c>
      <c r="E271" s="183"/>
      <c r="F271" s="453">
        <f t="shared" ref="F271:G273" si="6">SUM(F272)</f>
        <v>2000</v>
      </c>
      <c r="G271" s="453">
        <f t="shared" si="6"/>
        <v>2000</v>
      </c>
    </row>
    <row r="272" spans="1:7" s="49" customFormat="1" ht="31.5" x14ac:dyDescent="0.25">
      <c r="A272" s="442" t="s">
        <v>650</v>
      </c>
      <c r="B272" s="443" t="s">
        <v>648</v>
      </c>
      <c r="C272" s="444" t="s">
        <v>10</v>
      </c>
      <c r="D272" s="445" t="s">
        <v>506</v>
      </c>
      <c r="E272" s="457"/>
      <c r="F272" s="358">
        <f t="shared" si="6"/>
        <v>2000</v>
      </c>
      <c r="G272" s="358">
        <f t="shared" si="6"/>
        <v>2000</v>
      </c>
    </row>
    <row r="273" spans="1:7" s="49" customFormat="1" ht="31.5" x14ac:dyDescent="0.25">
      <c r="A273" s="83" t="s">
        <v>652</v>
      </c>
      <c r="B273" s="141" t="s">
        <v>648</v>
      </c>
      <c r="C273" s="184" t="s">
        <v>10</v>
      </c>
      <c r="D273" s="175" t="s">
        <v>651</v>
      </c>
      <c r="E273" s="189"/>
      <c r="F273" s="357">
        <f t="shared" si="6"/>
        <v>2000</v>
      </c>
      <c r="G273" s="357">
        <f t="shared" si="6"/>
        <v>2000</v>
      </c>
    </row>
    <row r="274" spans="1:7" s="49" customFormat="1" ht="31.5" x14ac:dyDescent="0.25">
      <c r="A274" s="84" t="s">
        <v>709</v>
      </c>
      <c r="B274" s="142" t="s">
        <v>648</v>
      </c>
      <c r="C274" s="181" t="s">
        <v>10</v>
      </c>
      <c r="D274" s="172" t="s">
        <v>651</v>
      </c>
      <c r="E274" s="153" t="s">
        <v>16</v>
      </c>
      <c r="F274" s="360">
        <f>SUM(прил8!H127)</f>
        <v>2000</v>
      </c>
      <c r="G274" s="360">
        <f>SUM(прил8!I127)</f>
        <v>2000</v>
      </c>
    </row>
    <row r="275" spans="1:7" ht="63" x14ac:dyDescent="0.25">
      <c r="A275" s="66" t="s">
        <v>148</v>
      </c>
      <c r="B275" s="458" t="s">
        <v>543</v>
      </c>
      <c r="C275" s="298" t="s">
        <v>505</v>
      </c>
      <c r="D275" s="160" t="s">
        <v>506</v>
      </c>
      <c r="E275" s="148"/>
      <c r="F275" s="355">
        <f>SUM(F276+F286+F290)</f>
        <v>5123223</v>
      </c>
      <c r="G275" s="355">
        <f>SUM(G276+G286+G290)</f>
        <v>5701308</v>
      </c>
    </row>
    <row r="276" spans="1:7" s="49" customFormat="1" ht="63" x14ac:dyDescent="0.25">
      <c r="A276" s="165" t="s">
        <v>149</v>
      </c>
      <c r="B276" s="166" t="s">
        <v>223</v>
      </c>
      <c r="C276" s="299" t="s">
        <v>505</v>
      </c>
      <c r="D276" s="167" t="s">
        <v>506</v>
      </c>
      <c r="E276" s="168"/>
      <c r="F276" s="453">
        <f>SUM(F277)</f>
        <v>4625223</v>
      </c>
      <c r="G276" s="453">
        <f>SUM(G277)</f>
        <v>5203308</v>
      </c>
    </row>
    <row r="277" spans="1:7" s="49" customFormat="1" ht="47.25" x14ac:dyDescent="0.25">
      <c r="A277" s="415" t="s">
        <v>546</v>
      </c>
      <c r="B277" s="416" t="s">
        <v>223</v>
      </c>
      <c r="C277" s="417" t="s">
        <v>10</v>
      </c>
      <c r="D277" s="418" t="s">
        <v>506</v>
      </c>
      <c r="E277" s="419"/>
      <c r="F277" s="358">
        <f>SUM(F278+F280+F282+F284)</f>
        <v>4625223</v>
      </c>
      <c r="G277" s="358">
        <f>SUM(G278+G280+G282+G284)</f>
        <v>5203308</v>
      </c>
    </row>
    <row r="278" spans="1:7" s="49" customFormat="1" ht="31.5" x14ac:dyDescent="0.25">
      <c r="A278" s="33" t="s">
        <v>150</v>
      </c>
      <c r="B278" s="131" t="s">
        <v>223</v>
      </c>
      <c r="C278" s="257" t="s">
        <v>10</v>
      </c>
      <c r="D278" s="129" t="s">
        <v>547</v>
      </c>
      <c r="E278" s="164"/>
      <c r="F278" s="357">
        <f>SUM(F279)</f>
        <v>4625223</v>
      </c>
      <c r="G278" s="357">
        <f>SUM(G279)</f>
        <v>5203308</v>
      </c>
    </row>
    <row r="279" spans="1:7" s="49" customFormat="1" ht="31.5" x14ac:dyDescent="0.25">
      <c r="A279" s="62" t="s">
        <v>192</v>
      </c>
      <c r="B279" s="145" t="s">
        <v>223</v>
      </c>
      <c r="C279" s="260" t="s">
        <v>10</v>
      </c>
      <c r="D279" s="140" t="s">
        <v>547</v>
      </c>
      <c r="E279" s="149" t="s">
        <v>187</v>
      </c>
      <c r="F279" s="360">
        <f>SUM(прил8!H184)</f>
        <v>4625223</v>
      </c>
      <c r="G279" s="360">
        <f>SUM(прил8!I184)</f>
        <v>5203308</v>
      </c>
    </row>
    <row r="280" spans="1:7" s="49" customFormat="1" ht="31.5" hidden="1" x14ac:dyDescent="0.25">
      <c r="A280" s="33" t="s">
        <v>698</v>
      </c>
      <c r="B280" s="131" t="s">
        <v>223</v>
      </c>
      <c r="C280" s="257" t="s">
        <v>10</v>
      </c>
      <c r="D280" s="129" t="s">
        <v>697</v>
      </c>
      <c r="E280" s="164"/>
      <c r="F280" s="357">
        <f>SUM(F281)</f>
        <v>0</v>
      </c>
      <c r="G280" s="357">
        <f>SUM(G281)</f>
        <v>0</v>
      </c>
    </row>
    <row r="281" spans="1:7" s="49" customFormat="1" ht="31.5" hidden="1" x14ac:dyDescent="0.25">
      <c r="A281" s="84" t="s">
        <v>709</v>
      </c>
      <c r="B281" s="145" t="s">
        <v>223</v>
      </c>
      <c r="C281" s="260" t="s">
        <v>10</v>
      </c>
      <c r="D281" s="140" t="s">
        <v>697</v>
      </c>
      <c r="E281" s="149" t="s">
        <v>16</v>
      </c>
      <c r="F281" s="360"/>
      <c r="G281" s="360"/>
    </row>
    <row r="282" spans="1:7" s="49" customFormat="1" ht="47.25" hidden="1" x14ac:dyDescent="0.25">
      <c r="A282" s="33" t="s">
        <v>548</v>
      </c>
      <c r="B282" s="131" t="s">
        <v>223</v>
      </c>
      <c r="C282" s="257" t="s">
        <v>10</v>
      </c>
      <c r="D282" s="129" t="s">
        <v>549</v>
      </c>
      <c r="E282" s="164"/>
      <c r="F282" s="357">
        <f>SUM(F283:F283)</f>
        <v>0</v>
      </c>
      <c r="G282" s="357">
        <f>SUM(G283:G283)</f>
        <v>0</v>
      </c>
    </row>
    <row r="283" spans="1:7" s="49" customFormat="1" ht="15.75" hidden="1" x14ac:dyDescent="0.25">
      <c r="A283" s="62" t="s">
        <v>21</v>
      </c>
      <c r="B283" s="145" t="s">
        <v>223</v>
      </c>
      <c r="C283" s="260" t="s">
        <v>10</v>
      </c>
      <c r="D283" s="140" t="s">
        <v>549</v>
      </c>
      <c r="E283" s="149" t="s">
        <v>71</v>
      </c>
      <c r="F283" s="360">
        <f>SUM(прил8!H186)</f>
        <v>0</v>
      </c>
      <c r="G283" s="360">
        <f>SUM(прил8!I186)</f>
        <v>0</v>
      </c>
    </row>
    <row r="284" spans="1:7" s="49" customFormat="1" ht="47.25" hidden="1" x14ac:dyDescent="0.25">
      <c r="A284" s="33" t="s">
        <v>550</v>
      </c>
      <c r="B284" s="131" t="s">
        <v>223</v>
      </c>
      <c r="C284" s="257" t="s">
        <v>10</v>
      </c>
      <c r="D284" s="129" t="s">
        <v>551</v>
      </c>
      <c r="E284" s="164"/>
      <c r="F284" s="357">
        <f>SUM(F285)</f>
        <v>0</v>
      </c>
      <c r="G284" s="357">
        <f>SUM(G285)</f>
        <v>0</v>
      </c>
    </row>
    <row r="285" spans="1:7" s="49" customFormat="1" ht="15.75" hidden="1" x14ac:dyDescent="0.25">
      <c r="A285" s="62" t="s">
        <v>21</v>
      </c>
      <c r="B285" s="145" t="s">
        <v>223</v>
      </c>
      <c r="C285" s="260" t="s">
        <v>10</v>
      </c>
      <c r="D285" s="140" t="s">
        <v>551</v>
      </c>
      <c r="E285" s="149" t="s">
        <v>71</v>
      </c>
      <c r="F285" s="360">
        <f>SUM(прил8!H188)</f>
        <v>0</v>
      </c>
      <c r="G285" s="360">
        <f>SUM(прил8!I188)</f>
        <v>0</v>
      </c>
    </row>
    <row r="286" spans="1:7" s="49" customFormat="1" ht="63" x14ac:dyDescent="0.25">
      <c r="A286" s="191" t="s">
        <v>193</v>
      </c>
      <c r="B286" s="166" t="s">
        <v>231</v>
      </c>
      <c r="C286" s="299" t="s">
        <v>505</v>
      </c>
      <c r="D286" s="167" t="s">
        <v>506</v>
      </c>
      <c r="E286" s="168"/>
      <c r="F286" s="453">
        <f t="shared" ref="F286:G288" si="7">SUM(F287)</f>
        <v>450000</v>
      </c>
      <c r="G286" s="453">
        <f t="shared" si="7"/>
        <v>450000</v>
      </c>
    </row>
    <row r="287" spans="1:7" s="49" customFormat="1" ht="31.5" x14ac:dyDescent="0.25">
      <c r="A287" s="459" t="s">
        <v>544</v>
      </c>
      <c r="B287" s="416" t="s">
        <v>231</v>
      </c>
      <c r="C287" s="417" t="s">
        <v>10</v>
      </c>
      <c r="D287" s="418" t="s">
        <v>506</v>
      </c>
      <c r="E287" s="419"/>
      <c r="F287" s="358">
        <f t="shared" si="7"/>
        <v>450000</v>
      </c>
      <c r="G287" s="358">
        <f t="shared" si="7"/>
        <v>450000</v>
      </c>
    </row>
    <row r="288" spans="1:7" s="49" customFormat="1" ht="15.75" x14ac:dyDescent="0.25">
      <c r="A288" s="74" t="s">
        <v>194</v>
      </c>
      <c r="B288" s="131" t="s">
        <v>231</v>
      </c>
      <c r="C288" s="257" t="s">
        <v>10</v>
      </c>
      <c r="D288" s="129" t="s">
        <v>545</v>
      </c>
      <c r="E288" s="164"/>
      <c r="F288" s="357">
        <f t="shared" si="7"/>
        <v>450000</v>
      </c>
      <c r="G288" s="357">
        <f t="shared" si="7"/>
        <v>450000</v>
      </c>
    </row>
    <row r="289" spans="1:7" s="49" customFormat="1" ht="15.75" x14ac:dyDescent="0.25">
      <c r="A289" s="89" t="s">
        <v>18</v>
      </c>
      <c r="B289" s="145" t="s">
        <v>231</v>
      </c>
      <c r="C289" s="260" t="s">
        <v>10</v>
      </c>
      <c r="D289" s="140" t="s">
        <v>545</v>
      </c>
      <c r="E289" s="149" t="s">
        <v>17</v>
      </c>
      <c r="F289" s="360">
        <f>SUM(прил8!H178)</f>
        <v>450000</v>
      </c>
      <c r="G289" s="360">
        <f>SUM(прил8!I178)</f>
        <v>450000</v>
      </c>
    </row>
    <row r="290" spans="1:7" s="49" customFormat="1" ht="78.75" x14ac:dyDescent="0.25">
      <c r="A290" s="176" t="s">
        <v>266</v>
      </c>
      <c r="B290" s="166" t="s">
        <v>264</v>
      </c>
      <c r="C290" s="299" t="s">
        <v>505</v>
      </c>
      <c r="D290" s="167" t="s">
        <v>506</v>
      </c>
      <c r="E290" s="168"/>
      <c r="F290" s="453">
        <f t="shared" ref="F290:G292" si="8">SUM(F291)</f>
        <v>48000</v>
      </c>
      <c r="G290" s="453">
        <f t="shared" si="8"/>
        <v>48000</v>
      </c>
    </row>
    <row r="291" spans="1:7" s="49" customFormat="1" ht="47.25" x14ac:dyDescent="0.25">
      <c r="A291" s="442" t="s">
        <v>552</v>
      </c>
      <c r="B291" s="416" t="s">
        <v>264</v>
      </c>
      <c r="C291" s="417" t="s">
        <v>10</v>
      </c>
      <c r="D291" s="418" t="s">
        <v>506</v>
      </c>
      <c r="E291" s="419"/>
      <c r="F291" s="358">
        <f t="shared" si="8"/>
        <v>48000</v>
      </c>
      <c r="G291" s="358">
        <f t="shared" si="8"/>
        <v>48000</v>
      </c>
    </row>
    <row r="292" spans="1:7" s="49" customFormat="1" ht="31.5" x14ac:dyDescent="0.25">
      <c r="A292" s="83" t="s">
        <v>265</v>
      </c>
      <c r="B292" s="131" t="s">
        <v>264</v>
      </c>
      <c r="C292" s="257" t="s">
        <v>10</v>
      </c>
      <c r="D292" s="129" t="s">
        <v>553</v>
      </c>
      <c r="E292" s="164"/>
      <c r="F292" s="357">
        <f t="shared" si="8"/>
        <v>48000</v>
      </c>
      <c r="G292" s="357">
        <f t="shared" si="8"/>
        <v>48000</v>
      </c>
    </row>
    <row r="293" spans="1:7" s="49" customFormat="1" ht="31.5" x14ac:dyDescent="0.25">
      <c r="A293" s="84" t="s">
        <v>709</v>
      </c>
      <c r="B293" s="145" t="s">
        <v>264</v>
      </c>
      <c r="C293" s="260" t="s">
        <v>10</v>
      </c>
      <c r="D293" s="140" t="s">
        <v>553</v>
      </c>
      <c r="E293" s="149" t="s">
        <v>16</v>
      </c>
      <c r="F293" s="360">
        <f>SUM(прил8!H192)</f>
        <v>48000</v>
      </c>
      <c r="G293" s="360">
        <f>SUM(прил8!I192)</f>
        <v>48000</v>
      </c>
    </row>
    <row r="294" spans="1:7" s="49" customFormat="1" ht="47.25" x14ac:dyDescent="0.25">
      <c r="A294" s="82" t="s">
        <v>128</v>
      </c>
      <c r="B294" s="178" t="s">
        <v>520</v>
      </c>
      <c r="C294" s="300" t="s">
        <v>505</v>
      </c>
      <c r="D294" s="179" t="s">
        <v>506</v>
      </c>
      <c r="E294" s="152"/>
      <c r="F294" s="355">
        <f>SUM(F295+F301)</f>
        <v>483500</v>
      </c>
      <c r="G294" s="355">
        <f>SUM(G295+G301)</f>
        <v>483500</v>
      </c>
    </row>
    <row r="295" spans="1:7" s="49" customFormat="1" ht="63" x14ac:dyDescent="0.25">
      <c r="A295" s="169" t="s">
        <v>164</v>
      </c>
      <c r="B295" s="177" t="s">
        <v>244</v>
      </c>
      <c r="C295" s="186" t="s">
        <v>505</v>
      </c>
      <c r="D295" s="173" t="s">
        <v>506</v>
      </c>
      <c r="E295" s="183"/>
      <c r="F295" s="453">
        <f>SUM(F296)</f>
        <v>9500</v>
      </c>
      <c r="G295" s="453">
        <f>SUM(G296)</f>
        <v>9500</v>
      </c>
    </row>
    <row r="296" spans="1:7" s="49" customFormat="1" ht="31.5" x14ac:dyDescent="0.25">
      <c r="A296" s="421" t="s">
        <v>589</v>
      </c>
      <c r="B296" s="443" t="s">
        <v>244</v>
      </c>
      <c r="C296" s="444" t="s">
        <v>10</v>
      </c>
      <c r="D296" s="445" t="s">
        <v>506</v>
      </c>
      <c r="E296" s="454"/>
      <c r="F296" s="358">
        <f>SUM(F297+F299)</f>
        <v>9500</v>
      </c>
      <c r="G296" s="358">
        <f>SUM(G297+G299)</f>
        <v>9500</v>
      </c>
    </row>
    <row r="297" spans="1:7" s="49" customFormat="1" ht="31.5" x14ac:dyDescent="0.25">
      <c r="A297" s="83" t="s">
        <v>165</v>
      </c>
      <c r="B297" s="141" t="s">
        <v>244</v>
      </c>
      <c r="C297" s="184" t="s">
        <v>10</v>
      </c>
      <c r="D297" s="175" t="s">
        <v>590</v>
      </c>
      <c r="E297" s="48"/>
      <c r="F297" s="357">
        <f>SUM(F298)</f>
        <v>9500</v>
      </c>
      <c r="G297" s="357">
        <f>SUM(G298)</f>
        <v>9500</v>
      </c>
    </row>
    <row r="298" spans="1:7" s="49" customFormat="1" ht="31.5" x14ac:dyDescent="0.25">
      <c r="A298" s="84" t="s">
        <v>709</v>
      </c>
      <c r="B298" s="142" t="s">
        <v>244</v>
      </c>
      <c r="C298" s="181" t="s">
        <v>10</v>
      </c>
      <c r="D298" s="172" t="s">
        <v>590</v>
      </c>
      <c r="E298" s="68" t="s">
        <v>16</v>
      </c>
      <c r="F298" s="360">
        <f>SUM(прил8!H327+прил8!H367+прил8!H391)</f>
        <v>9500</v>
      </c>
      <c r="G298" s="360">
        <f>SUM(прил8!I327+прил8!I367+прил8!I391)</f>
        <v>9500</v>
      </c>
    </row>
    <row r="299" spans="1:7" s="49" customFormat="1" ht="31.5" hidden="1" x14ac:dyDescent="0.25">
      <c r="A299" s="83" t="s">
        <v>653</v>
      </c>
      <c r="B299" s="141" t="s">
        <v>244</v>
      </c>
      <c r="C299" s="184" t="s">
        <v>10</v>
      </c>
      <c r="D299" s="175" t="s">
        <v>654</v>
      </c>
      <c r="E299" s="48"/>
      <c r="F299" s="357">
        <f>SUM(F300)</f>
        <v>0</v>
      </c>
      <c r="G299" s="357">
        <f>SUM(G300)</f>
        <v>0</v>
      </c>
    </row>
    <row r="300" spans="1:7" s="49" customFormat="1" ht="31.5" hidden="1" x14ac:dyDescent="0.25">
      <c r="A300" s="84" t="s">
        <v>709</v>
      </c>
      <c r="B300" s="142" t="s">
        <v>244</v>
      </c>
      <c r="C300" s="181" t="s">
        <v>10</v>
      </c>
      <c r="D300" s="172" t="s">
        <v>654</v>
      </c>
      <c r="E300" s="68" t="s">
        <v>16</v>
      </c>
      <c r="F300" s="360">
        <f>SUM(прил8!H132)</f>
        <v>0</v>
      </c>
      <c r="G300" s="360">
        <f>SUM(прил8!I132)</f>
        <v>0</v>
      </c>
    </row>
    <row r="301" spans="1:7" s="49" customFormat="1" ht="63" x14ac:dyDescent="0.25">
      <c r="A301" s="176" t="s">
        <v>129</v>
      </c>
      <c r="B301" s="177" t="s">
        <v>206</v>
      </c>
      <c r="C301" s="186" t="s">
        <v>505</v>
      </c>
      <c r="D301" s="173" t="s">
        <v>506</v>
      </c>
      <c r="E301" s="183"/>
      <c r="F301" s="453">
        <f>SUM(F302)</f>
        <v>474000</v>
      </c>
      <c r="G301" s="453">
        <f>SUM(G302)</f>
        <v>474000</v>
      </c>
    </row>
    <row r="302" spans="1:7" s="49" customFormat="1" ht="47.25" x14ac:dyDescent="0.25">
      <c r="A302" s="442" t="s">
        <v>519</v>
      </c>
      <c r="B302" s="443" t="s">
        <v>206</v>
      </c>
      <c r="C302" s="444" t="s">
        <v>10</v>
      </c>
      <c r="D302" s="445" t="s">
        <v>506</v>
      </c>
      <c r="E302" s="454"/>
      <c r="F302" s="358">
        <f>SUM(F303+F305)</f>
        <v>474000</v>
      </c>
      <c r="G302" s="358">
        <f>SUM(G303+G305)</f>
        <v>474000</v>
      </c>
    </row>
    <row r="303" spans="1:7" s="49" customFormat="1" ht="47.25" x14ac:dyDescent="0.25">
      <c r="A303" s="83" t="s">
        <v>1126</v>
      </c>
      <c r="B303" s="141" t="s">
        <v>206</v>
      </c>
      <c r="C303" s="184" t="s">
        <v>10</v>
      </c>
      <c r="D303" s="175" t="s">
        <v>521</v>
      </c>
      <c r="E303" s="48"/>
      <c r="F303" s="357">
        <f>SUM(F304)</f>
        <v>237000</v>
      </c>
      <c r="G303" s="357">
        <f>SUM(G304:H304)</f>
        <v>237000</v>
      </c>
    </row>
    <row r="304" spans="1:7" s="49" customFormat="1" ht="47.25" x14ac:dyDescent="0.25">
      <c r="A304" s="84" t="s">
        <v>88</v>
      </c>
      <c r="B304" s="142" t="s">
        <v>206</v>
      </c>
      <c r="C304" s="181" t="s">
        <v>10</v>
      </c>
      <c r="D304" s="172" t="s">
        <v>521</v>
      </c>
      <c r="E304" s="68" t="s">
        <v>13</v>
      </c>
      <c r="F304" s="360">
        <f>SUM(прил8!H63)</f>
        <v>237000</v>
      </c>
      <c r="G304" s="360">
        <f>SUM(прил8!I63)</f>
        <v>237000</v>
      </c>
    </row>
    <row r="305" spans="1:7" s="49" customFormat="1" ht="31.5" x14ac:dyDescent="0.25">
      <c r="A305" s="83" t="s">
        <v>91</v>
      </c>
      <c r="B305" s="141" t="s">
        <v>206</v>
      </c>
      <c r="C305" s="184" t="s">
        <v>10</v>
      </c>
      <c r="D305" s="175" t="s">
        <v>522</v>
      </c>
      <c r="E305" s="48"/>
      <c r="F305" s="357">
        <f>SUM(F306)</f>
        <v>237000</v>
      </c>
      <c r="G305" s="357">
        <f>SUM(G306)</f>
        <v>237000</v>
      </c>
    </row>
    <row r="306" spans="1:7" s="49" customFormat="1" ht="47.25" x14ac:dyDescent="0.25">
      <c r="A306" s="84" t="s">
        <v>88</v>
      </c>
      <c r="B306" s="142" t="s">
        <v>206</v>
      </c>
      <c r="C306" s="181" t="s">
        <v>10</v>
      </c>
      <c r="D306" s="172" t="s">
        <v>522</v>
      </c>
      <c r="E306" s="68" t="s">
        <v>13</v>
      </c>
      <c r="F306" s="360">
        <f>SUM(прил8!H65)</f>
        <v>237000</v>
      </c>
      <c r="G306" s="360">
        <f>SUM(прил8!I65)</f>
        <v>237000</v>
      </c>
    </row>
    <row r="307" spans="1:7" ht="63" x14ac:dyDescent="0.25">
      <c r="A307" s="66" t="s">
        <v>144</v>
      </c>
      <c r="B307" s="178" t="s">
        <v>220</v>
      </c>
      <c r="C307" s="300" t="s">
        <v>505</v>
      </c>
      <c r="D307" s="179" t="s">
        <v>506</v>
      </c>
      <c r="E307" s="152"/>
      <c r="F307" s="355">
        <f>SUM(F308+F314+F322)</f>
        <v>4947200</v>
      </c>
      <c r="G307" s="355">
        <f>SUM(G308+G314+G322)</f>
        <v>4947200</v>
      </c>
    </row>
    <row r="308" spans="1:7" s="49" customFormat="1" ht="94.5" x14ac:dyDescent="0.25">
      <c r="A308" s="176" t="s">
        <v>145</v>
      </c>
      <c r="B308" s="177" t="s">
        <v>221</v>
      </c>
      <c r="C308" s="186" t="s">
        <v>505</v>
      </c>
      <c r="D308" s="173" t="s">
        <v>506</v>
      </c>
      <c r="E308" s="190"/>
      <c r="F308" s="453">
        <f>SUM(F309)</f>
        <v>3777000</v>
      </c>
      <c r="G308" s="453">
        <f>SUM(G309)</f>
        <v>3777000</v>
      </c>
    </row>
    <row r="309" spans="1:7" s="49" customFormat="1" ht="31.5" x14ac:dyDescent="0.25">
      <c r="A309" s="442" t="s">
        <v>540</v>
      </c>
      <c r="B309" s="443" t="s">
        <v>221</v>
      </c>
      <c r="C309" s="444" t="s">
        <v>10</v>
      </c>
      <c r="D309" s="445" t="s">
        <v>506</v>
      </c>
      <c r="E309" s="457"/>
      <c r="F309" s="358">
        <f>SUM(F310)</f>
        <v>3777000</v>
      </c>
      <c r="G309" s="358">
        <f>SUM(G310)</f>
        <v>3777000</v>
      </c>
    </row>
    <row r="310" spans="1:7" s="49" customFormat="1" ht="31.5" x14ac:dyDescent="0.25">
      <c r="A310" s="83" t="s">
        <v>98</v>
      </c>
      <c r="B310" s="141" t="s">
        <v>221</v>
      </c>
      <c r="C310" s="184" t="s">
        <v>10</v>
      </c>
      <c r="D310" s="175" t="s">
        <v>539</v>
      </c>
      <c r="E310" s="189"/>
      <c r="F310" s="357">
        <f>SUM(F311:F313)</f>
        <v>3777000</v>
      </c>
      <c r="G310" s="357">
        <f>SUM(G311:G313)</f>
        <v>3777000</v>
      </c>
    </row>
    <row r="311" spans="1:7" s="49" customFormat="1" ht="47.25" x14ac:dyDescent="0.25">
      <c r="A311" s="84" t="s">
        <v>88</v>
      </c>
      <c r="B311" s="142" t="s">
        <v>221</v>
      </c>
      <c r="C311" s="181" t="s">
        <v>10</v>
      </c>
      <c r="D311" s="172" t="s">
        <v>539</v>
      </c>
      <c r="E311" s="153" t="s">
        <v>13</v>
      </c>
      <c r="F311" s="360">
        <f>SUM(прил8!H165)</f>
        <v>1889500</v>
      </c>
      <c r="G311" s="360">
        <f>SUM(прил8!I165)</f>
        <v>1889500</v>
      </c>
    </row>
    <row r="312" spans="1:7" s="49" customFormat="1" ht="31.5" x14ac:dyDescent="0.25">
      <c r="A312" s="84" t="s">
        <v>709</v>
      </c>
      <c r="B312" s="142" t="s">
        <v>221</v>
      </c>
      <c r="C312" s="181" t="s">
        <v>10</v>
      </c>
      <c r="D312" s="172" t="s">
        <v>539</v>
      </c>
      <c r="E312" s="153" t="s">
        <v>16</v>
      </c>
      <c r="F312" s="360">
        <f>SUM(прил8!H166)</f>
        <v>1764500</v>
      </c>
      <c r="G312" s="360">
        <f>SUM(прил8!I166)</f>
        <v>1764500</v>
      </c>
    </row>
    <row r="313" spans="1:7" s="49" customFormat="1" ht="22.5" customHeight="1" x14ac:dyDescent="0.25">
      <c r="A313" s="84" t="s">
        <v>18</v>
      </c>
      <c r="B313" s="142" t="s">
        <v>221</v>
      </c>
      <c r="C313" s="181" t="s">
        <v>10</v>
      </c>
      <c r="D313" s="172" t="s">
        <v>539</v>
      </c>
      <c r="E313" s="153" t="s">
        <v>17</v>
      </c>
      <c r="F313" s="360">
        <f>SUM(прил8!H167)</f>
        <v>123000</v>
      </c>
      <c r="G313" s="360">
        <f>SUM(прил8!I167)</f>
        <v>123000</v>
      </c>
    </row>
    <row r="314" spans="1:7" s="49" customFormat="1" ht="94.5" x14ac:dyDescent="0.25">
      <c r="A314" s="176" t="s">
        <v>146</v>
      </c>
      <c r="B314" s="177" t="s">
        <v>222</v>
      </c>
      <c r="C314" s="186" t="s">
        <v>505</v>
      </c>
      <c r="D314" s="173" t="s">
        <v>506</v>
      </c>
      <c r="E314" s="190"/>
      <c r="F314" s="453">
        <f>SUM(F315)</f>
        <v>1008200</v>
      </c>
      <c r="G314" s="453">
        <f>SUM(G315)</f>
        <v>1008200</v>
      </c>
    </row>
    <row r="315" spans="1:7" s="49" customFormat="1" ht="47.25" x14ac:dyDescent="0.25">
      <c r="A315" s="442" t="s">
        <v>525</v>
      </c>
      <c r="B315" s="443" t="s">
        <v>222</v>
      </c>
      <c r="C315" s="444" t="s">
        <v>10</v>
      </c>
      <c r="D315" s="445" t="s">
        <v>506</v>
      </c>
      <c r="E315" s="457"/>
      <c r="F315" s="358">
        <f>SUM(F316+F318+F320)</f>
        <v>1008200</v>
      </c>
      <c r="G315" s="358">
        <f>SUM(G316+G318+G320)</f>
        <v>1008200</v>
      </c>
    </row>
    <row r="316" spans="1:7" s="49" customFormat="1" ht="31.5" x14ac:dyDescent="0.25">
      <c r="A316" s="83" t="s">
        <v>113</v>
      </c>
      <c r="B316" s="141" t="s">
        <v>222</v>
      </c>
      <c r="C316" s="184" t="s">
        <v>10</v>
      </c>
      <c r="D316" s="175" t="s">
        <v>526</v>
      </c>
      <c r="E316" s="189"/>
      <c r="F316" s="357">
        <f>SUM(F317)</f>
        <v>1008200</v>
      </c>
      <c r="G316" s="357">
        <f>SUM(G317)</f>
        <v>1008200</v>
      </c>
    </row>
    <row r="317" spans="1:7" s="49" customFormat="1" ht="31.5" x14ac:dyDescent="0.25">
      <c r="A317" s="84" t="s">
        <v>709</v>
      </c>
      <c r="B317" s="142" t="s">
        <v>222</v>
      </c>
      <c r="C317" s="181" t="s">
        <v>10</v>
      </c>
      <c r="D317" s="172" t="s">
        <v>526</v>
      </c>
      <c r="E317" s="153" t="s">
        <v>16</v>
      </c>
      <c r="F317" s="360">
        <f>SUM(прил8!H86+прил8!H281+прил8!H332+прил8!H396)</f>
        <v>1008200</v>
      </c>
      <c r="G317" s="360">
        <f>SUM(прил8!I86+прил8!I281+прил8!I332+прил8!I396)</f>
        <v>1008200</v>
      </c>
    </row>
    <row r="318" spans="1:7" s="49" customFormat="1" ht="47.25" hidden="1" x14ac:dyDescent="0.25">
      <c r="A318" s="83" t="s">
        <v>542</v>
      </c>
      <c r="B318" s="141" t="s">
        <v>222</v>
      </c>
      <c r="C318" s="184" t="s">
        <v>10</v>
      </c>
      <c r="D318" s="175" t="s">
        <v>541</v>
      </c>
      <c r="E318" s="189"/>
      <c r="F318" s="357">
        <f>SUM(F319)</f>
        <v>0</v>
      </c>
      <c r="G318" s="357">
        <f>SUM(G319)</f>
        <v>0</v>
      </c>
    </row>
    <row r="319" spans="1:7" s="49" customFormat="1" ht="31.5" hidden="1" x14ac:dyDescent="0.25">
      <c r="A319" s="84" t="s">
        <v>21</v>
      </c>
      <c r="B319" s="142" t="s">
        <v>222</v>
      </c>
      <c r="C319" s="181" t="s">
        <v>10</v>
      </c>
      <c r="D319" s="172" t="s">
        <v>541</v>
      </c>
      <c r="E319" s="153" t="s">
        <v>71</v>
      </c>
      <c r="F319" s="360"/>
      <c r="G319" s="360"/>
    </row>
    <row r="320" spans="1:7" s="49" customFormat="1" ht="31.5" hidden="1" x14ac:dyDescent="0.25">
      <c r="A320" s="83" t="s">
        <v>573</v>
      </c>
      <c r="B320" s="141" t="s">
        <v>222</v>
      </c>
      <c r="C320" s="184" t="s">
        <v>10</v>
      </c>
      <c r="D320" s="175" t="s">
        <v>572</v>
      </c>
      <c r="E320" s="189"/>
      <c r="F320" s="357">
        <f>SUM(F321)</f>
        <v>0</v>
      </c>
      <c r="G320" s="357">
        <f>SUM(G321)</f>
        <v>0</v>
      </c>
    </row>
    <row r="321" spans="1:7" s="49" customFormat="1" ht="31.5" hidden="1" x14ac:dyDescent="0.25">
      <c r="A321" s="84" t="s">
        <v>21</v>
      </c>
      <c r="B321" s="142" t="s">
        <v>222</v>
      </c>
      <c r="C321" s="181" t="s">
        <v>10</v>
      </c>
      <c r="D321" s="172" t="s">
        <v>572</v>
      </c>
      <c r="E321" s="153" t="s">
        <v>71</v>
      </c>
      <c r="F321" s="360"/>
      <c r="G321" s="360"/>
    </row>
    <row r="322" spans="1:7" s="49" customFormat="1" ht="110.25" x14ac:dyDescent="0.25">
      <c r="A322" s="176" t="s">
        <v>659</v>
      </c>
      <c r="B322" s="177" t="s">
        <v>655</v>
      </c>
      <c r="C322" s="186" t="s">
        <v>505</v>
      </c>
      <c r="D322" s="173" t="s">
        <v>506</v>
      </c>
      <c r="E322" s="190"/>
      <c r="F322" s="453">
        <f t="shared" ref="F322:G324" si="9">SUM(F323)</f>
        <v>162000</v>
      </c>
      <c r="G322" s="453">
        <f t="shared" si="9"/>
        <v>162000</v>
      </c>
    </row>
    <row r="323" spans="1:7" s="49" customFormat="1" ht="47.25" x14ac:dyDescent="0.25">
      <c r="A323" s="442" t="s">
        <v>657</v>
      </c>
      <c r="B323" s="443" t="s">
        <v>655</v>
      </c>
      <c r="C323" s="444" t="s">
        <v>10</v>
      </c>
      <c r="D323" s="445" t="s">
        <v>506</v>
      </c>
      <c r="E323" s="457"/>
      <c r="F323" s="358">
        <f t="shared" si="9"/>
        <v>162000</v>
      </c>
      <c r="G323" s="358">
        <f t="shared" si="9"/>
        <v>162000</v>
      </c>
    </row>
    <row r="324" spans="1:7" s="49" customFormat="1" ht="47.25" x14ac:dyDescent="0.25">
      <c r="A324" s="83" t="s">
        <v>658</v>
      </c>
      <c r="B324" s="141" t="s">
        <v>655</v>
      </c>
      <c r="C324" s="184" t="s">
        <v>10</v>
      </c>
      <c r="D324" s="175" t="s">
        <v>656</v>
      </c>
      <c r="E324" s="189"/>
      <c r="F324" s="357">
        <f t="shared" si="9"/>
        <v>162000</v>
      </c>
      <c r="G324" s="357">
        <f t="shared" si="9"/>
        <v>162000</v>
      </c>
    </row>
    <row r="325" spans="1:7" s="49" customFormat="1" ht="31.5" x14ac:dyDescent="0.25">
      <c r="A325" s="84" t="s">
        <v>709</v>
      </c>
      <c r="B325" s="142" t="s">
        <v>655</v>
      </c>
      <c r="C325" s="181" t="s">
        <v>10</v>
      </c>
      <c r="D325" s="172" t="s">
        <v>656</v>
      </c>
      <c r="E325" s="153" t="s">
        <v>16</v>
      </c>
      <c r="F325" s="360">
        <f>SUM(прил8!H171)</f>
        <v>162000</v>
      </c>
      <c r="G325" s="360">
        <f>SUM(прил8!I171)</f>
        <v>162000</v>
      </c>
    </row>
    <row r="326" spans="1:7" s="49" customFormat="1" ht="47.25" x14ac:dyDescent="0.25">
      <c r="A326" s="151" t="s">
        <v>136</v>
      </c>
      <c r="B326" s="178" t="s">
        <v>232</v>
      </c>
      <c r="C326" s="300" t="s">
        <v>505</v>
      </c>
      <c r="D326" s="179" t="s">
        <v>506</v>
      </c>
      <c r="E326" s="152"/>
      <c r="F326" s="355">
        <f>SUM(F327+F334)</f>
        <v>7916300</v>
      </c>
      <c r="G326" s="355">
        <f>SUM(G327+G334)</f>
        <v>7916300</v>
      </c>
    </row>
    <row r="327" spans="1:7" s="49" customFormat="1" ht="63" x14ac:dyDescent="0.25">
      <c r="A327" s="176" t="s">
        <v>186</v>
      </c>
      <c r="B327" s="177" t="s">
        <v>236</v>
      </c>
      <c r="C327" s="186" t="s">
        <v>505</v>
      </c>
      <c r="D327" s="173" t="s">
        <v>506</v>
      </c>
      <c r="E327" s="183"/>
      <c r="F327" s="453">
        <f>SUM(F328+F331)</f>
        <v>3508778</v>
      </c>
      <c r="G327" s="453">
        <f>SUM(G328+G331)</f>
        <v>3508778</v>
      </c>
    </row>
    <row r="328" spans="1:7" s="49" customFormat="1" ht="47.25" x14ac:dyDescent="0.25">
      <c r="A328" s="442" t="s">
        <v>630</v>
      </c>
      <c r="B328" s="443" t="s">
        <v>236</v>
      </c>
      <c r="C328" s="444" t="s">
        <v>12</v>
      </c>
      <c r="D328" s="445" t="s">
        <v>506</v>
      </c>
      <c r="E328" s="454"/>
      <c r="F328" s="358">
        <f>SUM(F329)</f>
        <v>3508778</v>
      </c>
      <c r="G328" s="358">
        <f>SUM(G329)</f>
        <v>3508778</v>
      </c>
    </row>
    <row r="329" spans="1:7" s="49" customFormat="1" ht="47.25" x14ac:dyDescent="0.25">
      <c r="A329" s="83" t="s">
        <v>632</v>
      </c>
      <c r="B329" s="141" t="s">
        <v>236</v>
      </c>
      <c r="C329" s="184" t="s">
        <v>12</v>
      </c>
      <c r="D329" s="175" t="s">
        <v>631</v>
      </c>
      <c r="E329" s="48"/>
      <c r="F329" s="357">
        <f>SUM(F330)</f>
        <v>3508778</v>
      </c>
      <c r="G329" s="357">
        <f>SUM(G330)</f>
        <v>3508778</v>
      </c>
    </row>
    <row r="330" spans="1:7" s="49" customFormat="1" ht="31.5" x14ac:dyDescent="0.25">
      <c r="A330" s="84" t="s">
        <v>21</v>
      </c>
      <c r="B330" s="142" t="s">
        <v>236</v>
      </c>
      <c r="C330" s="181" t="s">
        <v>12</v>
      </c>
      <c r="D330" s="172" t="s">
        <v>631</v>
      </c>
      <c r="E330" s="68" t="s">
        <v>71</v>
      </c>
      <c r="F330" s="360">
        <f>SUM(прил8!H583)</f>
        <v>3508778</v>
      </c>
      <c r="G330" s="360">
        <f>SUM(прил8!I583)</f>
        <v>3508778</v>
      </c>
    </row>
    <row r="331" spans="1:7" s="49" customFormat="1" ht="47.25" hidden="1" x14ac:dyDescent="0.25">
      <c r="A331" s="442" t="s">
        <v>690</v>
      </c>
      <c r="B331" s="443" t="s">
        <v>236</v>
      </c>
      <c r="C331" s="444" t="s">
        <v>20</v>
      </c>
      <c r="D331" s="445" t="s">
        <v>506</v>
      </c>
      <c r="E331" s="454"/>
      <c r="F331" s="358">
        <f>SUM(F332)</f>
        <v>0</v>
      </c>
      <c r="G331" s="358">
        <f>SUM(G332)</f>
        <v>0</v>
      </c>
    </row>
    <row r="332" spans="1:7" s="49" customFormat="1" ht="47.25" hidden="1" x14ac:dyDescent="0.25">
      <c r="A332" s="83" t="s">
        <v>692</v>
      </c>
      <c r="B332" s="141" t="s">
        <v>236</v>
      </c>
      <c r="C332" s="184" t="s">
        <v>20</v>
      </c>
      <c r="D332" s="175" t="s">
        <v>691</v>
      </c>
      <c r="E332" s="48"/>
      <c r="F332" s="357">
        <f>SUM(F333)</f>
        <v>0</v>
      </c>
      <c r="G332" s="357">
        <f>SUM(G333)</f>
        <v>0</v>
      </c>
    </row>
    <row r="333" spans="1:7" s="49" customFormat="1" ht="31.5" hidden="1" x14ac:dyDescent="0.25">
      <c r="A333" s="84" t="s">
        <v>21</v>
      </c>
      <c r="B333" s="142" t="s">
        <v>236</v>
      </c>
      <c r="C333" s="181" t="s">
        <v>20</v>
      </c>
      <c r="D333" s="172" t="s">
        <v>691</v>
      </c>
      <c r="E333" s="68" t="s">
        <v>71</v>
      </c>
      <c r="F333" s="360">
        <f>SUM(прил8!H589)</f>
        <v>0</v>
      </c>
      <c r="G333" s="360">
        <f>SUM(прил8!I589)</f>
        <v>0</v>
      </c>
    </row>
    <row r="334" spans="1:7" s="49" customFormat="1" ht="63" x14ac:dyDescent="0.25">
      <c r="A334" s="169" t="s">
        <v>137</v>
      </c>
      <c r="B334" s="177" t="s">
        <v>233</v>
      </c>
      <c r="C334" s="186" t="s">
        <v>505</v>
      </c>
      <c r="D334" s="173" t="s">
        <v>506</v>
      </c>
      <c r="E334" s="183"/>
      <c r="F334" s="453">
        <f>SUM(F335)</f>
        <v>4407522</v>
      </c>
      <c r="G334" s="453">
        <f>SUM(G335)</f>
        <v>4407522</v>
      </c>
    </row>
    <row r="335" spans="1:7" s="49" customFormat="1" ht="78.75" x14ac:dyDescent="0.25">
      <c r="A335" s="442" t="s">
        <v>527</v>
      </c>
      <c r="B335" s="443" t="s">
        <v>233</v>
      </c>
      <c r="C335" s="444" t="s">
        <v>10</v>
      </c>
      <c r="D335" s="445" t="s">
        <v>506</v>
      </c>
      <c r="E335" s="454"/>
      <c r="F335" s="358">
        <f>SUM(F336)</f>
        <v>4407522</v>
      </c>
      <c r="G335" s="358">
        <f>SUM(G336)</f>
        <v>4407522</v>
      </c>
    </row>
    <row r="336" spans="1:7" s="49" customFormat="1" ht="31.5" x14ac:dyDescent="0.25">
      <c r="A336" s="174" t="s">
        <v>87</v>
      </c>
      <c r="B336" s="141" t="s">
        <v>233</v>
      </c>
      <c r="C336" s="184" t="s">
        <v>10</v>
      </c>
      <c r="D336" s="175" t="s">
        <v>510</v>
      </c>
      <c r="E336" s="48"/>
      <c r="F336" s="357">
        <f>SUM(F337:F338)</f>
        <v>4407522</v>
      </c>
      <c r="G336" s="357">
        <f>SUM(G337:G338)</f>
        <v>4407522</v>
      </c>
    </row>
    <row r="337" spans="1:7" s="49" customFormat="1" ht="47.25" x14ac:dyDescent="0.25">
      <c r="A337" s="150" t="s">
        <v>88</v>
      </c>
      <c r="B337" s="142" t="s">
        <v>233</v>
      </c>
      <c r="C337" s="181" t="s">
        <v>10</v>
      </c>
      <c r="D337" s="172" t="s">
        <v>510</v>
      </c>
      <c r="E337" s="68" t="s">
        <v>13</v>
      </c>
      <c r="F337" s="360">
        <f>SUM(прил8!H91)</f>
        <v>2205261</v>
      </c>
      <c r="G337" s="360">
        <f>SUM(прил8!I91)</f>
        <v>2205261</v>
      </c>
    </row>
    <row r="338" spans="1:7" s="49" customFormat="1" ht="31.5" x14ac:dyDescent="0.25">
      <c r="A338" s="150" t="s">
        <v>18</v>
      </c>
      <c r="B338" s="142" t="s">
        <v>233</v>
      </c>
      <c r="C338" s="181" t="s">
        <v>10</v>
      </c>
      <c r="D338" s="172" t="s">
        <v>510</v>
      </c>
      <c r="E338" s="68" t="s">
        <v>17</v>
      </c>
      <c r="F338" s="360">
        <f>SUM(прил8!H92)</f>
        <v>2202261</v>
      </c>
      <c r="G338" s="360">
        <f>SUM(прил8!I92)</f>
        <v>2202261</v>
      </c>
    </row>
    <row r="339" spans="1:7" s="49" customFormat="1" ht="31.5" x14ac:dyDescent="0.25">
      <c r="A339" s="66" t="s">
        <v>151</v>
      </c>
      <c r="B339" s="178" t="s">
        <v>225</v>
      </c>
      <c r="C339" s="300" t="s">
        <v>505</v>
      </c>
      <c r="D339" s="179" t="s">
        <v>506</v>
      </c>
      <c r="E339" s="152"/>
      <c r="F339" s="355">
        <f>SUM(F340+F344)</f>
        <v>25000</v>
      </c>
      <c r="G339" s="355">
        <f>SUM(G340+G344)</f>
        <v>25000</v>
      </c>
    </row>
    <row r="340" spans="1:7" s="49" customFormat="1" ht="63" x14ac:dyDescent="0.25">
      <c r="A340" s="169" t="s">
        <v>175</v>
      </c>
      <c r="B340" s="177" t="s">
        <v>252</v>
      </c>
      <c r="C340" s="186" t="s">
        <v>505</v>
      </c>
      <c r="D340" s="173" t="s">
        <v>506</v>
      </c>
      <c r="E340" s="183"/>
      <c r="F340" s="453">
        <f t="shared" ref="F340:G342" si="10">SUM(F341)</f>
        <v>25000</v>
      </c>
      <c r="G340" s="453">
        <f t="shared" si="10"/>
        <v>25000</v>
      </c>
    </row>
    <row r="341" spans="1:7" s="49" customFormat="1" ht="31.5" x14ac:dyDescent="0.25">
      <c r="A341" s="421" t="s">
        <v>605</v>
      </c>
      <c r="B341" s="443" t="s">
        <v>252</v>
      </c>
      <c r="C341" s="444" t="s">
        <v>12</v>
      </c>
      <c r="D341" s="445" t="s">
        <v>506</v>
      </c>
      <c r="E341" s="454"/>
      <c r="F341" s="358">
        <f t="shared" si="10"/>
        <v>25000</v>
      </c>
      <c r="G341" s="358">
        <f t="shared" si="10"/>
        <v>25000</v>
      </c>
    </row>
    <row r="342" spans="1:7" s="49" customFormat="1" ht="31.5" x14ac:dyDescent="0.25">
      <c r="A342" s="174" t="s">
        <v>607</v>
      </c>
      <c r="B342" s="141" t="s">
        <v>252</v>
      </c>
      <c r="C342" s="184" t="s">
        <v>12</v>
      </c>
      <c r="D342" s="175" t="s">
        <v>606</v>
      </c>
      <c r="E342" s="48"/>
      <c r="F342" s="357">
        <f t="shared" si="10"/>
        <v>25000</v>
      </c>
      <c r="G342" s="357">
        <f t="shared" si="10"/>
        <v>25000</v>
      </c>
    </row>
    <row r="343" spans="1:7" s="49" customFormat="1" ht="31.5" x14ac:dyDescent="0.25">
      <c r="A343" s="150" t="s">
        <v>709</v>
      </c>
      <c r="B343" s="142" t="s">
        <v>252</v>
      </c>
      <c r="C343" s="181" t="s">
        <v>12</v>
      </c>
      <c r="D343" s="172" t="s">
        <v>606</v>
      </c>
      <c r="E343" s="68" t="s">
        <v>16</v>
      </c>
      <c r="F343" s="360">
        <f>SUM(прил8!H420)</f>
        <v>25000</v>
      </c>
      <c r="G343" s="360">
        <f>SUM(прил8!I420)</f>
        <v>25000</v>
      </c>
    </row>
    <row r="344" spans="1:7" s="49" customFormat="1" ht="47.25" hidden="1" x14ac:dyDescent="0.25">
      <c r="A344" s="176" t="s">
        <v>152</v>
      </c>
      <c r="B344" s="177" t="s">
        <v>226</v>
      </c>
      <c r="C344" s="186" t="s">
        <v>505</v>
      </c>
      <c r="D344" s="173" t="s">
        <v>506</v>
      </c>
      <c r="E344" s="183"/>
      <c r="F344" s="453">
        <f>SUM(F345)</f>
        <v>0</v>
      </c>
      <c r="G344" s="453">
        <f>SUM(G345)</f>
        <v>0</v>
      </c>
    </row>
    <row r="345" spans="1:7" s="49" customFormat="1" ht="63" hidden="1" x14ac:dyDescent="0.25">
      <c r="A345" s="442" t="s">
        <v>557</v>
      </c>
      <c r="B345" s="443" t="s">
        <v>226</v>
      </c>
      <c r="C345" s="444" t="s">
        <v>10</v>
      </c>
      <c r="D345" s="445" t="s">
        <v>506</v>
      </c>
      <c r="E345" s="454"/>
      <c r="F345" s="358">
        <f>SUM(F346+F348)</f>
        <v>0</v>
      </c>
      <c r="G345" s="358">
        <f>SUM(G346+G348)</f>
        <v>0</v>
      </c>
    </row>
    <row r="346" spans="1:7" s="49" customFormat="1" ht="31.5" hidden="1" x14ac:dyDescent="0.25">
      <c r="A346" s="83" t="s">
        <v>559</v>
      </c>
      <c r="B346" s="141" t="s">
        <v>226</v>
      </c>
      <c r="C346" s="184" t="s">
        <v>10</v>
      </c>
      <c r="D346" s="175" t="s">
        <v>558</v>
      </c>
      <c r="E346" s="48"/>
      <c r="F346" s="357">
        <f>SUM(F347)</f>
        <v>0</v>
      </c>
      <c r="G346" s="357">
        <f>SUM(G347)</f>
        <v>0</v>
      </c>
    </row>
    <row r="347" spans="1:7" s="49" customFormat="1" ht="31.5" hidden="1" x14ac:dyDescent="0.25">
      <c r="A347" s="84" t="s">
        <v>18</v>
      </c>
      <c r="B347" s="142" t="s">
        <v>226</v>
      </c>
      <c r="C347" s="181" t="s">
        <v>10</v>
      </c>
      <c r="D347" s="172" t="s">
        <v>558</v>
      </c>
      <c r="E347" s="68" t="s">
        <v>17</v>
      </c>
      <c r="F347" s="360">
        <f>SUM(прил8!H213)</f>
        <v>0</v>
      </c>
      <c r="G347" s="360">
        <f>SUM(прил8!I213)</f>
        <v>0</v>
      </c>
    </row>
    <row r="348" spans="1:7" s="49" customFormat="1" ht="31.5" hidden="1" x14ac:dyDescent="0.25">
      <c r="A348" s="83" t="s">
        <v>770</v>
      </c>
      <c r="B348" s="141" t="s">
        <v>226</v>
      </c>
      <c r="C348" s="184" t="s">
        <v>10</v>
      </c>
      <c r="D348" s="175" t="s">
        <v>769</v>
      </c>
      <c r="E348" s="48"/>
      <c r="F348" s="357">
        <f>SUM(F349)</f>
        <v>0</v>
      </c>
      <c r="G348" s="357">
        <f>SUM(G349)</f>
        <v>0</v>
      </c>
    </row>
    <row r="349" spans="1:7" s="49" customFormat="1" ht="31.5" hidden="1" x14ac:dyDescent="0.25">
      <c r="A349" s="84" t="s">
        <v>18</v>
      </c>
      <c r="B349" s="142" t="s">
        <v>226</v>
      </c>
      <c r="C349" s="181" t="s">
        <v>10</v>
      </c>
      <c r="D349" s="172" t="s">
        <v>769</v>
      </c>
      <c r="E349" s="68" t="s">
        <v>17</v>
      </c>
      <c r="F349" s="360">
        <f>SUM(прил8!H215)</f>
        <v>0</v>
      </c>
      <c r="G349" s="360">
        <f>SUM(прил8!I215)</f>
        <v>0</v>
      </c>
    </row>
    <row r="350" spans="1:7" s="49" customFormat="1" ht="31.5" hidden="1" x14ac:dyDescent="0.25">
      <c r="A350" s="66" t="s">
        <v>190</v>
      </c>
      <c r="B350" s="178" t="s">
        <v>228</v>
      </c>
      <c r="C350" s="300" t="s">
        <v>505</v>
      </c>
      <c r="D350" s="179" t="s">
        <v>506</v>
      </c>
      <c r="E350" s="152"/>
      <c r="F350" s="355">
        <f>SUM(F351)</f>
        <v>0</v>
      </c>
      <c r="G350" s="355">
        <f>SUM(G351)</f>
        <v>0</v>
      </c>
    </row>
    <row r="351" spans="1:7" s="49" customFormat="1" ht="63" hidden="1" x14ac:dyDescent="0.25">
      <c r="A351" s="176" t="s">
        <v>191</v>
      </c>
      <c r="B351" s="177" t="s">
        <v>229</v>
      </c>
      <c r="C351" s="186" t="s">
        <v>505</v>
      </c>
      <c r="D351" s="173" t="s">
        <v>506</v>
      </c>
      <c r="E351" s="183"/>
      <c r="F351" s="453">
        <f>SUM(F352)</f>
        <v>0</v>
      </c>
      <c r="G351" s="453">
        <f>SUM(G352)</f>
        <v>0</v>
      </c>
    </row>
    <row r="352" spans="1:7" s="49" customFormat="1" ht="47.25" hidden="1" x14ac:dyDescent="0.25">
      <c r="A352" s="442" t="s">
        <v>567</v>
      </c>
      <c r="B352" s="443" t="s">
        <v>229</v>
      </c>
      <c r="C352" s="444" t="s">
        <v>12</v>
      </c>
      <c r="D352" s="445" t="s">
        <v>506</v>
      </c>
      <c r="E352" s="454"/>
      <c r="F352" s="358">
        <f>SUM(F353+F355+F357+F359)</f>
        <v>0</v>
      </c>
      <c r="G352" s="358">
        <f>SUM(G353+G355+G357+G359)</f>
        <v>0</v>
      </c>
    </row>
    <row r="353" spans="1:7" s="49" customFormat="1" ht="47.25" hidden="1" x14ac:dyDescent="0.25">
      <c r="A353" s="83" t="s">
        <v>732</v>
      </c>
      <c r="B353" s="141" t="s">
        <v>229</v>
      </c>
      <c r="C353" s="184" t="s">
        <v>12</v>
      </c>
      <c r="D353" s="175" t="s">
        <v>737</v>
      </c>
      <c r="E353" s="48"/>
      <c r="F353" s="357">
        <f>SUM(F354)</f>
        <v>0</v>
      </c>
      <c r="G353" s="357">
        <f>SUM(G354)</f>
        <v>0</v>
      </c>
    </row>
    <row r="354" spans="1:7" s="49" customFormat="1" ht="31.5" hidden="1" x14ac:dyDescent="0.25">
      <c r="A354" s="84" t="s">
        <v>21</v>
      </c>
      <c r="B354" s="142" t="s">
        <v>229</v>
      </c>
      <c r="C354" s="181" t="s">
        <v>12</v>
      </c>
      <c r="D354" s="172" t="s">
        <v>737</v>
      </c>
      <c r="E354" s="68" t="s">
        <v>71</v>
      </c>
      <c r="F354" s="360">
        <f>SUM(прил8!H254)</f>
        <v>0</v>
      </c>
      <c r="G354" s="360">
        <f>SUM(прил8!I254)</f>
        <v>0</v>
      </c>
    </row>
    <row r="355" spans="1:7" s="49" customFormat="1" ht="31.5" hidden="1" x14ac:dyDescent="0.25">
      <c r="A355" s="83" t="s">
        <v>568</v>
      </c>
      <c r="B355" s="141" t="s">
        <v>229</v>
      </c>
      <c r="C355" s="184" t="s">
        <v>12</v>
      </c>
      <c r="D355" s="175" t="s">
        <v>569</v>
      </c>
      <c r="E355" s="48"/>
      <c r="F355" s="357">
        <f>SUM(F356)</f>
        <v>0</v>
      </c>
      <c r="G355" s="357">
        <f>SUM(G356)</f>
        <v>0</v>
      </c>
    </row>
    <row r="356" spans="1:7" s="49" customFormat="1" ht="31.5" hidden="1" x14ac:dyDescent="0.25">
      <c r="A356" s="84" t="s">
        <v>21</v>
      </c>
      <c r="B356" s="142" t="s">
        <v>229</v>
      </c>
      <c r="C356" s="181" t="s">
        <v>12</v>
      </c>
      <c r="D356" s="172" t="s">
        <v>569</v>
      </c>
      <c r="E356" s="68" t="s">
        <v>71</v>
      </c>
      <c r="F356" s="360">
        <f>SUM(прил8!H256)</f>
        <v>0</v>
      </c>
      <c r="G356" s="360">
        <f>SUM(прил8!I256)</f>
        <v>0</v>
      </c>
    </row>
    <row r="357" spans="1:7" s="49" customFormat="1" ht="31.5" hidden="1" x14ac:dyDescent="0.25">
      <c r="A357" s="83" t="s">
        <v>694</v>
      </c>
      <c r="B357" s="141" t="s">
        <v>229</v>
      </c>
      <c r="C357" s="184" t="s">
        <v>12</v>
      </c>
      <c r="D357" s="175" t="s">
        <v>693</v>
      </c>
      <c r="E357" s="48"/>
      <c r="F357" s="357">
        <f>SUM(F358)</f>
        <v>0</v>
      </c>
      <c r="G357" s="357">
        <f>SUM(G358)</f>
        <v>0</v>
      </c>
    </row>
    <row r="358" spans="1:7" s="49" customFormat="1" ht="31.5" hidden="1" x14ac:dyDescent="0.25">
      <c r="A358" s="84" t="s">
        <v>21</v>
      </c>
      <c r="B358" s="142" t="s">
        <v>229</v>
      </c>
      <c r="C358" s="181" t="s">
        <v>12</v>
      </c>
      <c r="D358" s="172" t="s">
        <v>693</v>
      </c>
      <c r="E358" s="68" t="s">
        <v>71</v>
      </c>
      <c r="F358" s="360">
        <f>SUM(прил8!H258)</f>
        <v>0</v>
      </c>
      <c r="G358" s="360">
        <f>SUM(прил8!I258)</f>
        <v>0</v>
      </c>
    </row>
    <row r="359" spans="1:7" s="49" customFormat="1" ht="47.25" hidden="1" x14ac:dyDescent="0.25">
      <c r="A359" s="83" t="s">
        <v>731</v>
      </c>
      <c r="B359" s="141" t="s">
        <v>229</v>
      </c>
      <c r="C359" s="184" t="s">
        <v>12</v>
      </c>
      <c r="D359" s="175" t="s">
        <v>730</v>
      </c>
      <c r="E359" s="48"/>
      <c r="F359" s="357">
        <f>SUM(F360)</f>
        <v>0</v>
      </c>
      <c r="G359" s="357">
        <f>SUM(G360)</f>
        <v>0</v>
      </c>
    </row>
    <row r="360" spans="1:7" s="49" customFormat="1" ht="31.5" hidden="1" x14ac:dyDescent="0.25">
      <c r="A360" s="84" t="s">
        <v>21</v>
      </c>
      <c r="B360" s="142" t="s">
        <v>229</v>
      </c>
      <c r="C360" s="181" t="s">
        <v>12</v>
      </c>
      <c r="D360" s="172" t="s">
        <v>730</v>
      </c>
      <c r="E360" s="68" t="s">
        <v>71</v>
      </c>
      <c r="F360" s="360">
        <f>SUM(прил8!H260)</f>
        <v>0</v>
      </c>
      <c r="G360" s="360">
        <f>SUM(прил8!I260)</f>
        <v>0</v>
      </c>
    </row>
    <row r="361" spans="1:7" ht="47.25" x14ac:dyDescent="0.25">
      <c r="A361" s="66" t="s">
        <v>130</v>
      </c>
      <c r="B361" s="159" t="s">
        <v>207</v>
      </c>
      <c r="C361" s="298" t="s">
        <v>505</v>
      </c>
      <c r="D361" s="160" t="s">
        <v>506</v>
      </c>
      <c r="E361" s="16"/>
      <c r="F361" s="355">
        <f t="shared" ref="F361:G364" si="11">SUM(F362)</f>
        <v>237000</v>
      </c>
      <c r="G361" s="355">
        <f t="shared" si="11"/>
        <v>237000</v>
      </c>
    </row>
    <row r="362" spans="1:7" s="49" customFormat="1" ht="47.25" x14ac:dyDescent="0.25">
      <c r="A362" s="176" t="s">
        <v>131</v>
      </c>
      <c r="B362" s="166" t="s">
        <v>208</v>
      </c>
      <c r="C362" s="299" t="s">
        <v>505</v>
      </c>
      <c r="D362" s="167" t="s">
        <v>506</v>
      </c>
      <c r="E362" s="192"/>
      <c r="F362" s="453">
        <f t="shared" si="11"/>
        <v>237000</v>
      </c>
      <c r="G362" s="453">
        <f t="shared" si="11"/>
        <v>237000</v>
      </c>
    </row>
    <row r="363" spans="1:7" s="49" customFormat="1" ht="47.25" x14ac:dyDescent="0.25">
      <c r="A363" s="442" t="s">
        <v>523</v>
      </c>
      <c r="B363" s="416" t="s">
        <v>208</v>
      </c>
      <c r="C363" s="417" t="s">
        <v>12</v>
      </c>
      <c r="D363" s="418" t="s">
        <v>506</v>
      </c>
      <c r="E363" s="460"/>
      <c r="F363" s="358">
        <f t="shared" si="11"/>
        <v>237000</v>
      </c>
      <c r="G363" s="358">
        <f t="shared" si="11"/>
        <v>237000</v>
      </c>
    </row>
    <row r="364" spans="1:7" s="49" customFormat="1" ht="47.25" x14ac:dyDescent="0.25">
      <c r="A364" s="83" t="s">
        <v>90</v>
      </c>
      <c r="B364" s="131" t="s">
        <v>208</v>
      </c>
      <c r="C364" s="257" t="s">
        <v>12</v>
      </c>
      <c r="D364" s="129" t="s">
        <v>524</v>
      </c>
      <c r="E364" s="34"/>
      <c r="F364" s="357">
        <f t="shared" si="11"/>
        <v>237000</v>
      </c>
      <c r="G364" s="357">
        <f t="shared" si="11"/>
        <v>237000</v>
      </c>
    </row>
    <row r="365" spans="1:7" s="49" customFormat="1" ht="47.25" x14ac:dyDescent="0.25">
      <c r="A365" s="84" t="s">
        <v>88</v>
      </c>
      <c r="B365" s="145" t="s">
        <v>208</v>
      </c>
      <c r="C365" s="260" t="s">
        <v>12</v>
      </c>
      <c r="D365" s="140" t="s">
        <v>524</v>
      </c>
      <c r="E365" s="50" t="s">
        <v>13</v>
      </c>
      <c r="F365" s="360">
        <f>SUM(прил8!H70)</f>
        <v>237000</v>
      </c>
      <c r="G365" s="360">
        <f>SUM(прил8!I70)</f>
        <v>237000</v>
      </c>
    </row>
    <row r="366" spans="1:7" s="49" customFormat="1" ht="31.5" x14ac:dyDescent="0.25">
      <c r="A366" s="82" t="s">
        <v>117</v>
      </c>
      <c r="B366" s="178" t="s">
        <v>507</v>
      </c>
      <c r="C366" s="300" t="s">
        <v>505</v>
      </c>
      <c r="D366" s="179" t="s">
        <v>506</v>
      </c>
      <c r="E366" s="152"/>
      <c r="F366" s="355">
        <f t="shared" ref="F366:G368" si="12">SUM(F367)</f>
        <v>1214200</v>
      </c>
      <c r="G366" s="355">
        <f t="shared" si="12"/>
        <v>1214200</v>
      </c>
    </row>
    <row r="367" spans="1:7" s="49" customFormat="1" ht="31.5" x14ac:dyDescent="0.25">
      <c r="A367" s="176" t="s">
        <v>118</v>
      </c>
      <c r="B367" s="177" t="s">
        <v>202</v>
      </c>
      <c r="C367" s="186" t="s">
        <v>505</v>
      </c>
      <c r="D367" s="173" t="s">
        <v>506</v>
      </c>
      <c r="E367" s="183"/>
      <c r="F367" s="453">
        <f t="shared" si="12"/>
        <v>1214200</v>
      </c>
      <c r="G367" s="453">
        <f t="shared" si="12"/>
        <v>1214200</v>
      </c>
    </row>
    <row r="368" spans="1:7" s="49" customFormat="1" ht="31.5" x14ac:dyDescent="0.25">
      <c r="A368" s="83" t="s">
        <v>87</v>
      </c>
      <c r="B368" s="141" t="s">
        <v>202</v>
      </c>
      <c r="C368" s="184" t="s">
        <v>505</v>
      </c>
      <c r="D368" s="175" t="s">
        <v>510</v>
      </c>
      <c r="E368" s="48"/>
      <c r="F368" s="357">
        <f t="shared" si="12"/>
        <v>1214200</v>
      </c>
      <c r="G368" s="357">
        <f t="shared" si="12"/>
        <v>1214200</v>
      </c>
    </row>
    <row r="369" spans="1:7" s="49" customFormat="1" ht="47.25" x14ac:dyDescent="0.25">
      <c r="A369" s="84" t="s">
        <v>88</v>
      </c>
      <c r="B369" s="142" t="s">
        <v>202</v>
      </c>
      <c r="C369" s="181" t="s">
        <v>505</v>
      </c>
      <c r="D369" s="172" t="s">
        <v>510</v>
      </c>
      <c r="E369" s="68" t="s">
        <v>13</v>
      </c>
      <c r="F369" s="360">
        <f>SUM(прил8!H20)</f>
        <v>1214200</v>
      </c>
      <c r="G369" s="360">
        <f>SUM(прил8!I20)</f>
        <v>1214200</v>
      </c>
    </row>
    <row r="370" spans="1:7" s="49" customFormat="1" ht="31.5" x14ac:dyDescent="0.25">
      <c r="A370" s="82" t="s">
        <v>134</v>
      </c>
      <c r="B370" s="178" t="s">
        <v>209</v>
      </c>
      <c r="C370" s="300" t="s">
        <v>505</v>
      </c>
      <c r="D370" s="179" t="s">
        <v>506</v>
      </c>
      <c r="E370" s="152"/>
      <c r="F370" s="355">
        <f>SUM(F371)</f>
        <v>23098126</v>
      </c>
      <c r="G370" s="355">
        <f>SUM(G371)</f>
        <v>23098126</v>
      </c>
    </row>
    <row r="371" spans="1:7" s="49" customFormat="1" ht="31.5" x14ac:dyDescent="0.25">
      <c r="A371" s="176" t="s">
        <v>135</v>
      </c>
      <c r="B371" s="177" t="s">
        <v>210</v>
      </c>
      <c r="C371" s="186" t="s">
        <v>505</v>
      </c>
      <c r="D371" s="173" t="s">
        <v>506</v>
      </c>
      <c r="E371" s="183"/>
      <c r="F371" s="453">
        <f>SUM(F372)</f>
        <v>23098126</v>
      </c>
      <c r="G371" s="453">
        <f>SUM(G372)</f>
        <v>23098126</v>
      </c>
    </row>
    <row r="372" spans="1:7" s="49" customFormat="1" ht="31.5" x14ac:dyDescent="0.25">
      <c r="A372" s="83" t="s">
        <v>87</v>
      </c>
      <c r="B372" s="141" t="s">
        <v>210</v>
      </c>
      <c r="C372" s="184" t="s">
        <v>505</v>
      </c>
      <c r="D372" s="175" t="s">
        <v>510</v>
      </c>
      <c r="E372" s="48"/>
      <c r="F372" s="357">
        <f>SUM(F373:F374)</f>
        <v>23098126</v>
      </c>
      <c r="G372" s="357">
        <f>SUM(G373:G374)</f>
        <v>23098126</v>
      </c>
    </row>
    <row r="373" spans="1:7" s="49" customFormat="1" ht="47.25" x14ac:dyDescent="0.25">
      <c r="A373" s="84" t="s">
        <v>88</v>
      </c>
      <c r="B373" s="142" t="s">
        <v>210</v>
      </c>
      <c r="C373" s="181" t="s">
        <v>505</v>
      </c>
      <c r="D373" s="172" t="s">
        <v>510</v>
      </c>
      <c r="E373" s="68" t="s">
        <v>13</v>
      </c>
      <c r="F373" s="360">
        <f>SUM(прил8!H74)</f>
        <v>11555063</v>
      </c>
      <c r="G373" s="360">
        <f>SUM(прил8!I74)</f>
        <v>11555063</v>
      </c>
    </row>
    <row r="374" spans="1:7" s="49" customFormat="1" ht="31.5" x14ac:dyDescent="0.25">
      <c r="A374" s="84" t="s">
        <v>18</v>
      </c>
      <c r="B374" s="142" t="s">
        <v>210</v>
      </c>
      <c r="C374" s="181" t="s">
        <v>505</v>
      </c>
      <c r="D374" s="172" t="s">
        <v>510</v>
      </c>
      <c r="E374" s="68" t="s">
        <v>17</v>
      </c>
      <c r="F374" s="360">
        <f>SUM(прил8!H75)</f>
        <v>11543063</v>
      </c>
      <c r="G374" s="360">
        <f>SUM(прил8!I75)</f>
        <v>11543063</v>
      </c>
    </row>
    <row r="375" spans="1:7" s="49" customFormat="1" ht="31.5" x14ac:dyDescent="0.25">
      <c r="A375" s="82" t="s">
        <v>122</v>
      </c>
      <c r="B375" s="178" t="s">
        <v>237</v>
      </c>
      <c r="C375" s="300" t="s">
        <v>505</v>
      </c>
      <c r="D375" s="179" t="s">
        <v>506</v>
      </c>
      <c r="E375" s="152"/>
      <c r="F375" s="355">
        <f t="shared" ref="F375:G377" si="13">SUM(F376)</f>
        <v>419309</v>
      </c>
      <c r="G375" s="355">
        <f t="shared" si="13"/>
        <v>419309</v>
      </c>
    </row>
    <row r="376" spans="1:7" s="49" customFormat="1" ht="31.5" x14ac:dyDescent="0.25">
      <c r="A376" s="176" t="s">
        <v>123</v>
      </c>
      <c r="B376" s="177" t="s">
        <v>238</v>
      </c>
      <c r="C376" s="186" t="s">
        <v>505</v>
      </c>
      <c r="D376" s="173" t="s">
        <v>506</v>
      </c>
      <c r="E376" s="183"/>
      <c r="F376" s="453">
        <f t="shared" si="13"/>
        <v>419309</v>
      </c>
      <c r="G376" s="453">
        <f t="shared" si="13"/>
        <v>419309</v>
      </c>
    </row>
    <row r="377" spans="1:7" s="49" customFormat="1" ht="31.5" x14ac:dyDescent="0.25">
      <c r="A377" s="83" t="s">
        <v>87</v>
      </c>
      <c r="B377" s="141" t="s">
        <v>238</v>
      </c>
      <c r="C377" s="184" t="s">
        <v>505</v>
      </c>
      <c r="D377" s="175" t="s">
        <v>510</v>
      </c>
      <c r="E377" s="48"/>
      <c r="F377" s="357">
        <f t="shared" si="13"/>
        <v>419309</v>
      </c>
      <c r="G377" s="357">
        <f t="shared" si="13"/>
        <v>419309</v>
      </c>
    </row>
    <row r="378" spans="1:7" s="49" customFormat="1" ht="47.25" x14ac:dyDescent="0.25">
      <c r="A378" s="84" t="s">
        <v>88</v>
      </c>
      <c r="B378" s="142" t="s">
        <v>238</v>
      </c>
      <c r="C378" s="181" t="s">
        <v>505</v>
      </c>
      <c r="D378" s="172" t="s">
        <v>510</v>
      </c>
      <c r="E378" s="68" t="s">
        <v>13</v>
      </c>
      <c r="F378" s="360">
        <f>SUM(прил8!H30)</f>
        <v>419309</v>
      </c>
      <c r="G378" s="360">
        <f>SUM(прил8!I30)</f>
        <v>419309</v>
      </c>
    </row>
    <row r="379" spans="1:7" s="49" customFormat="1" ht="31.5" x14ac:dyDescent="0.25">
      <c r="A379" s="82" t="s">
        <v>124</v>
      </c>
      <c r="B379" s="178" t="s">
        <v>239</v>
      </c>
      <c r="C379" s="300" t="s">
        <v>505</v>
      </c>
      <c r="D379" s="179" t="s">
        <v>506</v>
      </c>
      <c r="E379" s="152"/>
      <c r="F379" s="355">
        <f>SUM(F380)</f>
        <v>915234</v>
      </c>
      <c r="G379" s="355">
        <f>SUM(G380)</f>
        <v>915234</v>
      </c>
    </row>
    <row r="380" spans="1:7" s="49" customFormat="1" ht="31.5" x14ac:dyDescent="0.25">
      <c r="A380" s="176" t="s">
        <v>125</v>
      </c>
      <c r="B380" s="177" t="s">
        <v>240</v>
      </c>
      <c r="C380" s="186" t="s">
        <v>505</v>
      </c>
      <c r="D380" s="173" t="s">
        <v>506</v>
      </c>
      <c r="E380" s="183"/>
      <c r="F380" s="453">
        <f>SUM(F381)</f>
        <v>915234</v>
      </c>
      <c r="G380" s="453">
        <f>SUM(G381)</f>
        <v>915234</v>
      </c>
    </row>
    <row r="381" spans="1:7" s="49" customFormat="1" ht="31.5" x14ac:dyDescent="0.25">
      <c r="A381" s="83" t="s">
        <v>87</v>
      </c>
      <c r="B381" s="141" t="s">
        <v>240</v>
      </c>
      <c r="C381" s="184" t="s">
        <v>505</v>
      </c>
      <c r="D381" s="175" t="s">
        <v>510</v>
      </c>
      <c r="E381" s="48"/>
      <c r="F381" s="357">
        <f>SUM(F382:F383)</f>
        <v>915234</v>
      </c>
      <c r="G381" s="357">
        <f>SUM(G382:G383)</f>
        <v>915234</v>
      </c>
    </row>
    <row r="382" spans="1:7" s="49" customFormat="1" ht="47.25" x14ac:dyDescent="0.25">
      <c r="A382" s="84" t="s">
        <v>88</v>
      </c>
      <c r="B382" s="142" t="s">
        <v>240</v>
      </c>
      <c r="C382" s="181" t="s">
        <v>505</v>
      </c>
      <c r="D382" s="172" t="s">
        <v>510</v>
      </c>
      <c r="E382" s="68" t="s">
        <v>13</v>
      </c>
      <c r="F382" s="360">
        <f>SUM(прил8!H34)</f>
        <v>457617</v>
      </c>
      <c r="G382" s="360">
        <f>SUM(прил8!I34)</f>
        <v>457617</v>
      </c>
    </row>
    <row r="383" spans="1:7" s="49" customFormat="1" ht="31.5" hidden="1" x14ac:dyDescent="0.25">
      <c r="A383" s="84" t="s">
        <v>18</v>
      </c>
      <c r="B383" s="142" t="s">
        <v>240</v>
      </c>
      <c r="C383" s="181" t="s">
        <v>505</v>
      </c>
      <c r="D383" s="172" t="s">
        <v>510</v>
      </c>
      <c r="E383" s="68" t="s">
        <v>17</v>
      </c>
      <c r="F383" s="360">
        <f>SUM(прил8!H35)</f>
        <v>457617</v>
      </c>
      <c r="G383" s="360">
        <f>SUM(прил8!I35)</f>
        <v>457617</v>
      </c>
    </row>
    <row r="384" spans="1:7" s="49" customFormat="1" ht="31.5" x14ac:dyDescent="0.25">
      <c r="A384" s="82" t="s">
        <v>24</v>
      </c>
      <c r="B384" s="178" t="s">
        <v>214</v>
      </c>
      <c r="C384" s="300" t="s">
        <v>505</v>
      </c>
      <c r="D384" s="179" t="s">
        <v>506</v>
      </c>
      <c r="E384" s="152"/>
      <c r="F384" s="355">
        <f>SUM(F385)</f>
        <v>60000</v>
      </c>
      <c r="G384" s="355">
        <f>SUM(G385)</f>
        <v>60000</v>
      </c>
    </row>
    <row r="385" spans="1:7" s="49" customFormat="1" ht="31.5" x14ac:dyDescent="0.25">
      <c r="A385" s="176" t="s">
        <v>97</v>
      </c>
      <c r="B385" s="177" t="s">
        <v>215</v>
      </c>
      <c r="C385" s="186" t="s">
        <v>505</v>
      </c>
      <c r="D385" s="173" t="s">
        <v>506</v>
      </c>
      <c r="E385" s="183"/>
      <c r="F385" s="453">
        <f>SUM(F386)</f>
        <v>60000</v>
      </c>
      <c r="G385" s="453">
        <f>SUM(G386)</f>
        <v>60000</v>
      </c>
    </row>
    <row r="386" spans="1:7" s="49" customFormat="1" ht="31.5" x14ac:dyDescent="0.25">
      <c r="A386" s="83" t="s">
        <v>115</v>
      </c>
      <c r="B386" s="141" t="s">
        <v>215</v>
      </c>
      <c r="C386" s="184" t="s">
        <v>505</v>
      </c>
      <c r="D386" s="175" t="s">
        <v>535</v>
      </c>
      <c r="E386" s="48"/>
      <c r="F386" s="357">
        <f>SUM(F387:F388)</f>
        <v>60000</v>
      </c>
      <c r="G386" s="357">
        <f>SUM(G387:G388)</f>
        <v>60000</v>
      </c>
    </row>
    <row r="387" spans="1:7" s="49" customFormat="1" ht="31.5" x14ac:dyDescent="0.25">
      <c r="A387" s="84" t="s">
        <v>709</v>
      </c>
      <c r="B387" s="142" t="s">
        <v>215</v>
      </c>
      <c r="C387" s="181" t="s">
        <v>505</v>
      </c>
      <c r="D387" s="172" t="s">
        <v>535</v>
      </c>
      <c r="E387" s="68" t="s">
        <v>16</v>
      </c>
      <c r="F387" s="360">
        <f>SUM(прил8!H136)</f>
        <v>30000</v>
      </c>
      <c r="G387" s="360">
        <f>SUM(прил8!I136)</f>
        <v>30000</v>
      </c>
    </row>
    <row r="388" spans="1:7" s="49" customFormat="1" ht="31.5" hidden="1" x14ac:dyDescent="0.25">
      <c r="A388" s="84" t="s">
        <v>18</v>
      </c>
      <c r="B388" s="142" t="s">
        <v>215</v>
      </c>
      <c r="C388" s="181" t="s">
        <v>505</v>
      </c>
      <c r="D388" s="172" t="s">
        <v>535</v>
      </c>
      <c r="E388" s="68" t="s">
        <v>17</v>
      </c>
      <c r="F388" s="360">
        <f>SUM(прил8!H137)</f>
        <v>30000</v>
      </c>
      <c r="G388" s="360">
        <f>SUM(прил8!I137)</f>
        <v>30000</v>
      </c>
    </row>
    <row r="389" spans="1:7" s="49" customFormat="1" ht="31.5" x14ac:dyDescent="0.25">
      <c r="A389" s="82" t="s">
        <v>197</v>
      </c>
      <c r="B389" s="178" t="s">
        <v>216</v>
      </c>
      <c r="C389" s="300" t="s">
        <v>505</v>
      </c>
      <c r="D389" s="179" t="s">
        <v>506</v>
      </c>
      <c r="E389" s="152"/>
      <c r="F389" s="355">
        <f>SUM(F390+F404)</f>
        <v>2631005</v>
      </c>
      <c r="G389" s="355">
        <f>SUM(G390+G404)</f>
        <v>2631005</v>
      </c>
    </row>
    <row r="390" spans="1:7" s="49" customFormat="1" ht="31.5" x14ac:dyDescent="0.25">
      <c r="A390" s="176" t="s">
        <v>196</v>
      </c>
      <c r="B390" s="177" t="s">
        <v>217</v>
      </c>
      <c r="C390" s="186" t="s">
        <v>505</v>
      </c>
      <c r="D390" s="173" t="s">
        <v>506</v>
      </c>
      <c r="E390" s="183"/>
      <c r="F390" s="453">
        <f>SUM(F391+F393+F395+F397+F399+F401)</f>
        <v>2631005</v>
      </c>
      <c r="G390" s="453">
        <f>SUM(G391+G393+G395+G397+G399+G401)</f>
        <v>2631005</v>
      </c>
    </row>
    <row r="391" spans="1:7" s="49" customFormat="1" ht="31.5" x14ac:dyDescent="0.25">
      <c r="A391" s="83" t="s">
        <v>715</v>
      </c>
      <c r="B391" s="141" t="s">
        <v>217</v>
      </c>
      <c r="C391" s="184" t="s">
        <v>505</v>
      </c>
      <c r="D391" s="175" t="s">
        <v>718</v>
      </c>
      <c r="E391" s="48"/>
      <c r="F391" s="357">
        <f>SUM(F392)</f>
        <v>26546</v>
      </c>
      <c r="G391" s="357">
        <f>SUM(G392)</f>
        <v>26546</v>
      </c>
    </row>
    <row r="392" spans="1:7" s="49" customFormat="1" ht="31.5" x14ac:dyDescent="0.25">
      <c r="A392" s="84" t="s">
        <v>709</v>
      </c>
      <c r="B392" s="142" t="s">
        <v>217</v>
      </c>
      <c r="C392" s="181" t="s">
        <v>505</v>
      </c>
      <c r="D392" s="172" t="s">
        <v>718</v>
      </c>
      <c r="E392" s="68" t="s">
        <v>16</v>
      </c>
      <c r="F392" s="360">
        <f>SUM(прил8!H451)</f>
        <v>26546</v>
      </c>
      <c r="G392" s="360">
        <f>SUM(прил8!I451)</f>
        <v>26546</v>
      </c>
    </row>
    <row r="393" spans="1:7" s="49" customFormat="1" ht="47.25" x14ac:dyDescent="0.25">
      <c r="A393" s="83" t="s">
        <v>717</v>
      </c>
      <c r="B393" s="141" t="s">
        <v>217</v>
      </c>
      <c r="C393" s="184" t="s">
        <v>505</v>
      </c>
      <c r="D393" s="175" t="s">
        <v>719</v>
      </c>
      <c r="E393" s="48"/>
      <c r="F393" s="357">
        <f>SUM(F394)</f>
        <v>23700</v>
      </c>
      <c r="G393" s="357">
        <f>SUM(G394)</f>
        <v>23700</v>
      </c>
    </row>
    <row r="394" spans="1:7" s="49" customFormat="1" ht="47.25" x14ac:dyDescent="0.25">
      <c r="A394" s="84" t="s">
        <v>88</v>
      </c>
      <c r="B394" s="142" t="s">
        <v>217</v>
      </c>
      <c r="C394" s="181" t="s">
        <v>505</v>
      </c>
      <c r="D394" s="172" t="s">
        <v>719</v>
      </c>
      <c r="E394" s="68" t="s">
        <v>13</v>
      </c>
      <c r="F394" s="360">
        <f>SUM(прил8!H141)</f>
        <v>23700</v>
      </c>
      <c r="G394" s="360">
        <f>SUM(прил8!I141)</f>
        <v>23700</v>
      </c>
    </row>
    <row r="395" spans="1:7" s="49" customFormat="1" ht="31.5" hidden="1" x14ac:dyDescent="0.25">
      <c r="A395" s="83" t="s">
        <v>716</v>
      </c>
      <c r="B395" s="141" t="s">
        <v>217</v>
      </c>
      <c r="C395" s="184" t="s">
        <v>505</v>
      </c>
      <c r="D395" s="175" t="s">
        <v>720</v>
      </c>
      <c r="E395" s="48"/>
      <c r="F395" s="357">
        <f>SUM(F396)</f>
        <v>0</v>
      </c>
      <c r="G395" s="357">
        <f>SUM(G396)</f>
        <v>0</v>
      </c>
    </row>
    <row r="396" spans="1:7" s="49" customFormat="1" ht="31.5" hidden="1" x14ac:dyDescent="0.25">
      <c r="A396" s="84" t="s">
        <v>709</v>
      </c>
      <c r="B396" s="142" t="s">
        <v>217</v>
      </c>
      <c r="C396" s="181" t="s">
        <v>505</v>
      </c>
      <c r="D396" s="172" t="s">
        <v>720</v>
      </c>
      <c r="E396" s="68" t="s">
        <v>16</v>
      </c>
      <c r="F396" s="360"/>
      <c r="G396" s="360"/>
    </row>
    <row r="397" spans="1:7" s="49" customFormat="1" ht="31.5" x14ac:dyDescent="0.25">
      <c r="A397" s="83" t="s">
        <v>198</v>
      </c>
      <c r="B397" s="141" t="s">
        <v>217</v>
      </c>
      <c r="C397" s="184" t="s">
        <v>505</v>
      </c>
      <c r="D397" s="175" t="s">
        <v>536</v>
      </c>
      <c r="E397" s="48"/>
      <c r="F397" s="357">
        <f>SUM(F398)</f>
        <v>85000</v>
      </c>
      <c r="G397" s="357">
        <f>SUM(G398)</f>
        <v>85000</v>
      </c>
    </row>
    <row r="398" spans="1:7" s="49" customFormat="1" ht="31.5" x14ac:dyDescent="0.25">
      <c r="A398" s="84" t="s">
        <v>709</v>
      </c>
      <c r="B398" s="142" t="s">
        <v>217</v>
      </c>
      <c r="C398" s="181" t="s">
        <v>505</v>
      </c>
      <c r="D398" s="172" t="s">
        <v>536</v>
      </c>
      <c r="E398" s="68" t="s">
        <v>16</v>
      </c>
      <c r="F398" s="360">
        <f>SUM(прил8!H143)</f>
        <v>85000</v>
      </c>
      <c r="G398" s="360">
        <f>SUM(прил8!I143)</f>
        <v>85000</v>
      </c>
    </row>
    <row r="399" spans="1:7" s="49" customFormat="1" ht="31.5" x14ac:dyDescent="0.25">
      <c r="A399" s="83" t="s">
        <v>699</v>
      </c>
      <c r="B399" s="141" t="s">
        <v>217</v>
      </c>
      <c r="C399" s="184" t="s">
        <v>505</v>
      </c>
      <c r="D399" s="175" t="s">
        <v>572</v>
      </c>
      <c r="E399" s="48"/>
      <c r="F399" s="357">
        <f>SUM(F400)</f>
        <v>60000</v>
      </c>
      <c r="G399" s="357">
        <f>SUM(G400)</f>
        <v>60000</v>
      </c>
    </row>
    <row r="400" spans="1:7" s="49" customFormat="1" ht="47.25" x14ac:dyDescent="0.25">
      <c r="A400" s="84" t="s">
        <v>88</v>
      </c>
      <c r="B400" s="142" t="s">
        <v>217</v>
      </c>
      <c r="C400" s="181" t="s">
        <v>505</v>
      </c>
      <c r="D400" s="172" t="s">
        <v>572</v>
      </c>
      <c r="E400" s="68" t="s">
        <v>13</v>
      </c>
      <c r="F400" s="360">
        <f>SUM(прил8!H145)</f>
        <v>60000</v>
      </c>
      <c r="G400" s="360">
        <f>SUM(прил8!I145)</f>
        <v>60000</v>
      </c>
    </row>
    <row r="401" spans="1:7" s="49" customFormat="1" ht="78.75" x14ac:dyDescent="0.25">
      <c r="A401" s="83" t="s">
        <v>538</v>
      </c>
      <c r="B401" s="141" t="s">
        <v>217</v>
      </c>
      <c r="C401" s="184" t="s">
        <v>505</v>
      </c>
      <c r="D401" s="175" t="s">
        <v>537</v>
      </c>
      <c r="E401" s="48"/>
      <c r="F401" s="357">
        <f>SUM(F402:F403)</f>
        <v>2435759</v>
      </c>
      <c r="G401" s="357">
        <f>SUM(G402:G403)</f>
        <v>2435759</v>
      </c>
    </row>
    <row r="402" spans="1:7" s="49" customFormat="1" ht="47.25" x14ac:dyDescent="0.25">
      <c r="A402" s="84" t="s">
        <v>88</v>
      </c>
      <c r="B402" s="142" t="s">
        <v>217</v>
      </c>
      <c r="C402" s="181" t="s">
        <v>505</v>
      </c>
      <c r="D402" s="172" t="s">
        <v>537</v>
      </c>
      <c r="E402" s="68" t="s">
        <v>13</v>
      </c>
      <c r="F402" s="360">
        <f>SUM(прил8!H147)</f>
        <v>1549759</v>
      </c>
      <c r="G402" s="360">
        <f>SUM(прил8!I147)</f>
        <v>1549759</v>
      </c>
    </row>
    <row r="403" spans="1:7" s="49" customFormat="1" ht="31.5" x14ac:dyDescent="0.25">
      <c r="A403" s="84" t="s">
        <v>709</v>
      </c>
      <c r="B403" s="142" t="s">
        <v>217</v>
      </c>
      <c r="C403" s="181" t="s">
        <v>505</v>
      </c>
      <c r="D403" s="172" t="s">
        <v>537</v>
      </c>
      <c r="E403" s="68" t="s">
        <v>16</v>
      </c>
      <c r="F403" s="360">
        <f>SUM(прил8!H148)</f>
        <v>886000</v>
      </c>
      <c r="G403" s="360">
        <f>SUM(прил8!I148)</f>
        <v>886000</v>
      </c>
    </row>
    <row r="404" spans="1:7" s="49" customFormat="1" ht="31.5" hidden="1" x14ac:dyDescent="0.25">
      <c r="A404" s="176" t="s">
        <v>711</v>
      </c>
      <c r="B404" s="177" t="s">
        <v>713</v>
      </c>
      <c r="C404" s="186" t="s">
        <v>505</v>
      </c>
      <c r="D404" s="173" t="s">
        <v>506</v>
      </c>
      <c r="E404" s="183"/>
      <c r="F404" s="453">
        <f>SUM(F405)</f>
        <v>0</v>
      </c>
      <c r="G404" s="453">
        <f>SUM(G405)</f>
        <v>0</v>
      </c>
    </row>
    <row r="405" spans="1:7" s="49" customFormat="1" ht="31.5" hidden="1" x14ac:dyDescent="0.25">
      <c r="A405" s="83" t="s">
        <v>712</v>
      </c>
      <c r="B405" s="141" t="s">
        <v>713</v>
      </c>
      <c r="C405" s="184" t="s">
        <v>505</v>
      </c>
      <c r="D405" s="175" t="s">
        <v>710</v>
      </c>
      <c r="E405" s="48"/>
      <c r="F405" s="357">
        <f>SUM(F406)</f>
        <v>0</v>
      </c>
      <c r="G405" s="357">
        <f>SUM(G406)</f>
        <v>0</v>
      </c>
    </row>
    <row r="406" spans="1:7" s="49" customFormat="1" ht="31.5" hidden="1" x14ac:dyDescent="0.25">
      <c r="A406" s="84" t="s">
        <v>709</v>
      </c>
      <c r="B406" s="142" t="s">
        <v>713</v>
      </c>
      <c r="C406" s="181" t="s">
        <v>505</v>
      </c>
      <c r="D406" s="172" t="s">
        <v>710</v>
      </c>
      <c r="E406" s="68" t="s">
        <v>16</v>
      </c>
      <c r="F406" s="360"/>
      <c r="G406" s="360"/>
    </row>
    <row r="407" spans="1:7" s="49" customFormat="1" ht="31.5" x14ac:dyDescent="0.25">
      <c r="A407" s="82" t="s">
        <v>93</v>
      </c>
      <c r="B407" s="178" t="s">
        <v>211</v>
      </c>
      <c r="C407" s="300" t="s">
        <v>505</v>
      </c>
      <c r="D407" s="179" t="s">
        <v>506</v>
      </c>
      <c r="E407" s="152"/>
      <c r="F407" s="355">
        <f t="shared" ref="F407:G409" si="14">SUM(F408)</f>
        <v>500000</v>
      </c>
      <c r="G407" s="355">
        <f t="shared" si="14"/>
        <v>500000</v>
      </c>
    </row>
    <row r="408" spans="1:7" s="49" customFormat="1" ht="31.5" x14ac:dyDescent="0.25">
      <c r="A408" s="176" t="s">
        <v>94</v>
      </c>
      <c r="B408" s="177" t="s">
        <v>212</v>
      </c>
      <c r="C408" s="186" t="s">
        <v>505</v>
      </c>
      <c r="D408" s="173" t="s">
        <v>506</v>
      </c>
      <c r="E408" s="183"/>
      <c r="F408" s="453">
        <f t="shared" si="14"/>
        <v>500000</v>
      </c>
      <c r="G408" s="453">
        <f t="shared" si="14"/>
        <v>500000</v>
      </c>
    </row>
    <row r="409" spans="1:7" s="49" customFormat="1" ht="31.5" x14ac:dyDescent="0.25">
      <c r="A409" s="83" t="s">
        <v>114</v>
      </c>
      <c r="B409" s="141" t="s">
        <v>212</v>
      </c>
      <c r="C409" s="184" t="s">
        <v>505</v>
      </c>
      <c r="D409" s="175" t="s">
        <v>528</v>
      </c>
      <c r="E409" s="48"/>
      <c r="F409" s="357">
        <f t="shared" si="14"/>
        <v>500000</v>
      </c>
      <c r="G409" s="357">
        <f t="shared" si="14"/>
        <v>500000</v>
      </c>
    </row>
    <row r="410" spans="1:7" s="49" customFormat="1" ht="31.5" x14ac:dyDescent="0.25">
      <c r="A410" s="84" t="s">
        <v>18</v>
      </c>
      <c r="B410" s="142" t="s">
        <v>212</v>
      </c>
      <c r="C410" s="181" t="s">
        <v>505</v>
      </c>
      <c r="D410" s="172" t="s">
        <v>528</v>
      </c>
      <c r="E410" s="68" t="s">
        <v>17</v>
      </c>
      <c r="F410" s="360">
        <f>SUM(прил8!H97)</f>
        <v>500000</v>
      </c>
      <c r="G410" s="360">
        <f>SUM(прил8!I97)</f>
        <v>500000</v>
      </c>
    </row>
    <row r="411" spans="1:7" s="49" customFormat="1" ht="31.5" x14ac:dyDescent="0.25">
      <c r="A411" s="82" t="s">
        <v>142</v>
      </c>
      <c r="B411" s="178" t="s">
        <v>218</v>
      </c>
      <c r="C411" s="300" t="s">
        <v>505</v>
      </c>
      <c r="D411" s="179" t="s">
        <v>506</v>
      </c>
      <c r="E411" s="152"/>
      <c r="F411" s="355">
        <f>SUM(F412)</f>
        <v>10676132</v>
      </c>
      <c r="G411" s="355">
        <f>SUM(G412)</f>
        <v>10676132</v>
      </c>
    </row>
    <row r="412" spans="1:7" s="49" customFormat="1" ht="31.5" x14ac:dyDescent="0.25">
      <c r="A412" s="176" t="s">
        <v>143</v>
      </c>
      <c r="B412" s="177" t="s">
        <v>219</v>
      </c>
      <c r="C412" s="186" t="s">
        <v>505</v>
      </c>
      <c r="D412" s="173" t="s">
        <v>506</v>
      </c>
      <c r="E412" s="183"/>
      <c r="F412" s="453">
        <f>SUM(F413)</f>
        <v>10676132</v>
      </c>
      <c r="G412" s="453">
        <f>SUM(G413)</f>
        <v>10676132</v>
      </c>
    </row>
    <row r="413" spans="1:7" s="49" customFormat="1" ht="31.5" x14ac:dyDescent="0.25">
      <c r="A413" s="83" t="s">
        <v>98</v>
      </c>
      <c r="B413" s="141" t="s">
        <v>219</v>
      </c>
      <c r="C413" s="184" t="s">
        <v>505</v>
      </c>
      <c r="D413" s="175" t="s">
        <v>539</v>
      </c>
      <c r="E413" s="48"/>
      <c r="F413" s="357">
        <f>SUM(F414:F416)</f>
        <v>10676132</v>
      </c>
      <c r="G413" s="357">
        <f>SUM(G414:G416)</f>
        <v>10676132</v>
      </c>
    </row>
    <row r="414" spans="1:7" s="49" customFormat="1" ht="47.25" x14ac:dyDescent="0.25">
      <c r="A414" s="84" t="s">
        <v>88</v>
      </c>
      <c r="B414" s="142" t="s">
        <v>219</v>
      </c>
      <c r="C414" s="181" t="s">
        <v>505</v>
      </c>
      <c r="D414" s="172" t="s">
        <v>539</v>
      </c>
      <c r="E414" s="68" t="s">
        <v>13</v>
      </c>
      <c r="F414" s="360">
        <f>SUM(прил8!H152+прил8!H219)</f>
        <v>5375566</v>
      </c>
      <c r="G414" s="360">
        <f>SUM(прил8!I152+прил8!I219)</f>
        <v>5375566</v>
      </c>
    </row>
    <row r="415" spans="1:7" s="49" customFormat="1" ht="31.5" x14ac:dyDescent="0.25">
      <c r="A415" s="84" t="s">
        <v>709</v>
      </c>
      <c r="B415" s="142" t="s">
        <v>219</v>
      </c>
      <c r="C415" s="181" t="s">
        <v>505</v>
      </c>
      <c r="D415" s="172" t="s">
        <v>539</v>
      </c>
      <c r="E415" s="68" t="s">
        <v>16</v>
      </c>
      <c r="F415" s="360">
        <f>SUM(прил8!H220+прил8!H153)</f>
        <v>3271299</v>
      </c>
      <c r="G415" s="360">
        <f>SUM(прил8!I220+прил8!I153)</f>
        <v>3271299</v>
      </c>
    </row>
    <row r="416" spans="1:7" s="49" customFormat="1" ht="17.25" customHeight="1" x14ac:dyDescent="0.25">
      <c r="A416" s="84" t="s">
        <v>18</v>
      </c>
      <c r="B416" s="142" t="s">
        <v>219</v>
      </c>
      <c r="C416" s="181" t="s">
        <v>505</v>
      </c>
      <c r="D416" s="172" t="s">
        <v>539</v>
      </c>
      <c r="E416" s="68" t="s">
        <v>17</v>
      </c>
      <c r="F416" s="360">
        <f>SUM(прил8!H154+прил8!H221)</f>
        <v>2029267</v>
      </c>
      <c r="G416" s="360">
        <f>SUM(прил8!I154+прил8!I221)</f>
        <v>2029267</v>
      </c>
    </row>
    <row r="417" spans="1:7" s="49" customFormat="1" ht="20.25" hidden="1" customHeight="1" x14ac:dyDescent="0.25">
      <c r="A417" s="66" t="s">
        <v>723</v>
      </c>
      <c r="B417" s="178" t="s">
        <v>721</v>
      </c>
      <c r="C417" s="300" t="s">
        <v>505</v>
      </c>
      <c r="D417" s="179" t="s">
        <v>506</v>
      </c>
      <c r="E417" s="152"/>
      <c r="F417" s="355">
        <f t="shared" ref="F417:G419" si="15">SUM(F418)</f>
        <v>0</v>
      </c>
      <c r="G417" s="355">
        <f t="shared" si="15"/>
        <v>0</v>
      </c>
    </row>
    <row r="418" spans="1:7" s="49" customFormat="1" ht="20.25" hidden="1" customHeight="1" x14ac:dyDescent="0.25">
      <c r="A418" s="165" t="s">
        <v>22</v>
      </c>
      <c r="B418" s="177" t="s">
        <v>722</v>
      </c>
      <c r="C418" s="186" t="s">
        <v>505</v>
      </c>
      <c r="D418" s="173" t="s">
        <v>506</v>
      </c>
      <c r="E418" s="183"/>
      <c r="F418" s="453">
        <f t="shared" si="15"/>
        <v>0</v>
      </c>
      <c r="G418" s="453">
        <f t="shared" si="15"/>
        <v>0</v>
      </c>
    </row>
    <row r="419" spans="1:7" s="49" customFormat="1" ht="18" hidden="1" customHeight="1" x14ac:dyDescent="0.25">
      <c r="A419" s="33" t="s">
        <v>724</v>
      </c>
      <c r="B419" s="141" t="s">
        <v>722</v>
      </c>
      <c r="C419" s="184" t="s">
        <v>505</v>
      </c>
      <c r="D419" s="175">
        <v>10030</v>
      </c>
      <c r="E419" s="48"/>
      <c r="F419" s="357">
        <f t="shared" si="15"/>
        <v>0</v>
      </c>
      <c r="G419" s="357">
        <f t="shared" si="15"/>
        <v>0</v>
      </c>
    </row>
    <row r="420" spans="1:7" s="49" customFormat="1" ht="21" hidden="1" customHeight="1" x14ac:dyDescent="0.25">
      <c r="A420" s="69" t="s">
        <v>40</v>
      </c>
      <c r="B420" s="142" t="s">
        <v>722</v>
      </c>
      <c r="C420" s="181" t="s">
        <v>505</v>
      </c>
      <c r="D420" s="172">
        <v>10030</v>
      </c>
      <c r="E420" s="68" t="s">
        <v>39</v>
      </c>
      <c r="F420" s="360">
        <f>SUM(прил8!H158)</f>
        <v>0</v>
      </c>
      <c r="G420" s="360">
        <f>SUM(прил8!I158)</f>
        <v>0</v>
      </c>
    </row>
    <row r="421" spans="1:7" ht="15.75" x14ac:dyDescent="0.25">
      <c r="A421" s="638" t="s">
        <v>1009</v>
      </c>
      <c r="B421" s="639"/>
      <c r="C421" s="639"/>
      <c r="D421" s="639"/>
      <c r="E421" s="640"/>
      <c r="F421" s="383">
        <f>SUM(прил8!H590)</f>
        <v>0</v>
      </c>
      <c r="G421" s="383">
        <f>SUM(прил8!I590)</f>
        <v>0</v>
      </c>
    </row>
  </sheetData>
  <mergeCells count="9">
    <mergeCell ref="A421:E421"/>
    <mergeCell ref="A12:E12"/>
    <mergeCell ref="B14:D14"/>
    <mergeCell ref="B1:F1"/>
    <mergeCell ref="B2:F2"/>
    <mergeCell ref="B3:F3"/>
    <mergeCell ref="A9:F9"/>
    <mergeCell ref="A10:F10"/>
    <mergeCell ref="A11:F11"/>
  </mergeCells>
  <pageMargins left="0.70866141732283472" right="0.70866141732283472" top="0.74803149606299213" bottom="0.74803149606299213" header="0.31496062992125984" footer="0.31496062992125984"/>
  <pageSetup paperSize="9" scale="67" orientation="portrait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zoomScaleNormal="100" workbookViewId="0">
      <selection activeCell="B8" sqref="B8"/>
    </sheetView>
  </sheetViews>
  <sheetFormatPr defaultRowHeight="15" x14ac:dyDescent="0.25"/>
  <cols>
    <col min="2" max="2" width="80" customWidth="1"/>
    <col min="3" max="3" width="15.42578125" customWidth="1"/>
  </cols>
  <sheetData>
    <row r="1" spans="1:3" x14ac:dyDescent="0.25">
      <c r="B1" s="617" t="s">
        <v>946</v>
      </c>
      <c r="C1" s="618"/>
    </row>
    <row r="2" spans="1:3" x14ac:dyDescent="0.25">
      <c r="B2" s="617" t="s">
        <v>756</v>
      </c>
      <c r="C2" s="618"/>
    </row>
    <row r="3" spans="1:3" x14ac:dyDescent="0.25">
      <c r="B3" s="617" t="s">
        <v>757</v>
      </c>
      <c r="C3" s="618"/>
    </row>
    <row r="4" spans="1:3" x14ac:dyDescent="0.25">
      <c r="B4" s="617" t="s">
        <v>758</v>
      </c>
      <c r="C4" s="618"/>
    </row>
    <row r="5" spans="1:3" x14ac:dyDescent="0.25">
      <c r="B5" s="617" t="s">
        <v>944</v>
      </c>
      <c r="C5" s="618"/>
    </row>
    <row r="6" spans="1:3" x14ac:dyDescent="0.25">
      <c r="B6" s="617" t="s">
        <v>945</v>
      </c>
      <c r="C6" s="618"/>
    </row>
    <row r="7" spans="1:3" x14ac:dyDescent="0.25">
      <c r="B7" s="613" t="s">
        <v>1021</v>
      </c>
      <c r="C7" s="616"/>
    </row>
    <row r="8" spans="1:3" x14ac:dyDescent="0.25">
      <c r="B8" s="496"/>
      <c r="C8" s="147"/>
    </row>
    <row r="10" spans="1:3" ht="18.75" x14ac:dyDescent="0.25">
      <c r="A10" s="621" t="s">
        <v>759</v>
      </c>
      <c r="B10" s="621"/>
      <c r="C10" s="621"/>
    </row>
    <row r="11" spans="1:3" ht="18.75" x14ac:dyDescent="0.3">
      <c r="A11" s="498"/>
      <c r="B11" s="499" t="s">
        <v>941</v>
      </c>
    </row>
    <row r="12" spans="1:3" ht="18.75" x14ac:dyDescent="0.3">
      <c r="A12" s="498"/>
      <c r="B12" s="499"/>
    </row>
    <row r="13" spans="1:3" ht="15.75" x14ac:dyDescent="0.25">
      <c r="A13" s="498"/>
      <c r="B13" s="497"/>
    </row>
    <row r="14" spans="1:3" ht="18.75" x14ac:dyDescent="0.25">
      <c r="B14" s="500" t="s">
        <v>760</v>
      </c>
    </row>
    <row r="15" spans="1:3" ht="15.75" x14ac:dyDescent="0.25">
      <c r="A15" s="501"/>
      <c r="C15" s="254" t="s">
        <v>660</v>
      </c>
    </row>
    <row r="16" spans="1:3" x14ac:dyDescent="0.25">
      <c r="A16" s="641" t="s">
        <v>474</v>
      </c>
      <c r="B16" s="641" t="s">
        <v>761</v>
      </c>
      <c r="C16" s="641" t="s">
        <v>942</v>
      </c>
    </row>
    <row r="17" spans="1:3" x14ac:dyDescent="0.25">
      <c r="A17" s="641"/>
      <c r="B17" s="641"/>
      <c r="C17" s="641"/>
    </row>
    <row r="18" spans="1:3" ht="35.25" customHeight="1" x14ac:dyDescent="0.25">
      <c r="A18" s="641"/>
      <c r="B18" s="641"/>
      <c r="C18" s="641"/>
    </row>
    <row r="19" spans="1:3" hidden="1" x14ac:dyDescent="0.25">
      <c r="A19" s="641"/>
      <c r="B19" s="641"/>
      <c r="C19" s="641"/>
    </row>
    <row r="20" spans="1:3" ht="15.75" x14ac:dyDescent="0.25">
      <c r="A20" s="476">
        <v>1</v>
      </c>
      <c r="B20" s="244" t="s">
        <v>762</v>
      </c>
      <c r="C20" s="476" t="s">
        <v>763</v>
      </c>
    </row>
    <row r="21" spans="1:3" ht="31.5" x14ac:dyDescent="0.25">
      <c r="A21" s="476">
        <v>2</v>
      </c>
      <c r="B21" s="244" t="s">
        <v>420</v>
      </c>
      <c r="C21" s="476" t="s">
        <v>763</v>
      </c>
    </row>
    <row r="22" spans="1:3" ht="15.75" x14ac:dyDescent="0.25">
      <c r="A22" s="476">
        <v>3</v>
      </c>
      <c r="B22" s="246" t="s">
        <v>764</v>
      </c>
      <c r="C22" s="476" t="s">
        <v>763</v>
      </c>
    </row>
    <row r="23" spans="1:3" ht="51.75" customHeight="1" x14ac:dyDescent="0.25">
      <c r="A23" s="146">
        <v>4</v>
      </c>
      <c r="B23" s="93" t="s">
        <v>1013</v>
      </c>
      <c r="C23" s="405">
        <v>2000000</v>
      </c>
    </row>
    <row r="24" spans="1:3" ht="15.75" x14ac:dyDescent="0.25">
      <c r="A24" s="476"/>
      <c r="B24" s="576" t="s">
        <v>765</v>
      </c>
      <c r="C24" s="476">
        <v>2000000</v>
      </c>
    </row>
    <row r="25" spans="1:3" ht="15.75" x14ac:dyDescent="0.25">
      <c r="A25" s="501"/>
    </row>
    <row r="26" spans="1:3" ht="15.75" x14ac:dyDescent="0.25">
      <c r="A26" s="501"/>
    </row>
    <row r="27" spans="1:3" ht="18.75" x14ac:dyDescent="0.25">
      <c r="A27" s="501"/>
      <c r="B27" s="500" t="s">
        <v>766</v>
      </c>
    </row>
    <row r="28" spans="1:3" ht="18.75" x14ac:dyDescent="0.25">
      <c r="A28" s="500"/>
    </row>
    <row r="29" spans="1:3" ht="15.75" x14ac:dyDescent="0.25">
      <c r="A29" s="501"/>
    </row>
    <row r="30" spans="1:3" x14ac:dyDescent="0.25">
      <c r="A30" s="641" t="s">
        <v>474</v>
      </c>
      <c r="B30" s="641" t="s">
        <v>761</v>
      </c>
      <c r="C30" s="641" t="s">
        <v>943</v>
      </c>
    </row>
    <row r="31" spans="1:3" x14ac:dyDescent="0.25">
      <c r="A31" s="641"/>
      <c r="B31" s="641"/>
      <c r="C31" s="641"/>
    </row>
    <row r="32" spans="1:3" x14ac:dyDescent="0.25">
      <c r="A32" s="641"/>
      <c r="B32" s="641"/>
      <c r="C32" s="641"/>
    </row>
    <row r="33" spans="1:3" ht="18.75" customHeight="1" x14ac:dyDescent="0.25">
      <c r="A33" s="641"/>
      <c r="B33" s="641"/>
      <c r="C33" s="641"/>
    </row>
    <row r="34" spans="1:3" ht="15.75" x14ac:dyDescent="0.25">
      <c r="A34" s="476">
        <v>1</v>
      </c>
      <c r="B34" s="244" t="s">
        <v>762</v>
      </c>
      <c r="C34" s="476" t="s">
        <v>763</v>
      </c>
    </row>
    <row r="35" spans="1:3" ht="31.5" x14ac:dyDescent="0.25">
      <c r="A35" s="476">
        <v>2</v>
      </c>
      <c r="B35" s="244" t="s">
        <v>420</v>
      </c>
      <c r="C35" s="476" t="s">
        <v>763</v>
      </c>
    </row>
    <row r="36" spans="1:3" ht="15.75" x14ac:dyDescent="0.25">
      <c r="A36" s="476">
        <v>3</v>
      </c>
      <c r="B36" s="246" t="s">
        <v>764</v>
      </c>
      <c r="C36" s="476" t="s">
        <v>763</v>
      </c>
    </row>
    <row r="37" spans="1:3" ht="47.25" x14ac:dyDescent="0.25">
      <c r="A37" s="146">
        <v>4</v>
      </c>
      <c r="B37" s="93" t="s">
        <v>1013</v>
      </c>
      <c r="C37" s="405">
        <v>2000000</v>
      </c>
    </row>
    <row r="38" spans="1:3" ht="15.75" x14ac:dyDescent="0.25">
      <c r="A38" s="476"/>
      <c r="B38" s="576" t="s">
        <v>765</v>
      </c>
      <c r="C38" s="476">
        <v>2000000</v>
      </c>
    </row>
    <row r="39" spans="1:3" ht="15.75" x14ac:dyDescent="0.25">
      <c r="A39" s="502"/>
    </row>
  </sheetData>
  <mergeCells count="14">
    <mergeCell ref="A30:A33"/>
    <mergeCell ref="B30:B33"/>
    <mergeCell ref="C30:C33"/>
    <mergeCell ref="B1:C1"/>
    <mergeCell ref="B2:C2"/>
    <mergeCell ref="B3:C3"/>
    <mergeCell ref="B4:C4"/>
    <mergeCell ref="B5:C5"/>
    <mergeCell ref="B6:C6"/>
    <mergeCell ref="B7:C7"/>
    <mergeCell ref="A10:C10"/>
    <mergeCell ref="A16:A19"/>
    <mergeCell ref="B16:B19"/>
    <mergeCell ref="C16:C19"/>
  </mergeCells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Normal="100" workbookViewId="0">
      <selection activeCell="B8" sqref="B8"/>
    </sheetView>
  </sheetViews>
  <sheetFormatPr defaultRowHeight="15" x14ac:dyDescent="0.25"/>
  <cols>
    <col min="1" max="1" width="6.42578125" customWidth="1"/>
    <col min="2" max="2" width="76.42578125" customWidth="1"/>
    <col min="3" max="3" width="15.5703125" customWidth="1"/>
    <col min="4" max="4" width="15.28515625" customWidth="1"/>
    <col min="257" max="257" width="6.42578125" customWidth="1"/>
    <col min="258" max="258" width="76.42578125" customWidth="1"/>
    <col min="259" max="259" width="13.42578125" customWidth="1"/>
    <col min="260" max="260" width="13.7109375" customWidth="1"/>
    <col min="513" max="513" width="6.42578125" customWidth="1"/>
    <col min="514" max="514" width="76.42578125" customWidth="1"/>
    <col min="515" max="515" width="13.42578125" customWidth="1"/>
    <col min="516" max="516" width="13.7109375" customWidth="1"/>
    <col min="769" max="769" width="6.42578125" customWidth="1"/>
    <col min="770" max="770" width="76.42578125" customWidth="1"/>
    <col min="771" max="771" width="13.42578125" customWidth="1"/>
    <col min="772" max="772" width="13.7109375" customWidth="1"/>
    <col min="1025" max="1025" width="6.42578125" customWidth="1"/>
    <col min="1026" max="1026" width="76.42578125" customWidth="1"/>
    <col min="1027" max="1027" width="13.42578125" customWidth="1"/>
    <col min="1028" max="1028" width="13.7109375" customWidth="1"/>
    <col min="1281" max="1281" width="6.42578125" customWidth="1"/>
    <col min="1282" max="1282" width="76.42578125" customWidth="1"/>
    <col min="1283" max="1283" width="13.42578125" customWidth="1"/>
    <col min="1284" max="1284" width="13.7109375" customWidth="1"/>
    <col min="1537" max="1537" width="6.42578125" customWidth="1"/>
    <col min="1538" max="1538" width="76.42578125" customWidth="1"/>
    <col min="1539" max="1539" width="13.42578125" customWidth="1"/>
    <col min="1540" max="1540" width="13.7109375" customWidth="1"/>
    <col min="1793" max="1793" width="6.42578125" customWidth="1"/>
    <col min="1794" max="1794" width="76.42578125" customWidth="1"/>
    <col min="1795" max="1795" width="13.42578125" customWidth="1"/>
    <col min="1796" max="1796" width="13.7109375" customWidth="1"/>
    <col min="2049" max="2049" width="6.42578125" customWidth="1"/>
    <col min="2050" max="2050" width="76.42578125" customWidth="1"/>
    <col min="2051" max="2051" width="13.42578125" customWidth="1"/>
    <col min="2052" max="2052" width="13.7109375" customWidth="1"/>
    <col min="2305" max="2305" width="6.42578125" customWidth="1"/>
    <col min="2306" max="2306" width="76.42578125" customWidth="1"/>
    <col min="2307" max="2307" width="13.42578125" customWidth="1"/>
    <col min="2308" max="2308" width="13.7109375" customWidth="1"/>
    <col min="2561" max="2561" width="6.42578125" customWidth="1"/>
    <col min="2562" max="2562" width="76.42578125" customWidth="1"/>
    <col min="2563" max="2563" width="13.42578125" customWidth="1"/>
    <col min="2564" max="2564" width="13.7109375" customWidth="1"/>
    <col min="2817" max="2817" width="6.42578125" customWidth="1"/>
    <col min="2818" max="2818" width="76.42578125" customWidth="1"/>
    <col min="2819" max="2819" width="13.42578125" customWidth="1"/>
    <col min="2820" max="2820" width="13.7109375" customWidth="1"/>
    <col min="3073" max="3073" width="6.42578125" customWidth="1"/>
    <col min="3074" max="3074" width="76.42578125" customWidth="1"/>
    <col min="3075" max="3075" width="13.42578125" customWidth="1"/>
    <col min="3076" max="3076" width="13.7109375" customWidth="1"/>
    <col min="3329" max="3329" width="6.42578125" customWidth="1"/>
    <col min="3330" max="3330" width="76.42578125" customWidth="1"/>
    <col min="3331" max="3331" width="13.42578125" customWidth="1"/>
    <col min="3332" max="3332" width="13.7109375" customWidth="1"/>
    <col min="3585" max="3585" width="6.42578125" customWidth="1"/>
    <col min="3586" max="3586" width="76.42578125" customWidth="1"/>
    <col min="3587" max="3587" width="13.42578125" customWidth="1"/>
    <col min="3588" max="3588" width="13.7109375" customWidth="1"/>
    <col min="3841" max="3841" width="6.42578125" customWidth="1"/>
    <col min="3842" max="3842" width="76.42578125" customWidth="1"/>
    <col min="3843" max="3843" width="13.42578125" customWidth="1"/>
    <col min="3844" max="3844" width="13.7109375" customWidth="1"/>
    <col min="4097" max="4097" width="6.42578125" customWidth="1"/>
    <col min="4098" max="4098" width="76.42578125" customWidth="1"/>
    <col min="4099" max="4099" width="13.42578125" customWidth="1"/>
    <col min="4100" max="4100" width="13.7109375" customWidth="1"/>
    <col min="4353" max="4353" width="6.42578125" customWidth="1"/>
    <col min="4354" max="4354" width="76.42578125" customWidth="1"/>
    <col min="4355" max="4355" width="13.42578125" customWidth="1"/>
    <col min="4356" max="4356" width="13.7109375" customWidth="1"/>
    <col min="4609" max="4609" width="6.42578125" customWidth="1"/>
    <col min="4610" max="4610" width="76.42578125" customWidth="1"/>
    <col min="4611" max="4611" width="13.42578125" customWidth="1"/>
    <col min="4612" max="4612" width="13.7109375" customWidth="1"/>
    <col min="4865" max="4865" width="6.42578125" customWidth="1"/>
    <col min="4866" max="4866" width="76.42578125" customWidth="1"/>
    <col min="4867" max="4867" width="13.42578125" customWidth="1"/>
    <col min="4868" max="4868" width="13.7109375" customWidth="1"/>
    <col min="5121" max="5121" width="6.42578125" customWidth="1"/>
    <col min="5122" max="5122" width="76.42578125" customWidth="1"/>
    <col min="5123" max="5123" width="13.42578125" customWidth="1"/>
    <col min="5124" max="5124" width="13.7109375" customWidth="1"/>
    <col min="5377" max="5377" width="6.42578125" customWidth="1"/>
    <col min="5378" max="5378" width="76.42578125" customWidth="1"/>
    <col min="5379" max="5379" width="13.42578125" customWidth="1"/>
    <col min="5380" max="5380" width="13.7109375" customWidth="1"/>
    <col min="5633" max="5633" width="6.42578125" customWidth="1"/>
    <col min="5634" max="5634" width="76.42578125" customWidth="1"/>
    <col min="5635" max="5635" width="13.42578125" customWidth="1"/>
    <col min="5636" max="5636" width="13.7109375" customWidth="1"/>
    <col min="5889" max="5889" width="6.42578125" customWidth="1"/>
    <col min="5890" max="5890" width="76.42578125" customWidth="1"/>
    <col min="5891" max="5891" width="13.42578125" customWidth="1"/>
    <col min="5892" max="5892" width="13.7109375" customWidth="1"/>
    <col min="6145" max="6145" width="6.42578125" customWidth="1"/>
    <col min="6146" max="6146" width="76.42578125" customWidth="1"/>
    <col min="6147" max="6147" width="13.42578125" customWidth="1"/>
    <col min="6148" max="6148" width="13.7109375" customWidth="1"/>
    <col min="6401" max="6401" width="6.42578125" customWidth="1"/>
    <col min="6402" max="6402" width="76.42578125" customWidth="1"/>
    <col min="6403" max="6403" width="13.42578125" customWidth="1"/>
    <col min="6404" max="6404" width="13.7109375" customWidth="1"/>
    <col min="6657" max="6657" width="6.42578125" customWidth="1"/>
    <col min="6658" max="6658" width="76.42578125" customWidth="1"/>
    <col min="6659" max="6659" width="13.42578125" customWidth="1"/>
    <col min="6660" max="6660" width="13.7109375" customWidth="1"/>
    <col min="6913" max="6913" width="6.42578125" customWidth="1"/>
    <col min="6914" max="6914" width="76.42578125" customWidth="1"/>
    <col min="6915" max="6915" width="13.42578125" customWidth="1"/>
    <col min="6916" max="6916" width="13.7109375" customWidth="1"/>
    <col min="7169" max="7169" width="6.42578125" customWidth="1"/>
    <col min="7170" max="7170" width="76.42578125" customWidth="1"/>
    <col min="7171" max="7171" width="13.42578125" customWidth="1"/>
    <col min="7172" max="7172" width="13.7109375" customWidth="1"/>
    <col min="7425" max="7425" width="6.42578125" customWidth="1"/>
    <col min="7426" max="7426" width="76.42578125" customWidth="1"/>
    <col min="7427" max="7427" width="13.42578125" customWidth="1"/>
    <col min="7428" max="7428" width="13.7109375" customWidth="1"/>
    <col min="7681" max="7681" width="6.42578125" customWidth="1"/>
    <col min="7682" max="7682" width="76.42578125" customWidth="1"/>
    <col min="7683" max="7683" width="13.42578125" customWidth="1"/>
    <col min="7684" max="7684" width="13.7109375" customWidth="1"/>
    <col min="7937" max="7937" width="6.42578125" customWidth="1"/>
    <col min="7938" max="7938" width="76.42578125" customWidth="1"/>
    <col min="7939" max="7939" width="13.42578125" customWidth="1"/>
    <col min="7940" max="7940" width="13.7109375" customWidth="1"/>
    <col min="8193" max="8193" width="6.42578125" customWidth="1"/>
    <col min="8194" max="8194" width="76.42578125" customWidth="1"/>
    <col min="8195" max="8195" width="13.42578125" customWidth="1"/>
    <col min="8196" max="8196" width="13.7109375" customWidth="1"/>
    <col min="8449" max="8449" width="6.42578125" customWidth="1"/>
    <col min="8450" max="8450" width="76.42578125" customWidth="1"/>
    <col min="8451" max="8451" width="13.42578125" customWidth="1"/>
    <col min="8452" max="8452" width="13.7109375" customWidth="1"/>
    <col min="8705" max="8705" width="6.42578125" customWidth="1"/>
    <col min="8706" max="8706" width="76.42578125" customWidth="1"/>
    <col min="8707" max="8707" width="13.42578125" customWidth="1"/>
    <col min="8708" max="8708" width="13.7109375" customWidth="1"/>
    <col min="8961" max="8961" width="6.42578125" customWidth="1"/>
    <col min="8962" max="8962" width="76.42578125" customWidth="1"/>
    <col min="8963" max="8963" width="13.42578125" customWidth="1"/>
    <col min="8964" max="8964" width="13.7109375" customWidth="1"/>
    <col min="9217" max="9217" width="6.42578125" customWidth="1"/>
    <col min="9218" max="9218" width="76.42578125" customWidth="1"/>
    <col min="9219" max="9219" width="13.42578125" customWidth="1"/>
    <col min="9220" max="9220" width="13.7109375" customWidth="1"/>
    <col min="9473" max="9473" width="6.42578125" customWidth="1"/>
    <col min="9474" max="9474" width="76.42578125" customWidth="1"/>
    <col min="9475" max="9475" width="13.42578125" customWidth="1"/>
    <col min="9476" max="9476" width="13.7109375" customWidth="1"/>
    <col min="9729" max="9729" width="6.42578125" customWidth="1"/>
    <col min="9730" max="9730" width="76.42578125" customWidth="1"/>
    <col min="9731" max="9731" width="13.42578125" customWidth="1"/>
    <col min="9732" max="9732" width="13.7109375" customWidth="1"/>
    <col min="9985" max="9985" width="6.42578125" customWidth="1"/>
    <col min="9986" max="9986" width="76.42578125" customWidth="1"/>
    <col min="9987" max="9987" width="13.42578125" customWidth="1"/>
    <col min="9988" max="9988" width="13.7109375" customWidth="1"/>
    <col min="10241" max="10241" width="6.42578125" customWidth="1"/>
    <col min="10242" max="10242" width="76.42578125" customWidth="1"/>
    <col min="10243" max="10243" width="13.42578125" customWidth="1"/>
    <col min="10244" max="10244" width="13.7109375" customWidth="1"/>
    <col min="10497" max="10497" width="6.42578125" customWidth="1"/>
    <col min="10498" max="10498" width="76.42578125" customWidth="1"/>
    <col min="10499" max="10499" width="13.42578125" customWidth="1"/>
    <col min="10500" max="10500" width="13.7109375" customWidth="1"/>
    <col min="10753" max="10753" width="6.42578125" customWidth="1"/>
    <col min="10754" max="10754" width="76.42578125" customWidth="1"/>
    <col min="10755" max="10755" width="13.42578125" customWidth="1"/>
    <col min="10756" max="10756" width="13.7109375" customWidth="1"/>
    <col min="11009" max="11009" width="6.42578125" customWidth="1"/>
    <col min="11010" max="11010" width="76.42578125" customWidth="1"/>
    <col min="11011" max="11011" width="13.42578125" customWidth="1"/>
    <col min="11012" max="11012" width="13.7109375" customWidth="1"/>
    <col min="11265" max="11265" width="6.42578125" customWidth="1"/>
    <col min="11266" max="11266" width="76.42578125" customWidth="1"/>
    <col min="11267" max="11267" width="13.42578125" customWidth="1"/>
    <col min="11268" max="11268" width="13.7109375" customWidth="1"/>
    <col min="11521" max="11521" width="6.42578125" customWidth="1"/>
    <col min="11522" max="11522" width="76.42578125" customWidth="1"/>
    <col min="11523" max="11523" width="13.42578125" customWidth="1"/>
    <col min="11524" max="11524" width="13.7109375" customWidth="1"/>
    <col min="11777" max="11777" width="6.42578125" customWidth="1"/>
    <col min="11778" max="11778" width="76.42578125" customWidth="1"/>
    <col min="11779" max="11779" width="13.42578125" customWidth="1"/>
    <col min="11780" max="11780" width="13.7109375" customWidth="1"/>
    <col min="12033" max="12033" width="6.42578125" customWidth="1"/>
    <col min="12034" max="12034" width="76.42578125" customWidth="1"/>
    <col min="12035" max="12035" width="13.42578125" customWidth="1"/>
    <col min="12036" max="12036" width="13.7109375" customWidth="1"/>
    <col min="12289" max="12289" width="6.42578125" customWidth="1"/>
    <col min="12290" max="12290" width="76.42578125" customWidth="1"/>
    <col min="12291" max="12291" width="13.42578125" customWidth="1"/>
    <col min="12292" max="12292" width="13.7109375" customWidth="1"/>
    <col min="12545" max="12545" width="6.42578125" customWidth="1"/>
    <col min="12546" max="12546" width="76.42578125" customWidth="1"/>
    <col min="12547" max="12547" width="13.42578125" customWidth="1"/>
    <col min="12548" max="12548" width="13.7109375" customWidth="1"/>
    <col min="12801" max="12801" width="6.42578125" customWidth="1"/>
    <col min="12802" max="12802" width="76.42578125" customWidth="1"/>
    <col min="12803" max="12803" width="13.42578125" customWidth="1"/>
    <col min="12804" max="12804" width="13.7109375" customWidth="1"/>
    <col min="13057" max="13057" width="6.42578125" customWidth="1"/>
    <col min="13058" max="13058" width="76.42578125" customWidth="1"/>
    <col min="13059" max="13059" width="13.42578125" customWidth="1"/>
    <col min="13060" max="13060" width="13.7109375" customWidth="1"/>
    <col min="13313" max="13313" width="6.42578125" customWidth="1"/>
    <col min="13314" max="13314" width="76.42578125" customWidth="1"/>
    <col min="13315" max="13315" width="13.42578125" customWidth="1"/>
    <col min="13316" max="13316" width="13.7109375" customWidth="1"/>
    <col min="13569" max="13569" width="6.42578125" customWidth="1"/>
    <col min="13570" max="13570" width="76.42578125" customWidth="1"/>
    <col min="13571" max="13571" width="13.42578125" customWidth="1"/>
    <col min="13572" max="13572" width="13.7109375" customWidth="1"/>
    <col min="13825" max="13825" width="6.42578125" customWidth="1"/>
    <col min="13826" max="13826" width="76.42578125" customWidth="1"/>
    <col min="13827" max="13827" width="13.42578125" customWidth="1"/>
    <col min="13828" max="13828" width="13.7109375" customWidth="1"/>
    <col min="14081" max="14081" width="6.42578125" customWidth="1"/>
    <col min="14082" max="14082" width="76.42578125" customWidth="1"/>
    <col min="14083" max="14083" width="13.42578125" customWidth="1"/>
    <col min="14084" max="14084" width="13.7109375" customWidth="1"/>
    <col min="14337" max="14337" width="6.42578125" customWidth="1"/>
    <col min="14338" max="14338" width="76.42578125" customWidth="1"/>
    <col min="14339" max="14339" width="13.42578125" customWidth="1"/>
    <col min="14340" max="14340" width="13.7109375" customWidth="1"/>
    <col min="14593" max="14593" width="6.42578125" customWidth="1"/>
    <col min="14594" max="14594" width="76.42578125" customWidth="1"/>
    <col min="14595" max="14595" width="13.42578125" customWidth="1"/>
    <col min="14596" max="14596" width="13.7109375" customWidth="1"/>
    <col min="14849" max="14849" width="6.42578125" customWidth="1"/>
    <col min="14850" max="14850" width="76.42578125" customWidth="1"/>
    <col min="14851" max="14851" width="13.42578125" customWidth="1"/>
    <col min="14852" max="14852" width="13.7109375" customWidth="1"/>
    <col min="15105" max="15105" width="6.42578125" customWidth="1"/>
    <col min="15106" max="15106" width="76.42578125" customWidth="1"/>
    <col min="15107" max="15107" width="13.42578125" customWidth="1"/>
    <col min="15108" max="15108" width="13.7109375" customWidth="1"/>
    <col min="15361" max="15361" width="6.42578125" customWidth="1"/>
    <col min="15362" max="15362" width="76.42578125" customWidth="1"/>
    <col min="15363" max="15363" width="13.42578125" customWidth="1"/>
    <col min="15364" max="15364" width="13.7109375" customWidth="1"/>
    <col min="15617" max="15617" width="6.42578125" customWidth="1"/>
    <col min="15618" max="15618" width="76.42578125" customWidth="1"/>
    <col min="15619" max="15619" width="13.42578125" customWidth="1"/>
    <col min="15620" max="15620" width="13.7109375" customWidth="1"/>
    <col min="15873" max="15873" width="6.42578125" customWidth="1"/>
    <col min="15874" max="15874" width="76.42578125" customWidth="1"/>
    <col min="15875" max="15875" width="13.42578125" customWidth="1"/>
    <col min="15876" max="15876" width="13.7109375" customWidth="1"/>
    <col min="16129" max="16129" width="6.42578125" customWidth="1"/>
    <col min="16130" max="16130" width="76.42578125" customWidth="1"/>
    <col min="16131" max="16131" width="13.42578125" customWidth="1"/>
    <col min="16132" max="16132" width="13.7109375" customWidth="1"/>
  </cols>
  <sheetData>
    <row r="1" spans="1:4" x14ac:dyDescent="0.25">
      <c r="B1" s="617" t="s">
        <v>947</v>
      </c>
      <c r="C1" s="618"/>
    </row>
    <row r="2" spans="1:4" x14ac:dyDescent="0.25">
      <c r="B2" s="617" t="s">
        <v>756</v>
      </c>
      <c r="C2" s="618"/>
    </row>
    <row r="3" spans="1:4" x14ac:dyDescent="0.25">
      <c r="B3" s="617" t="s">
        <v>757</v>
      </c>
      <c r="C3" s="618"/>
    </row>
    <row r="4" spans="1:4" x14ac:dyDescent="0.25">
      <c r="B4" s="617" t="s">
        <v>758</v>
      </c>
      <c r="C4" s="618"/>
    </row>
    <row r="5" spans="1:4" x14ac:dyDescent="0.25">
      <c r="B5" s="617" t="s">
        <v>948</v>
      </c>
      <c r="C5" s="618"/>
    </row>
    <row r="6" spans="1:4" x14ac:dyDescent="0.25">
      <c r="B6" s="617" t="s">
        <v>949</v>
      </c>
      <c r="C6" s="618"/>
    </row>
    <row r="7" spans="1:4" x14ac:dyDescent="0.25">
      <c r="B7" s="613" t="s">
        <v>1022</v>
      </c>
      <c r="C7" s="616"/>
    </row>
    <row r="8" spans="1:4" x14ac:dyDescent="0.25">
      <c r="B8" s="525"/>
      <c r="C8" s="528"/>
    </row>
    <row r="10" spans="1:4" ht="18.75" x14ac:dyDescent="0.25">
      <c r="A10" s="621" t="s">
        <v>759</v>
      </c>
      <c r="B10" s="621"/>
      <c r="C10" s="621"/>
    </row>
    <row r="11" spans="1:4" ht="18.75" x14ac:dyDescent="0.3">
      <c r="A11" s="532"/>
      <c r="B11" s="499" t="s">
        <v>950</v>
      </c>
    </row>
    <row r="12" spans="1:4" ht="18.75" x14ac:dyDescent="0.3">
      <c r="A12" s="532"/>
      <c r="B12" s="499"/>
    </row>
    <row r="13" spans="1:4" ht="15.75" x14ac:dyDescent="0.25">
      <c r="A13" s="532"/>
      <c r="B13" s="531"/>
    </row>
    <row r="14" spans="1:4" ht="18.75" x14ac:dyDescent="0.25">
      <c r="B14" s="500" t="s">
        <v>760</v>
      </c>
    </row>
    <row r="15" spans="1:4" ht="15.75" x14ac:dyDescent="0.25">
      <c r="A15" s="501"/>
      <c r="D15" s="254" t="s">
        <v>660</v>
      </c>
    </row>
    <row r="16" spans="1:4" x14ac:dyDescent="0.25">
      <c r="A16" s="641" t="s">
        <v>474</v>
      </c>
      <c r="B16" s="641" t="s">
        <v>761</v>
      </c>
      <c r="C16" s="642" t="s">
        <v>951</v>
      </c>
      <c r="D16" s="642" t="s">
        <v>952</v>
      </c>
    </row>
    <row r="17" spans="1:4" ht="15" customHeight="1" x14ac:dyDescent="0.25">
      <c r="A17" s="641"/>
      <c r="B17" s="641"/>
      <c r="C17" s="643"/>
      <c r="D17" s="643"/>
    </row>
    <row r="18" spans="1:4" ht="31.5" customHeight="1" x14ac:dyDescent="0.25">
      <c r="A18" s="641"/>
      <c r="B18" s="641"/>
      <c r="C18" s="643"/>
      <c r="D18" s="643"/>
    </row>
    <row r="19" spans="1:4" ht="15.75" hidden="1" x14ac:dyDescent="0.25">
      <c r="A19" s="641"/>
      <c r="B19" s="641"/>
      <c r="C19" s="534"/>
      <c r="D19" s="534"/>
    </row>
    <row r="20" spans="1:4" ht="15.75" x14ac:dyDescent="0.25">
      <c r="A20" s="533">
        <v>1</v>
      </c>
      <c r="B20" s="244" t="s">
        <v>762</v>
      </c>
      <c r="C20" s="533" t="s">
        <v>763</v>
      </c>
      <c r="D20" s="533" t="s">
        <v>763</v>
      </c>
    </row>
    <row r="21" spans="1:4" ht="31.5" x14ac:dyDescent="0.25">
      <c r="A21" s="533">
        <v>2</v>
      </c>
      <c r="B21" s="244" t="s">
        <v>420</v>
      </c>
      <c r="C21" s="533" t="s">
        <v>763</v>
      </c>
      <c r="D21" s="533" t="s">
        <v>763</v>
      </c>
    </row>
    <row r="22" spans="1:4" ht="15.75" x14ac:dyDescent="0.25">
      <c r="A22" s="533">
        <v>3</v>
      </c>
      <c r="B22" s="244" t="s">
        <v>764</v>
      </c>
      <c r="C22" s="533" t="s">
        <v>763</v>
      </c>
      <c r="D22" s="533" t="s">
        <v>763</v>
      </c>
    </row>
    <row r="23" spans="1:4" ht="63" x14ac:dyDescent="0.25">
      <c r="A23" s="533">
        <v>4</v>
      </c>
      <c r="B23" s="244" t="s">
        <v>1017</v>
      </c>
      <c r="C23" s="533">
        <v>2000000</v>
      </c>
      <c r="D23" s="533">
        <v>2000000</v>
      </c>
    </row>
    <row r="24" spans="1:4" ht="15.75" x14ac:dyDescent="0.25">
      <c r="A24" s="533"/>
      <c r="B24" s="244" t="s">
        <v>765</v>
      </c>
      <c r="C24" s="533">
        <v>2000000</v>
      </c>
      <c r="D24" s="533">
        <v>2000000</v>
      </c>
    </row>
    <row r="25" spans="1:4" ht="15.75" x14ac:dyDescent="0.25">
      <c r="A25" s="501"/>
    </row>
    <row r="26" spans="1:4" ht="15.75" x14ac:dyDescent="0.25">
      <c r="A26" s="501"/>
    </row>
    <row r="27" spans="1:4" ht="18.75" x14ac:dyDescent="0.25">
      <c r="A27" s="501"/>
      <c r="B27" s="500" t="s">
        <v>766</v>
      </c>
    </row>
    <row r="28" spans="1:4" ht="18.75" x14ac:dyDescent="0.25">
      <c r="A28" s="500"/>
    </row>
    <row r="29" spans="1:4" ht="15.75" x14ac:dyDescent="0.25">
      <c r="A29" s="501"/>
    </row>
    <row r="30" spans="1:4" x14ac:dyDescent="0.25">
      <c r="A30" s="641" t="s">
        <v>474</v>
      </c>
      <c r="B30" s="641" t="s">
        <v>761</v>
      </c>
      <c r="C30" s="641" t="s">
        <v>951</v>
      </c>
      <c r="D30" s="641" t="s">
        <v>952</v>
      </c>
    </row>
    <row r="31" spans="1:4" x14ac:dyDescent="0.25">
      <c r="A31" s="641"/>
      <c r="B31" s="641"/>
      <c r="C31" s="641"/>
      <c r="D31" s="641"/>
    </row>
    <row r="32" spans="1:4" x14ac:dyDescent="0.25">
      <c r="A32" s="641"/>
      <c r="B32" s="641"/>
      <c r="C32" s="641"/>
      <c r="D32" s="641"/>
    </row>
    <row r="33" spans="1:4" ht="18.75" customHeight="1" x14ac:dyDescent="0.25">
      <c r="A33" s="641"/>
      <c r="B33" s="641"/>
      <c r="C33" s="641"/>
      <c r="D33" s="641"/>
    </row>
    <row r="34" spans="1:4" ht="15.75" x14ac:dyDescent="0.25">
      <c r="A34" s="533">
        <v>1</v>
      </c>
      <c r="B34" s="244" t="s">
        <v>762</v>
      </c>
      <c r="C34" s="533" t="s">
        <v>763</v>
      </c>
      <c r="D34" s="533" t="s">
        <v>763</v>
      </c>
    </row>
    <row r="35" spans="1:4" ht="31.5" x14ac:dyDescent="0.25">
      <c r="A35" s="533">
        <v>2</v>
      </c>
      <c r="B35" s="244" t="s">
        <v>420</v>
      </c>
      <c r="C35" s="533" t="s">
        <v>763</v>
      </c>
      <c r="D35" s="533" t="s">
        <v>763</v>
      </c>
    </row>
    <row r="36" spans="1:4" ht="15.75" x14ac:dyDescent="0.25">
      <c r="A36" s="533">
        <v>3</v>
      </c>
      <c r="B36" s="244" t="s">
        <v>764</v>
      </c>
      <c r="C36" s="533" t="s">
        <v>763</v>
      </c>
      <c r="D36" s="533" t="s">
        <v>763</v>
      </c>
    </row>
    <row r="37" spans="1:4" ht="63" x14ac:dyDescent="0.25">
      <c r="A37" s="533">
        <v>4</v>
      </c>
      <c r="B37" s="244" t="s">
        <v>1017</v>
      </c>
      <c r="C37" s="533">
        <v>2000000</v>
      </c>
      <c r="D37" s="533">
        <v>2000000</v>
      </c>
    </row>
    <row r="38" spans="1:4" ht="15.75" x14ac:dyDescent="0.25">
      <c r="A38" s="533"/>
      <c r="B38" s="244" t="s">
        <v>765</v>
      </c>
      <c r="C38" s="533">
        <v>2000000</v>
      </c>
      <c r="D38" s="533">
        <v>2000000</v>
      </c>
    </row>
    <row r="39" spans="1:4" ht="15.75" x14ac:dyDescent="0.25">
      <c r="A39" s="502"/>
    </row>
  </sheetData>
  <mergeCells count="16">
    <mergeCell ref="A30:A33"/>
    <mergeCell ref="B30:B33"/>
    <mergeCell ref="C30:C33"/>
    <mergeCell ref="D30:D33"/>
    <mergeCell ref="B7:C7"/>
    <mergeCell ref="A10:C10"/>
    <mergeCell ref="A16:A19"/>
    <mergeCell ref="B16:B19"/>
    <mergeCell ref="C16:C18"/>
    <mergeCell ref="D16:D18"/>
    <mergeCell ref="B6:C6"/>
    <mergeCell ref="B1:C1"/>
    <mergeCell ref="B2:C2"/>
    <mergeCell ref="B3:C3"/>
    <mergeCell ref="B4:C4"/>
    <mergeCell ref="B5:C5"/>
  </mergeCells>
  <pageMargins left="0.7" right="0.7" top="0.75" bottom="0.75" header="0.3" footer="0.3"/>
  <pageSetup paperSize="9" scale="76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E8" sqref="E8"/>
    </sheetView>
  </sheetViews>
  <sheetFormatPr defaultRowHeight="15" x14ac:dyDescent="0.25"/>
  <cols>
    <col min="1" max="1" width="14.140625" customWidth="1"/>
    <col min="2" max="2" width="16" customWidth="1"/>
    <col min="3" max="3" width="16.7109375" customWidth="1"/>
    <col min="4" max="4" width="16.140625" customWidth="1"/>
    <col min="5" max="5" width="15.5703125" customWidth="1"/>
    <col min="6" max="6" width="14.28515625" customWidth="1"/>
    <col min="7" max="7" width="17.42578125" customWidth="1"/>
    <col min="257" max="257" width="14.140625" customWidth="1"/>
    <col min="258" max="258" width="16" customWidth="1"/>
    <col min="259" max="259" width="16.7109375" customWidth="1"/>
    <col min="260" max="260" width="16.140625" customWidth="1"/>
    <col min="261" max="261" width="15.5703125" customWidth="1"/>
    <col min="262" max="262" width="14.28515625" customWidth="1"/>
    <col min="263" max="263" width="17.42578125" customWidth="1"/>
    <col min="513" max="513" width="14.140625" customWidth="1"/>
    <col min="514" max="514" width="16" customWidth="1"/>
    <col min="515" max="515" width="16.7109375" customWidth="1"/>
    <col min="516" max="516" width="16.140625" customWidth="1"/>
    <col min="517" max="517" width="15.5703125" customWidth="1"/>
    <col min="518" max="518" width="14.28515625" customWidth="1"/>
    <col min="519" max="519" width="17.42578125" customWidth="1"/>
    <col min="769" max="769" width="14.140625" customWidth="1"/>
    <col min="770" max="770" width="16" customWidth="1"/>
    <col min="771" max="771" width="16.7109375" customWidth="1"/>
    <col min="772" max="772" width="16.140625" customWidth="1"/>
    <col min="773" max="773" width="15.5703125" customWidth="1"/>
    <col min="774" max="774" width="14.28515625" customWidth="1"/>
    <col min="775" max="775" width="17.42578125" customWidth="1"/>
    <col min="1025" max="1025" width="14.140625" customWidth="1"/>
    <col min="1026" max="1026" width="16" customWidth="1"/>
    <col min="1027" max="1027" width="16.7109375" customWidth="1"/>
    <col min="1028" max="1028" width="16.140625" customWidth="1"/>
    <col min="1029" max="1029" width="15.5703125" customWidth="1"/>
    <col min="1030" max="1030" width="14.28515625" customWidth="1"/>
    <col min="1031" max="1031" width="17.42578125" customWidth="1"/>
    <col min="1281" max="1281" width="14.140625" customWidth="1"/>
    <col min="1282" max="1282" width="16" customWidth="1"/>
    <col min="1283" max="1283" width="16.7109375" customWidth="1"/>
    <col min="1284" max="1284" width="16.140625" customWidth="1"/>
    <col min="1285" max="1285" width="15.5703125" customWidth="1"/>
    <col min="1286" max="1286" width="14.28515625" customWidth="1"/>
    <col min="1287" max="1287" width="17.42578125" customWidth="1"/>
    <col min="1537" max="1537" width="14.140625" customWidth="1"/>
    <col min="1538" max="1538" width="16" customWidth="1"/>
    <col min="1539" max="1539" width="16.7109375" customWidth="1"/>
    <col min="1540" max="1540" width="16.140625" customWidth="1"/>
    <col min="1541" max="1541" width="15.5703125" customWidth="1"/>
    <col min="1542" max="1542" width="14.28515625" customWidth="1"/>
    <col min="1543" max="1543" width="17.42578125" customWidth="1"/>
    <col min="1793" max="1793" width="14.140625" customWidth="1"/>
    <col min="1794" max="1794" width="16" customWidth="1"/>
    <col min="1795" max="1795" width="16.7109375" customWidth="1"/>
    <col min="1796" max="1796" width="16.140625" customWidth="1"/>
    <col min="1797" max="1797" width="15.5703125" customWidth="1"/>
    <col min="1798" max="1798" width="14.28515625" customWidth="1"/>
    <col min="1799" max="1799" width="17.42578125" customWidth="1"/>
    <col min="2049" max="2049" width="14.140625" customWidth="1"/>
    <col min="2050" max="2050" width="16" customWidth="1"/>
    <col min="2051" max="2051" width="16.7109375" customWidth="1"/>
    <col min="2052" max="2052" width="16.140625" customWidth="1"/>
    <col min="2053" max="2053" width="15.5703125" customWidth="1"/>
    <col min="2054" max="2054" width="14.28515625" customWidth="1"/>
    <col min="2055" max="2055" width="17.42578125" customWidth="1"/>
    <col min="2305" max="2305" width="14.140625" customWidth="1"/>
    <col min="2306" max="2306" width="16" customWidth="1"/>
    <col min="2307" max="2307" width="16.7109375" customWidth="1"/>
    <col min="2308" max="2308" width="16.140625" customWidth="1"/>
    <col min="2309" max="2309" width="15.5703125" customWidth="1"/>
    <col min="2310" max="2310" width="14.28515625" customWidth="1"/>
    <col min="2311" max="2311" width="17.42578125" customWidth="1"/>
    <col min="2561" max="2561" width="14.140625" customWidth="1"/>
    <col min="2562" max="2562" width="16" customWidth="1"/>
    <col min="2563" max="2563" width="16.7109375" customWidth="1"/>
    <col min="2564" max="2564" width="16.140625" customWidth="1"/>
    <col min="2565" max="2565" width="15.5703125" customWidth="1"/>
    <col min="2566" max="2566" width="14.28515625" customWidth="1"/>
    <col min="2567" max="2567" width="17.42578125" customWidth="1"/>
    <col min="2817" max="2817" width="14.140625" customWidth="1"/>
    <col min="2818" max="2818" width="16" customWidth="1"/>
    <col min="2819" max="2819" width="16.7109375" customWidth="1"/>
    <col min="2820" max="2820" width="16.140625" customWidth="1"/>
    <col min="2821" max="2821" width="15.5703125" customWidth="1"/>
    <col min="2822" max="2822" width="14.28515625" customWidth="1"/>
    <col min="2823" max="2823" width="17.42578125" customWidth="1"/>
    <col min="3073" max="3073" width="14.140625" customWidth="1"/>
    <col min="3074" max="3074" width="16" customWidth="1"/>
    <col min="3075" max="3075" width="16.7109375" customWidth="1"/>
    <col min="3076" max="3076" width="16.140625" customWidth="1"/>
    <col min="3077" max="3077" width="15.5703125" customWidth="1"/>
    <col min="3078" max="3078" width="14.28515625" customWidth="1"/>
    <col min="3079" max="3079" width="17.42578125" customWidth="1"/>
    <col min="3329" max="3329" width="14.140625" customWidth="1"/>
    <col min="3330" max="3330" width="16" customWidth="1"/>
    <col min="3331" max="3331" width="16.7109375" customWidth="1"/>
    <col min="3332" max="3332" width="16.140625" customWidth="1"/>
    <col min="3333" max="3333" width="15.5703125" customWidth="1"/>
    <col min="3334" max="3334" width="14.28515625" customWidth="1"/>
    <col min="3335" max="3335" width="17.42578125" customWidth="1"/>
    <col min="3585" max="3585" width="14.140625" customWidth="1"/>
    <col min="3586" max="3586" width="16" customWidth="1"/>
    <col min="3587" max="3587" width="16.7109375" customWidth="1"/>
    <col min="3588" max="3588" width="16.140625" customWidth="1"/>
    <col min="3589" max="3589" width="15.5703125" customWidth="1"/>
    <col min="3590" max="3590" width="14.28515625" customWidth="1"/>
    <col min="3591" max="3591" width="17.42578125" customWidth="1"/>
    <col min="3841" max="3841" width="14.140625" customWidth="1"/>
    <col min="3842" max="3842" width="16" customWidth="1"/>
    <col min="3843" max="3843" width="16.7109375" customWidth="1"/>
    <col min="3844" max="3844" width="16.140625" customWidth="1"/>
    <col min="3845" max="3845" width="15.5703125" customWidth="1"/>
    <col min="3846" max="3846" width="14.28515625" customWidth="1"/>
    <col min="3847" max="3847" width="17.42578125" customWidth="1"/>
    <col min="4097" max="4097" width="14.140625" customWidth="1"/>
    <col min="4098" max="4098" width="16" customWidth="1"/>
    <col min="4099" max="4099" width="16.7109375" customWidth="1"/>
    <col min="4100" max="4100" width="16.140625" customWidth="1"/>
    <col min="4101" max="4101" width="15.5703125" customWidth="1"/>
    <col min="4102" max="4102" width="14.28515625" customWidth="1"/>
    <col min="4103" max="4103" width="17.42578125" customWidth="1"/>
    <col min="4353" max="4353" width="14.140625" customWidth="1"/>
    <col min="4354" max="4354" width="16" customWidth="1"/>
    <col min="4355" max="4355" width="16.7109375" customWidth="1"/>
    <col min="4356" max="4356" width="16.140625" customWidth="1"/>
    <col min="4357" max="4357" width="15.5703125" customWidth="1"/>
    <col min="4358" max="4358" width="14.28515625" customWidth="1"/>
    <col min="4359" max="4359" width="17.42578125" customWidth="1"/>
    <col min="4609" max="4609" width="14.140625" customWidth="1"/>
    <col min="4610" max="4610" width="16" customWidth="1"/>
    <col min="4611" max="4611" width="16.7109375" customWidth="1"/>
    <col min="4612" max="4612" width="16.140625" customWidth="1"/>
    <col min="4613" max="4613" width="15.5703125" customWidth="1"/>
    <col min="4614" max="4614" width="14.28515625" customWidth="1"/>
    <col min="4615" max="4615" width="17.42578125" customWidth="1"/>
    <col min="4865" max="4865" width="14.140625" customWidth="1"/>
    <col min="4866" max="4866" width="16" customWidth="1"/>
    <col min="4867" max="4867" width="16.7109375" customWidth="1"/>
    <col min="4868" max="4868" width="16.140625" customWidth="1"/>
    <col min="4869" max="4869" width="15.5703125" customWidth="1"/>
    <col min="4870" max="4870" width="14.28515625" customWidth="1"/>
    <col min="4871" max="4871" width="17.42578125" customWidth="1"/>
    <col min="5121" max="5121" width="14.140625" customWidth="1"/>
    <col min="5122" max="5122" width="16" customWidth="1"/>
    <col min="5123" max="5123" width="16.7109375" customWidth="1"/>
    <col min="5124" max="5124" width="16.140625" customWidth="1"/>
    <col min="5125" max="5125" width="15.5703125" customWidth="1"/>
    <col min="5126" max="5126" width="14.28515625" customWidth="1"/>
    <col min="5127" max="5127" width="17.42578125" customWidth="1"/>
    <col min="5377" max="5377" width="14.140625" customWidth="1"/>
    <col min="5378" max="5378" width="16" customWidth="1"/>
    <col min="5379" max="5379" width="16.7109375" customWidth="1"/>
    <col min="5380" max="5380" width="16.140625" customWidth="1"/>
    <col min="5381" max="5381" width="15.5703125" customWidth="1"/>
    <col min="5382" max="5382" width="14.28515625" customWidth="1"/>
    <col min="5383" max="5383" width="17.42578125" customWidth="1"/>
    <col min="5633" max="5633" width="14.140625" customWidth="1"/>
    <col min="5634" max="5634" width="16" customWidth="1"/>
    <col min="5635" max="5635" width="16.7109375" customWidth="1"/>
    <col min="5636" max="5636" width="16.140625" customWidth="1"/>
    <col min="5637" max="5637" width="15.5703125" customWidth="1"/>
    <col min="5638" max="5638" width="14.28515625" customWidth="1"/>
    <col min="5639" max="5639" width="17.42578125" customWidth="1"/>
    <col min="5889" max="5889" width="14.140625" customWidth="1"/>
    <col min="5890" max="5890" width="16" customWidth="1"/>
    <col min="5891" max="5891" width="16.7109375" customWidth="1"/>
    <col min="5892" max="5892" width="16.140625" customWidth="1"/>
    <col min="5893" max="5893" width="15.5703125" customWidth="1"/>
    <col min="5894" max="5894" width="14.28515625" customWidth="1"/>
    <col min="5895" max="5895" width="17.42578125" customWidth="1"/>
    <col min="6145" max="6145" width="14.140625" customWidth="1"/>
    <col min="6146" max="6146" width="16" customWidth="1"/>
    <col min="6147" max="6147" width="16.7109375" customWidth="1"/>
    <col min="6148" max="6148" width="16.140625" customWidth="1"/>
    <col min="6149" max="6149" width="15.5703125" customWidth="1"/>
    <col min="6150" max="6150" width="14.28515625" customWidth="1"/>
    <col min="6151" max="6151" width="17.42578125" customWidth="1"/>
    <col min="6401" max="6401" width="14.140625" customWidth="1"/>
    <col min="6402" max="6402" width="16" customWidth="1"/>
    <col min="6403" max="6403" width="16.7109375" customWidth="1"/>
    <col min="6404" max="6404" width="16.140625" customWidth="1"/>
    <col min="6405" max="6405" width="15.5703125" customWidth="1"/>
    <col min="6406" max="6406" width="14.28515625" customWidth="1"/>
    <col min="6407" max="6407" width="17.42578125" customWidth="1"/>
    <col min="6657" max="6657" width="14.140625" customWidth="1"/>
    <col min="6658" max="6658" width="16" customWidth="1"/>
    <col min="6659" max="6659" width="16.7109375" customWidth="1"/>
    <col min="6660" max="6660" width="16.140625" customWidth="1"/>
    <col min="6661" max="6661" width="15.5703125" customWidth="1"/>
    <col min="6662" max="6662" width="14.28515625" customWidth="1"/>
    <col min="6663" max="6663" width="17.42578125" customWidth="1"/>
    <col min="6913" max="6913" width="14.140625" customWidth="1"/>
    <col min="6914" max="6914" width="16" customWidth="1"/>
    <col min="6915" max="6915" width="16.7109375" customWidth="1"/>
    <col min="6916" max="6916" width="16.140625" customWidth="1"/>
    <col min="6917" max="6917" width="15.5703125" customWidth="1"/>
    <col min="6918" max="6918" width="14.28515625" customWidth="1"/>
    <col min="6919" max="6919" width="17.42578125" customWidth="1"/>
    <col min="7169" max="7169" width="14.140625" customWidth="1"/>
    <col min="7170" max="7170" width="16" customWidth="1"/>
    <col min="7171" max="7171" width="16.7109375" customWidth="1"/>
    <col min="7172" max="7172" width="16.140625" customWidth="1"/>
    <col min="7173" max="7173" width="15.5703125" customWidth="1"/>
    <col min="7174" max="7174" width="14.28515625" customWidth="1"/>
    <col min="7175" max="7175" width="17.42578125" customWidth="1"/>
    <col min="7425" max="7425" width="14.140625" customWidth="1"/>
    <col min="7426" max="7426" width="16" customWidth="1"/>
    <col min="7427" max="7427" width="16.7109375" customWidth="1"/>
    <col min="7428" max="7428" width="16.140625" customWidth="1"/>
    <col min="7429" max="7429" width="15.5703125" customWidth="1"/>
    <col min="7430" max="7430" width="14.28515625" customWidth="1"/>
    <col min="7431" max="7431" width="17.42578125" customWidth="1"/>
    <col min="7681" max="7681" width="14.140625" customWidth="1"/>
    <col min="7682" max="7682" width="16" customWidth="1"/>
    <col min="7683" max="7683" width="16.7109375" customWidth="1"/>
    <col min="7684" max="7684" width="16.140625" customWidth="1"/>
    <col min="7685" max="7685" width="15.5703125" customWidth="1"/>
    <col min="7686" max="7686" width="14.28515625" customWidth="1"/>
    <col min="7687" max="7687" width="17.42578125" customWidth="1"/>
    <col min="7937" max="7937" width="14.140625" customWidth="1"/>
    <col min="7938" max="7938" width="16" customWidth="1"/>
    <col min="7939" max="7939" width="16.7109375" customWidth="1"/>
    <col min="7940" max="7940" width="16.140625" customWidth="1"/>
    <col min="7941" max="7941" width="15.5703125" customWidth="1"/>
    <col min="7942" max="7942" width="14.28515625" customWidth="1"/>
    <col min="7943" max="7943" width="17.42578125" customWidth="1"/>
    <col min="8193" max="8193" width="14.140625" customWidth="1"/>
    <col min="8194" max="8194" width="16" customWidth="1"/>
    <col min="8195" max="8195" width="16.7109375" customWidth="1"/>
    <col min="8196" max="8196" width="16.140625" customWidth="1"/>
    <col min="8197" max="8197" width="15.5703125" customWidth="1"/>
    <col min="8198" max="8198" width="14.28515625" customWidth="1"/>
    <col min="8199" max="8199" width="17.42578125" customWidth="1"/>
    <col min="8449" max="8449" width="14.140625" customWidth="1"/>
    <col min="8450" max="8450" width="16" customWidth="1"/>
    <col min="8451" max="8451" width="16.7109375" customWidth="1"/>
    <col min="8452" max="8452" width="16.140625" customWidth="1"/>
    <col min="8453" max="8453" width="15.5703125" customWidth="1"/>
    <col min="8454" max="8454" width="14.28515625" customWidth="1"/>
    <col min="8455" max="8455" width="17.42578125" customWidth="1"/>
    <col min="8705" max="8705" width="14.140625" customWidth="1"/>
    <col min="8706" max="8706" width="16" customWidth="1"/>
    <col min="8707" max="8707" width="16.7109375" customWidth="1"/>
    <col min="8708" max="8708" width="16.140625" customWidth="1"/>
    <col min="8709" max="8709" width="15.5703125" customWidth="1"/>
    <col min="8710" max="8710" width="14.28515625" customWidth="1"/>
    <col min="8711" max="8711" width="17.42578125" customWidth="1"/>
    <col min="8961" max="8961" width="14.140625" customWidth="1"/>
    <col min="8962" max="8962" width="16" customWidth="1"/>
    <col min="8963" max="8963" width="16.7109375" customWidth="1"/>
    <col min="8964" max="8964" width="16.140625" customWidth="1"/>
    <col min="8965" max="8965" width="15.5703125" customWidth="1"/>
    <col min="8966" max="8966" width="14.28515625" customWidth="1"/>
    <col min="8967" max="8967" width="17.42578125" customWidth="1"/>
    <col min="9217" max="9217" width="14.140625" customWidth="1"/>
    <col min="9218" max="9218" width="16" customWidth="1"/>
    <col min="9219" max="9219" width="16.7109375" customWidth="1"/>
    <col min="9220" max="9220" width="16.140625" customWidth="1"/>
    <col min="9221" max="9221" width="15.5703125" customWidth="1"/>
    <col min="9222" max="9222" width="14.28515625" customWidth="1"/>
    <col min="9223" max="9223" width="17.42578125" customWidth="1"/>
    <col min="9473" max="9473" width="14.140625" customWidth="1"/>
    <col min="9474" max="9474" width="16" customWidth="1"/>
    <col min="9475" max="9475" width="16.7109375" customWidth="1"/>
    <col min="9476" max="9476" width="16.140625" customWidth="1"/>
    <col min="9477" max="9477" width="15.5703125" customWidth="1"/>
    <col min="9478" max="9478" width="14.28515625" customWidth="1"/>
    <col min="9479" max="9479" width="17.42578125" customWidth="1"/>
    <col min="9729" max="9729" width="14.140625" customWidth="1"/>
    <col min="9730" max="9730" width="16" customWidth="1"/>
    <col min="9731" max="9731" width="16.7109375" customWidth="1"/>
    <col min="9732" max="9732" width="16.140625" customWidth="1"/>
    <col min="9733" max="9733" width="15.5703125" customWidth="1"/>
    <col min="9734" max="9734" width="14.28515625" customWidth="1"/>
    <col min="9735" max="9735" width="17.42578125" customWidth="1"/>
    <col min="9985" max="9985" width="14.140625" customWidth="1"/>
    <col min="9986" max="9986" width="16" customWidth="1"/>
    <col min="9987" max="9987" width="16.7109375" customWidth="1"/>
    <col min="9988" max="9988" width="16.140625" customWidth="1"/>
    <col min="9989" max="9989" width="15.5703125" customWidth="1"/>
    <col min="9990" max="9990" width="14.28515625" customWidth="1"/>
    <col min="9991" max="9991" width="17.42578125" customWidth="1"/>
    <col min="10241" max="10241" width="14.140625" customWidth="1"/>
    <col min="10242" max="10242" width="16" customWidth="1"/>
    <col min="10243" max="10243" width="16.7109375" customWidth="1"/>
    <col min="10244" max="10244" width="16.140625" customWidth="1"/>
    <col min="10245" max="10245" width="15.5703125" customWidth="1"/>
    <col min="10246" max="10246" width="14.28515625" customWidth="1"/>
    <col min="10247" max="10247" width="17.42578125" customWidth="1"/>
    <col min="10497" max="10497" width="14.140625" customWidth="1"/>
    <col min="10498" max="10498" width="16" customWidth="1"/>
    <col min="10499" max="10499" width="16.7109375" customWidth="1"/>
    <col min="10500" max="10500" width="16.140625" customWidth="1"/>
    <col min="10501" max="10501" width="15.5703125" customWidth="1"/>
    <col min="10502" max="10502" width="14.28515625" customWidth="1"/>
    <col min="10503" max="10503" width="17.42578125" customWidth="1"/>
    <col min="10753" max="10753" width="14.140625" customWidth="1"/>
    <col min="10754" max="10754" width="16" customWidth="1"/>
    <col min="10755" max="10755" width="16.7109375" customWidth="1"/>
    <col min="10756" max="10756" width="16.140625" customWidth="1"/>
    <col min="10757" max="10757" width="15.5703125" customWidth="1"/>
    <col min="10758" max="10758" width="14.28515625" customWidth="1"/>
    <col min="10759" max="10759" width="17.42578125" customWidth="1"/>
    <col min="11009" max="11009" width="14.140625" customWidth="1"/>
    <col min="11010" max="11010" width="16" customWidth="1"/>
    <col min="11011" max="11011" width="16.7109375" customWidth="1"/>
    <col min="11012" max="11012" width="16.140625" customWidth="1"/>
    <col min="11013" max="11013" width="15.5703125" customWidth="1"/>
    <col min="11014" max="11014" width="14.28515625" customWidth="1"/>
    <col min="11015" max="11015" width="17.42578125" customWidth="1"/>
    <col min="11265" max="11265" width="14.140625" customWidth="1"/>
    <col min="11266" max="11266" width="16" customWidth="1"/>
    <col min="11267" max="11267" width="16.7109375" customWidth="1"/>
    <col min="11268" max="11268" width="16.140625" customWidth="1"/>
    <col min="11269" max="11269" width="15.5703125" customWidth="1"/>
    <col min="11270" max="11270" width="14.28515625" customWidth="1"/>
    <col min="11271" max="11271" width="17.42578125" customWidth="1"/>
    <col min="11521" max="11521" width="14.140625" customWidth="1"/>
    <col min="11522" max="11522" width="16" customWidth="1"/>
    <col min="11523" max="11523" width="16.7109375" customWidth="1"/>
    <col min="11524" max="11524" width="16.140625" customWidth="1"/>
    <col min="11525" max="11525" width="15.5703125" customWidth="1"/>
    <col min="11526" max="11526" width="14.28515625" customWidth="1"/>
    <col min="11527" max="11527" width="17.42578125" customWidth="1"/>
    <col min="11777" max="11777" width="14.140625" customWidth="1"/>
    <col min="11778" max="11778" width="16" customWidth="1"/>
    <col min="11779" max="11779" width="16.7109375" customWidth="1"/>
    <col min="11780" max="11780" width="16.140625" customWidth="1"/>
    <col min="11781" max="11781" width="15.5703125" customWidth="1"/>
    <col min="11782" max="11782" width="14.28515625" customWidth="1"/>
    <col min="11783" max="11783" width="17.42578125" customWidth="1"/>
    <col min="12033" max="12033" width="14.140625" customWidth="1"/>
    <col min="12034" max="12034" width="16" customWidth="1"/>
    <col min="12035" max="12035" width="16.7109375" customWidth="1"/>
    <col min="12036" max="12036" width="16.140625" customWidth="1"/>
    <col min="12037" max="12037" width="15.5703125" customWidth="1"/>
    <col min="12038" max="12038" width="14.28515625" customWidth="1"/>
    <col min="12039" max="12039" width="17.42578125" customWidth="1"/>
    <col min="12289" max="12289" width="14.140625" customWidth="1"/>
    <col min="12290" max="12290" width="16" customWidth="1"/>
    <col min="12291" max="12291" width="16.7109375" customWidth="1"/>
    <col min="12292" max="12292" width="16.140625" customWidth="1"/>
    <col min="12293" max="12293" width="15.5703125" customWidth="1"/>
    <col min="12294" max="12294" width="14.28515625" customWidth="1"/>
    <col min="12295" max="12295" width="17.42578125" customWidth="1"/>
    <col min="12545" max="12545" width="14.140625" customWidth="1"/>
    <col min="12546" max="12546" width="16" customWidth="1"/>
    <col min="12547" max="12547" width="16.7109375" customWidth="1"/>
    <col min="12548" max="12548" width="16.140625" customWidth="1"/>
    <col min="12549" max="12549" width="15.5703125" customWidth="1"/>
    <col min="12550" max="12550" width="14.28515625" customWidth="1"/>
    <col min="12551" max="12551" width="17.42578125" customWidth="1"/>
    <col min="12801" max="12801" width="14.140625" customWidth="1"/>
    <col min="12802" max="12802" width="16" customWidth="1"/>
    <col min="12803" max="12803" width="16.7109375" customWidth="1"/>
    <col min="12804" max="12804" width="16.140625" customWidth="1"/>
    <col min="12805" max="12805" width="15.5703125" customWidth="1"/>
    <col min="12806" max="12806" width="14.28515625" customWidth="1"/>
    <col min="12807" max="12807" width="17.42578125" customWidth="1"/>
    <col min="13057" max="13057" width="14.140625" customWidth="1"/>
    <col min="13058" max="13058" width="16" customWidth="1"/>
    <col min="13059" max="13059" width="16.7109375" customWidth="1"/>
    <col min="13060" max="13060" width="16.140625" customWidth="1"/>
    <col min="13061" max="13061" width="15.5703125" customWidth="1"/>
    <col min="13062" max="13062" width="14.28515625" customWidth="1"/>
    <col min="13063" max="13063" width="17.42578125" customWidth="1"/>
    <col min="13313" max="13313" width="14.140625" customWidth="1"/>
    <col min="13314" max="13314" width="16" customWidth="1"/>
    <col min="13315" max="13315" width="16.7109375" customWidth="1"/>
    <col min="13316" max="13316" width="16.140625" customWidth="1"/>
    <col min="13317" max="13317" width="15.5703125" customWidth="1"/>
    <col min="13318" max="13318" width="14.28515625" customWidth="1"/>
    <col min="13319" max="13319" width="17.42578125" customWidth="1"/>
    <col min="13569" max="13569" width="14.140625" customWidth="1"/>
    <col min="13570" max="13570" width="16" customWidth="1"/>
    <col min="13571" max="13571" width="16.7109375" customWidth="1"/>
    <col min="13572" max="13572" width="16.140625" customWidth="1"/>
    <col min="13573" max="13573" width="15.5703125" customWidth="1"/>
    <col min="13574" max="13574" width="14.28515625" customWidth="1"/>
    <col min="13575" max="13575" width="17.42578125" customWidth="1"/>
    <col min="13825" max="13825" width="14.140625" customWidth="1"/>
    <col min="13826" max="13826" width="16" customWidth="1"/>
    <col min="13827" max="13827" width="16.7109375" customWidth="1"/>
    <col min="13828" max="13828" width="16.140625" customWidth="1"/>
    <col min="13829" max="13829" width="15.5703125" customWidth="1"/>
    <col min="13830" max="13830" width="14.28515625" customWidth="1"/>
    <col min="13831" max="13831" width="17.42578125" customWidth="1"/>
    <col min="14081" max="14081" width="14.140625" customWidth="1"/>
    <col min="14082" max="14082" width="16" customWidth="1"/>
    <col min="14083" max="14083" width="16.7109375" customWidth="1"/>
    <col min="14084" max="14084" width="16.140625" customWidth="1"/>
    <col min="14085" max="14085" width="15.5703125" customWidth="1"/>
    <col min="14086" max="14086" width="14.28515625" customWidth="1"/>
    <col min="14087" max="14087" width="17.42578125" customWidth="1"/>
    <col min="14337" max="14337" width="14.140625" customWidth="1"/>
    <col min="14338" max="14338" width="16" customWidth="1"/>
    <col min="14339" max="14339" width="16.7109375" customWidth="1"/>
    <col min="14340" max="14340" width="16.140625" customWidth="1"/>
    <col min="14341" max="14341" width="15.5703125" customWidth="1"/>
    <col min="14342" max="14342" width="14.28515625" customWidth="1"/>
    <col min="14343" max="14343" width="17.42578125" customWidth="1"/>
    <col min="14593" max="14593" width="14.140625" customWidth="1"/>
    <col min="14594" max="14594" width="16" customWidth="1"/>
    <col min="14595" max="14595" width="16.7109375" customWidth="1"/>
    <col min="14596" max="14596" width="16.140625" customWidth="1"/>
    <col min="14597" max="14597" width="15.5703125" customWidth="1"/>
    <col min="14598" max="14598" width="14.28515625" customWidth="1"/>
    <col min="14599" max="14599" width="17.42578125" customWidth="1"/>
    <col min="14849" max="14849" width="14.140625" customWidth="1"/>
    <col min="14850" max="14850" width="16" customWidth="1"/>
    <col min="14851" max="14851" width="16.7109375" customWidth="1"/>
    <col min="14852" max="14852" width="16.140625" customWidth="1"/>
    <col min="14853" max="14853" width="15.5703125" customWidth="1"/>
    <col min="14854" max="14854" width="14.28515625" customWidth="1"/>
    <col min="14855" max="14855" width="17.42578125" customWidth="1"/>
    <col min="15105" max="15105" width="14.140625" customWidth="1"/>
    <col min="15106" max="15106" width="16" customWidth="1"/>
    <col min="15107" max="15107" width="16.7109375" customWidth="1"/>
    <col min="15108" max="15108" width="16.140625" customWidth="1"/>
    <col min="15109" max="15109" width="15.5703125" customWidth="1"/>
    <col min="15110" max="15110" width="14.28515625" customWidth="1"/>
    <col min="15111" max="15111" width="17.42578125" customWidth="1"/>
    <col min="15361" max="15361" width="14.140625" customWidth="1"/>
    <col min="15362" max="15362" width="16" customWidth="1"/>
    <col min="15363" max="15363" width="16.7109375" customWidth="1"/>
    <col min="15364" max="15364" width="16.140625" customWidth="1"/>
    <col min="15365" max="15365" width="15.5703125" customWidth="1"/>
    <col min="15366" max="15366" width="14.28515625" customWidth="1"/>
    <col min="15367" max="15367" width="17.42578125" customWidth="1"/>
    <col min="15617" max="15617" width="14.140625" customWidth="1"/>
    <col min="15618" max="15618" width="16" customWidth="1"/>
    <col min="15619" max="15619" width="16.7109375" customWidth="1"/>
    <col min="15620" max="15620" width="16.140625" customWidth="1"/>
    <col min="15621" max="15621" width="15.5703125" customWidth="1"/>
    <col min="15622" max="15622" width="14.28515625" customWidth="1"/>
    <col min="15623" max="15623" width="17.42578125" customWidth="1"/>
    <col min="15873" max="15873" width="14.140625" customWidth="1"/>
    <col min="15874" max="15874" width="16" customWidth="1"/>
    <col min="15875" max="15875" width="16.7109375" customWidth="1"/>
    <col min="15876" max="15876" width="16.140625" customWidth="1"/>
    <col min="15877" max="15877" width="15.5703125" customWidth="1"/>
    <col min="15878" max="15878" width="14.28515625" customWidth="1"/>
    <col min="15879" max="15879" width="17.42578125" customWidth="1"/>
    <col min="16129" max="16129" width="14.140625" customWidth="1"/>
    <col min="16130" max="16130" width="16" customWidth="1"/>
    <col min="16131" max="16131" width="16.7109375" customWidth="1"/>
    <col min="16132" max="16132" width="16.140625" customWidth="1"/>
    <col min="16133" max="16133" width="15.5703125" customWidth="1"/>
    <col min="16134" max="16134" width="14.28515625" customWidth="1"/>
    <col min="16135" max="16135" width="17.42578125" customWidth="1"/>
  </cols>
  <sheetData>
    <row r="1" spans="1:7" x14ac:dyDescent="0.25">
      <c r="E1" s="526" t="s">
        <v>953</v>
      </c>
    </row>
    <row r="2" spans="1:7" x14ac:dyDescent="0.25">
      <c r="E2" s="526" t="s">
        <v>107</v>
      </c>
    </row>
    <row r="3" spans="1:7" x14ac:dyDescent="0.25">
      <c r="E3" s="526" t="s">
        <v>108</v>
      </c>
    </row>
    <row r="4" spans="1:7" x14ac:dyDescent="0.25">
      <c r="E4" s="526" t="s">
        <v>109</v>
      </c>
    </row>
    <row r="5" spans="1:7" x14ac:dyDescent="0.25">
      <c r="E5" s="526" t="s">
        <v>964</v>
      </c>
    </row>
    <row r="6" spans="1:7" x14ac:dyDescent="0.25">
      <c r="E6" s="526" t="s">
        <v>965</v>
      </c>
    </row>
    <row r="7" spans="1:7" x14ac:dyDescent="0.25">
      <c r="E7" s="4" t="s">
        <v>1023</v>
      </c>
    </row>
    <row r="10" spans="1:7" ht="18.75" x14ac:dyDescent="0.3">
      <c r="A10" s="532"/>
      <c r="B10" s="648" t="s">
        <v>954</v>
      </c>
      <c r="C10" s="648"/>
      <c r="D10" s="648"/>
      <c r="E10" s="648"/>
      <c r="F10" s="648"/>
    </row>
    <row r="11" spans="1:7" ht="18.75" x14ac:dyDescent="0.25">
      <c r="A11" s="621" t="s">
        <v>966</v>
      </c>
      <c r="B11" s="621"/>
      <c r="C11" s="621"/>
      <c r="D11" s="621"/>
      <c r="E11" s="621"/>
      <c r="F11" s="621"/>
      <c r="G11" s="621"/>
    </row>
    <row r="12" spans="1:7" ht="15.75" x14ac:dyDescent="0.25">
      <c r="A12" s="193"/>
    </row>
    <row r="13" spans="1:7" ht="15.75" x14ac:dyDescent="0.25">
      <c r="A13" s="502" t="s">
        <v>967</v>
      </c>
    </row>
    <row r="14" spans="1:7" ht="15.75" x14ac:dyDescent="0.25">
      <c r="A14" s="502"/>
    </row>
    <row r="15" spans="1:7" ht="45" x14ac:dyDescent="0.25">
      <c r="A15" s="537"/>
      <c r="B15" s="538" t="s">
        <v>955</v>
      </c>
      <c r="C15" s="538" t="s">
        <v>956</v>
      </c>
      <c r="D15" s="538" t="s">
        <v>969</v>
      </c>
      <c r="E15" s="538" t="s">
        <v>957</v>
      </c>
      <c r="F15" s="538" t="s">
        <v>958</v>
      </c>
      <c r="G15" s="538" t="s">
        <v>959</v>
      </c>
    </row>
    <row r="16" spans="1:7" x14ac:dyDescent="0.25">
      <c r="A16" s="538">
        <v>1</v>
      </c>
      <c r="B16" s="538">
        <v>2</v>
      </c>
      <c r="C16" s="538">
        <v>3</v>
      </c>
      <c r="D16" s="538">
        <v>4</v>
      </c>
      <c r="E16" s="538">
        <v>5</v>
      </c>
      <c r="F16" s="538">
        <v>6</v>
      </c>
      <c r="G16" s="538">
        <v>7</v>
      </c>
    </row>
    <row r="17" spans="1:7" x14ac:dyDescent="0.25">
      <c r="A17" s="538"/>
      <c r="B17" s="538" t="s">
        <v>763</v>
      </c>
      <c r="C17" s="538" t="s">
        <v>763</v>
      </c>
      <c r="D17" s="538">
        <v>0</v>
      </c>
      <c r="E17" s="538" t="s">
        <v>763</v>
      </c>
      <c r="F17" s="538" t="s">
        <v>763</v>
      </c>
      <c r="G17" s="538" t="s">
        <v>763</v>
      </c>
    </row>
    <row r="18" spans="1:7" ht="15.75" x14ac:dyDescent="0.25">
      <c r="A18" s="502"/>
    </row>
    <row r="19" spans="1:7" ht="15.75" x14ac:dyDescent="0.25">
      <c r="A19" s="649" t="s">
        <v>960</v>
      </c>
      <c r="B19" s="649"/>
      <c r="C19" s="649"/>
      <c r="D19" s="649"/>
      <c r="E19" s="649"/>
      <c r="F19" s="649"/>
      <c r="G19" s="649"/>
    </row>
    <row r="20" spans="1:7" ht="15.75" x14ac:dyDescent="0.25">
      <c r="A20" s="650" t="s">
        <v>968</v>
      </c>
      <c r="B20" s="650"/>
      <c r="C20" s="650"/>
      <c r="D20" s="650"/>
      <c r="E20" s="650"/>
      <c r="F20" s="650"/>
      <c r="G20" s="650"/>
    </row>
    <row r="21" spans="1:7" ht="15.75" x14ac:dyDescent="0.25">
      <c r="A21" s="539" t="s">
        <v>961</v>
      </c>
    </row>
    <row r="22" spans="1:7" ht="43.5" customHeight="1" x14ac:dyDescent="0.25">
      <c r="A22" s="644" t="s">
        <v>962</v>
      </c>
      <c r="B22" s="644"/>
      <c r="C22" s="644"/>
      <c r="D22" s="651" t="s">
        <v>970</v>
      </c>
      <c r="E22" s="652"/>
      <c r="F22" s="652"/>
      <c r="G22" s="653"/>
    </row>
    <row r="23" spans="1:7" ht="15" customHeight="1" x14ac:dyDescent="0.25">
      <c r="A23" s="644" t="s">
        <v>963</v>
      </c>
      <c r="B23" s="644"/>
      <c r="C23" s="644"/>
      <c r="D23" s="645">
        <v>0</v>
      </c>
      <c r="E23" s="646"/>
      <c r="F23" s="646"/>
      <c r="G23" s="647"/>
    </row>
    <row r="24" spans="1:7" ht="15.75" x14ac:dyDescent="0.25">
      <c r="A24" s="539"/>
      <c r="D24" s="540"/>
    </row>
  </sheetData>
  <mergeCells count="8">
    <mergeCell ref="A23:C23"/>
    <mergeCell ref="D23:G23"/>
    <mergeCell ref="B10:F10"/>
    <mergeCell ref="A11:G11"/>
    <mergeCell ref="A19:G19"/>
    <mergeCell ref="A20:G20"/>
    <mergeCell ref="A22:C22"/>
    <mergeCell ref="D22:G22"/>
  </mergeCells>
  <pageMargins left="0.7" right="0.7" top="0.75" bottom="0.75" header="0.3" footer="0.3"/>
  <pageSetup paperSize="9" scale="7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E8" sqref="E8"/>
    </sheetView>
  </sheetViews>
  <sheetFormatPr defaultRowHeight="15" x14ac:dyDescent="0.25"/>
  <cols>
    <col min="1" max="1" width="14.140625" customWidth="1"/>
    <col min="2" max="2" width="16" customWidth="1"/>
    <col min="3" max="3" width="16.7109375" customWidth="1"/>
    <col min="4" max="4" width="16.140625" customWidth="1"/>
    <col min="5" max="5" width="15.5703125" customWidth="1"/>
    <col min="6" max="6" width="14.28515625" customWidth="1"/>
    <col min="7" max="7" width="22.7109375" customWidth="1"/>
    <col min="257" max="257" width="14.140625" customWidth="1"/>
    <col min="258" max="258" width="16" customWidth="1"/>
    <col min="259" max="259" width="16.7109375" customWidth="1"/>
    <col min="260" max="260" width="16.140625" customWidth="1"/>
    <col min="261" max="261" width="15.5703125" customWidth="1"/>
    <col min="262" max="262" width="14.28515625" customWidth="1"/>
    <col min="263" max="263" width="22.7109375" customWidth="1"/>
    <col min="513" max="513" width="14.140625" customWidth="1"/>
    <col min="514" max="514" width="16" customWidth="1"/>
    <col min="515" max="515" width="16.7109375" customWidth="1"/>
    <col min="516" max="516" width="16.140625" customWidth="1"/>
    <col min="517" max="517" width="15.5703125" customWidth="1"/>
    <col min="518" max="518" width="14.28515625" customWidth="1"/>
    <col min="519" max="519" width="22.7109375" customWidth="1"/>
    <col min="769" max="769" width="14.140625" customWidth="1"/>
    <col min="770" max="770" width="16" customWidth="1"/>
    <col min="771" max="771" width="16.7109375" customWidth="1"/>
    <col min="772" max="772" width="16.140625" customWidth="1"/>
    <col min="773" max="773" width="15.5703125" customWidth="1"/>
    <col min="774" max="774" width="14.28515625" customWidth="1"/>
    <col min="775" max="775" width="22.7109375" customWidth="1"/>
    <col min="1025" max="1025" width="14.140625" customWidth="1"/>
    <col min="1026" max="1026" width="16" customWidth="1"/>
    <col min="1027" max="1027" width="16.7109375" customWidth="1"/>
    <col min="1028" max="1028" width="16.140625" customWidth="1"/>
    <col min="1029" max="1029" width="15.5703125" customWidth="1"/>
    <col min="1030" max="1030" width="14.28515625" customWidth="1"/>
    <col min="1031" max="1031" width="22.7109375" customWidth="1"/>
    <col min="1281" max="1281" width="14.140625" customWidth="1"/>
    <col min="1282" max="1282" width="16" customWidth="1"/>
    <col min="1283" max="1283" width="16.7109375" customWidth="1"/>
    <col min="1284" max="1284" width="16.140625" customWidth="1"/>
    <col min="1285" max="1285" width="15.5703125" customWidth="1"/>
    <col min="1286" max="1286" width="14.28515625" customWidth="1"/>
    <col min="1287" max="1287" width="22.7109375" customWidth="1"/>
    <col min="1537" max="1537" width="14.140625" customWidth="1"/>
    <col min="1538" max="1538" width="16" customWidth="1"/>
    <col min="1539" max="1539" width="16.7109375" customWidth="1"/>
    <col min="1540" max="1540" width="16.140625" customWidth="1"/>
    <col min="1541" max="1541" width="15.5703125" customWidth="1"/>
    <col min="1542" max="1542" width="14.28515625" customWidth="1"/>
    <col min="1543" max="1543" width="22.7109375" customWidth="1"/>
    <col min="1793" max="1793" width="14.140625" customWidth="1"/>
    <col min="1794" max="1794" width="16" customWidth="1"/>
    <col min="1795" max="1795" width="16.7109375" customWidth="1"/>
    <col min="1796" max="1796" width="16.140625" customWidth="1"/>
    <col min="1797" max="1797" width="15.5703125" customWidth="1"/>
    <col min="1798" max="1798" width="14.28515625" customWidth="1"/>
    <col min="1799" max="1799" width="22.7109375" customWidth="1"/>
    <col min="2049" max="2049" width="14.140625" customWidth="1"/>
    <col min="2050" max="2050" width="16" customWidth="1"/>
    <col min="2051" max="2051" width="16.7109375" customWidth="1"/>
    <col min="2052" max="2052" width="16.140625" customWidth="1"/>
    <col min="2053" max="2053" width="15.5703125" customWidth="1"/>
    <col min="2054" max="2054" width="14.28515625" customWidth="1"/>
    <col min="2055" max="2055" width="22.7109375" customWidth="1"/>
    <col min="2305" max="2305" width="14.140625" customWidth="1"/>
    <col min="2306" max="2306" width="16" customWidth="1"/>
    <col min="2307" max="2307" width="16.7109375" customWidth="1"/>
    <col min="2308" max="2308" width="16.140625" customWidth="1"/>
    <col min="2309" max="2309" width="15.5703125" customWidth="1"/>
    <col min="2310" max="2310" width="14.28515625" customWidth="1"/>
    <col min="2311" max="2311" width="22.7109375" customWidth="1"/>
    <col min="2561" max="2561" width="14.140625" customWidth="1"/>
    <col min="2562" max="2562" width="16" customWidth="1"/>
    <col min="2563" max="2563" width="16.7109375" customWidth="1"/>
    <col min="2564" max="2564" width="16.140625" customWidth="1"/>
    <col min="2565" max="2565" width="15.5703125" customWidth="1"/>
    <col min="2566" max="2566" width="14.28515625" customWidth="1"/>
    <col min="2567" max="2567" width="22.7109375" customWidth="1"/>
    <col min="2817" max="2817" width="14.140625" customWidth="1"/>
    <col min="2818" max="2818" width="16" customWidth="1"/>
    <col min="2819" max="2819" width="16.7109375" customWidth="1"/>
    <col min="2820" max="2820" width="16.140625" customWidth="1"/>
    <col min="2821" max="2821" width="15.5703125" customWidth="1"/>
    <col min="2822" max="2822" width="14.28515625" customWidth="1"/>
    <col min="2823" max="2823" width="22.7109375" customWidth="1"/>
    <col min="3073" max="3073" width="14.140625" customWidth="1"/>
    <col min="3074" max="3074" width="16" customWidth="1"/>
    <col min="3075" max="3075" width="16.7109375" customWidth="1"/>
    <col min="3076" max="3076" width="16.140625" customWidth="1"/>
    <col min="3077" max="3077" width="15.5703125" customWidth="1"/>
    <col min="3078" max="3078" width="14.28515625" customWidth="1"/>
    <col min="3079" max="3079" width="22.7109375" customWidth="1"/>
    <col min="3329" max="3329" width="14.140625" customWidth="1"/>
    <col min="3330" max="3330" width="16" customWidth="1"/>
    <col min="3331" max="3331" width="16.7109375" customWidth="1"/>
    <col min="3332" max="3332" width="16.140625" customWidth="1"/>
    <col min="3333" max="3333" width="15.5703125" customWidth="1"/>
    <col min="3334" max="3334" width="14.28515625" customWidth="1"/>
    <col min="3335" max="3335" width="22.7109375" customWidth="1"/>
    <col min="3585" max="3585" width="14.140625" customWidth="1"/>
    <col min="3586" max="3586" width="16" customWidth="1"/>
    <col min="3587" max="3587" width="16.7109375" customWidth="1"/>
    <col min="3588" max="3588" width="16.140625" customWidth="1"/>
    <col min="3589" max="3589" width="15.5703125" customWidth="1"/>
    <col min="3590" max="3590" width="14.28515625" customWidth="1"/>
    <col min="3591" max="3591" width="22.7109375" customWidth="1"/>
    <col min="3841" max="3841" width="14.140625" customWidth="1"/>
    <col min="3842" max="3842" width="16" customWidth="1"/>
    <col min="3843" max="3843" width="16.7109375" customWidth="1"/>
    <col min="3844" max="3844" width="16.140625" customWidth="1"/>
    <col min="3845" max="3845" width="15.5703125" customWidth="1"/>
    <col min="3846" max="3846" width="14.28515625" customWidth="1"/>
    <col min="3847" max="3847" width="22.7109375" customWidth="1"/>
    <col min="4097" max="4097" width="14.140625" customWidth="1"/>
    <col min="4098" max="4098" width="16" customWidth="1"/>
    <col min="4099" max="4099" width="16.7109375" customWidth="1"/>
    <col min="4100" max="4100" width="16.140625" customWidth="1"/>
    <col min="4101" max="4101" width="15.5703125" customWidth="1"/>
    <col min="4102" max="4102" width="14.28515625" customWidth="1"/>
    <col min="4103" max="4103" width="22.7109375" customWidth="1"/>
    <col min="4353" max="4353" width="14.140625" customWidth="1"/>
    <col min="4354" max="4354" width="16" customWidth="1"/>
    <col min="4355" max="4355" width="16.7109375" customWidth="1"/>
    <col min="4356" max="4356" width="16.140625" customWidth="1"/>
    <col min="4357" max="4357" width="15.5703125" customWidth="1"/>
    <col min="4358" max="4358" width="14.28515625" customWidth="1"/>
    <col min="4359" max="4359" width="22.7109375" customWidth="1"/>
    <col min="4609" max="4609" width="14.140625" customWidth="1"/>
    <col min="4610" max="4610" width="16" customWidth="1"/>
    <col min="4611" max="4611" width="16.7109375" customWidth="1"/>
    <col min="4612" max="4612" width="16.140625" customWidth="1"/>
    <col min="4613" max="4613" width="15.5703125" customWidth="1"/>
    <col min="4614" max="4614" width="14.28515625" customWidth="1"/>
    <col min="4615" max="4615" width="22.7109375" customWidth="1"/>
    <col min="4865" max="4865" width="14.140625" customWidth="1"/>
    <col min="4866" max="4866" width="16" customWidth="1"/>
    <col min="4867" max="4867" width="16.7109375" customWidth="1"/>
    <col min="4868" max="4868" width="16.140625" customWidth="1"/>
    <col min="4869" max="4869" width="15.5703125" customWidth="1"/>
    <col min="4870" max="4870" width="14.28515625" customWidth="1"/>
    <col min="4871" max="4871" width="22.7109375" customWidth="1"/>
    <col min="5121" max="5121" width="14.140625" customWidth="1"/>
    <col min="5122" max="5122" width="16" customWidth="1"/>
    <col min="5123" max="5123" width="16.7109375" customWidth="1"/>
    <col min="5124" max="5124" width="16.140625" customWidth="1"/>
    <col min="5125" max="5125" width="15.5703125" customWidth="1"/>
    <col min="5126" max="5126" width="14.28515625" customWidth="1"/>
    <col min="5127" max="5127" width="22.7109375" customWidth="1"/>
    <col min="5377" max="5377" width="14.140625" customWidth="1"/>
    <col min="5378" max="5378" width="16" customWidth="1"/>
    <col min="5379" max="5379" width="16.7109375" customWidth="1"/>
    <col min="5380" max="5380" width="16.140625" customWidth="1"/>
    <col min="5381" max="5381" width="15.5703125" customWidth="1"/>
    <col min="5382" max="5382" width="14.28515625" customWidth="1"/>
    <col min="5383" max="5383" width="22.7109375" customWidth="1"/>
    <col min="5633" max="5633" width="14.140625" customWidth="1"/>
    <col min="5634" max="5634" width="16" customWidth="1"/>
    <col min="5635" max="5635" width="16.7109375" customWidth="1"/>
    <col min="5636" max="5636" width="16.140625" customWidth="1"/>
    <col min="5637" max="5637" width="15.5703125" customWidth="1"/>
    <col min="5638" max="5638" width="14.28515625" customWidth="1"/>
    <col min="5639" max="5639" width="22.7109375" customWidth="1"/>
    <col min="5889" max="5889" width="14.140625" customWidth="1"/>
    <col min="5890" max="5890" width="16" customWidth="1"/>
    <col min="5891" max="5891" width="16.7109375" customWidth="1"/>
    <col min="5892" max="5892" width="16.140625" customWidth="1"/>
    <col min="5893" max="5893" width="15.5703125" customWidth="1"/>
    <col min="5894" max="5894" width="14.28515625" customWidth="1"/>
    <col min="5895" max="5895" width="22.7109375" customWidth="1"/>
    <col min="6145" max="6145" width="14.140625" customWidth="1"/>
    <col min="6146" max="6146" width="16" customWidth="1"/>
    <col min="6147" max="6147" width="16.7109375" customWidth="1"/>
    <col min="6148" max="6148" width="16.140625" customWidth="1"/>
    <col min="6149" max="6149" width="15.5703125" customWidth="1"/>
    <col min="6150" max="6150" width="14.28515625" customWidth="1"/>
    <col min="6151" max="6151" width="22.7109375" customWidth="1"/>
    <col min="6401" max="6401" width="14.140625" customWidth="1"/>
    <col min="6402" max="6402" width="16" customWidth="1"/>
    <col min="6403" max="6403" width="16.7109375" customWidth="1"/>
    <col min="6404" max="6404" width="16.140625" customWidth="1"/>
    <col min="6405" max="6405" width="15.5703125" customWidth="1"/>
    <col min="6406" max="6406" width="14.28515625" customWidth="1"/>
    <col min="6407" max="6407" width="22.7109375" customWidth="1"/>
    <col min="6657" max="6657" width="14.140625" customWidth="1"/>
    <col min="6658" max="6658" width="16" customWidth="1"/>
    <col min="6659" max="6659" width="16.7109375" customWidth="1"/>
    <col min="6660" max="6660" width="16.140625" customWidth="1"/>
    <col min="6661" max="6661" width="15.5703125" customWidth="1"/>
    <col min="6662" max="6662" width="14.28515625" customWidth="1"/>
    <col min="6663" max="6663" width="22.7109375" customWidth="1"/>
    <col min="6913" max="6913" width="14.140625" customWidth="1"/>
    <col min="6914" max="6914" width="16" customWidth="1"/>
    <col min="6915" max="6915" width="16.7109375" customWidth="1"/>
    <col min="6916" max="6916" width="16.140625" customWidth="1"/>
    <col min="6917" max="6917" width="15.5703125" customWidth="1"/>
    <col min="6918" max="6918" width="14.28515625" customWidth="1"/>
    <col min="6919" max="6919" width="22.7109375" customWidth="1"/>
    <col min="7169" max="7169" width="14.140625" customWidth="1"/>
    <col min="7170" max="7170" width="16" customWidth="1"/>
    <col min="7171" max="7171" width="16.7109375" customWidth="1"/>
    <col min="7172" max="7172" width="16.140625" customWidth="1"/>
    <col min="7173" max="7173" width="15.5703125" customWidth="1"/>
    <col min="7174" max="7174" width="14.28515625" customWidth="1"/>
    <col min="7175" max="7175" width="22.7109375" customWidth="1"/>
    <col min="7425" max="7425" width="14.140625" customWidth="1"/>
    <col min="7426" max="7426" width="16" customWidth="1"/>
    <col min="7427" max="7427" width="16.7109375" customWidth="1"/>
    <col min="7428" max="7428" width="16.140625" customWidth="1"/>
    <col min="7429" max="7429" width="15.5703125" customWidth="1"/>
    <col min="7430" max="7430" width="14.28515625" customWidth="1"/>
    <col min="7431" max="7431" width="22.7109375" customWidth="1"/>
    <col min="7681" max="7681" width="14.140625" customWidth="1"/>
    <col min="7682" max="7682" width="16" customWidth="1"/>
    <col min="7683" max="7683" width="16.7109375" customWidth="1"/>
    <col min="7684" max="7684" width="16.140625" customWidth="1"/>
    <col min="7685" max="7685" width="15.5703125" customWidth="1"/>
    <col min="7686" max="7686" width="14.28515625" customWidth="1"/>
    <col min="7687" max="7687" width="22.7109375" customWidth="1"/>
    <col min="7937" max="7937" width="14.140625" customWidth="1"/>
    <col min="7938" max="7938" width="16" customWidth="1"/>
    <col min="7939" max="7939" width="16.7109375" customWidth="1"/>
    <col min="7940" max="7940" width="16.140625" customWidth="1"/>
    <col min="7941" max="7941" width="15.5703125" customWidth="1"/>
    <col min="7942" max="7942" width="14.28515625" customWidth="1"/>
    <col min="7943" max="7943" width="22.7109375" customWidth="1"/>
    <col min="8193" max="8193" width="14.140625" customWidth="1"/>
    <col min="8194" max="8194" width="16" customWidth="1"/>
    <col min="8195" max="8195" width="16.7109375" customWidth="1"/>
    <col min="8196" max="8196" width="16.140625" customWidth="1"/>
    <col min="8197" max="8197" width="15.5703125" customWidth="1"/>
    <col min="8198" max="8198" width="14.28515625" customWidth="1"/>
    <col min="8199" max="8199" width="22.7109375" customWidth="1"/>
    <col min="8449" max="8449" width="14.140625" customWidth="1"/>
    <col min="8450" max="8450" width="16" customWidth="1"/>
    <col min="8451" max="8451" width="16.7109375" customWidth="1"/>
    <col min="8452" max="8452" width="16.140625" customWidth="1"/>
    <col min="8453" max="8453" width="15.5703125" customWidth="1"/>
    <col min="8454" max="8454" width="14.28515625" customWidth="1"/>
    <col min="8455" max="8455" width="22.7109375" customWidth="1"/>
    <col min="8705" max="8705" width="14.140625" customWidth="1"/>
    <col min="8706" max="8706" width="16" customWidth="1"/>
    <col min="8707" max="8707" width="16.7109375" customWidth="1"/>
    <col min="8708" max="8708" width="16.140625" customWidth="1"/>
    <col min="8709" max="8709" width="15.5703125" customWidth="1"/>
    <col min="8710" max="8710" width="14.28515625" customWidth="1"/>
    <col min="8711" max="8711" width="22.7109375" customWidth="1"/>
    <col min="8961" max="8961" width="14.140625" customWidth="1"/>
    <col min="8962" max="8962" width="16" customWidth="1"/>
    <col min="8963" max="8963" width="16.7109375" customWidth="1"/>
    <col min="8964" max="8964" width="16.140625" customWidth="1"/>
    <col min="8965" max="8965" width="15.5703125" customWidth="1"/>
    <col min="8966" max="8966" width="14.28515625" customWidth="1"/>
    <col min="8967" max="8967" width="22.7109375" customWidth="1"/>
    <col min="9217" max="9217" width="14.140625" customWidth="1"/>
    <col min="9218" max="9218" width="16" customWidth="1"/>
    <col min="9219" max="9219" width="16.7109375" customWidth="1"/>
    <col min="9220" max="9220" width="16.140625" customWidth="1"/>
    <col min="9221" max="9221" width="15.5703125" customWidth="1"/>
    <col min="9222" max="9222" width="14.28515625" customWidth="1"/>
    <col min="9223" max="9223" width="22.7109375" customWidth="1"/>
    <col min="9473" max="9473" width="14.140625" customWidth="1"/>
    <col min="9474" max="9474" width="16" customWidth="1"/>
    <col min="9475" max="9475" width="16.7109375" customWidth="1"/>
    <col min="9476" max="9476" width="16.140625" customWidth="1"/>
    <col min="9477" max="9477" width="15.5703125" customWidth="1"/>
    <col min="9478" max="9478" width="14.28515625" customWidth="1"/>
    <col min="9479" max="9479" width="22.7109375" customWidth="1"/>
    <col min="9729" max="9729" width="14.140625" customWidth="1"/>
    <col min="9730" max="9730" width="16" customWidth="1"/>
    <col min="9731" max="9731" width="16.7109375" customWidth="1"/>
    <col min="9732" max="9732" width="16.140625" customWidth="1"/>
    <col min="9733" max="9733" width="15.5703125" customWidth="1"/>
    <col min="9734" max="9734" width="14.28515625" customWidth="1"/>
    <col min="9735" max="9735" width="22.7109375" customWidth="1"/>
    <col min="9985" max="9985" width="14.140625" customWidth="1"/>
    <col min="9986" max="9986" width="16" customWidth="1"/>
    <col min="9987" max="9987" width="16.7109375" customWidth="1"/>
    <col min="9988" max="9988" width="16.140625" customWidth="1"/>
    <col min="9989" max="9989" width="15.5703125" customWidth="1"/>
    <col min="9990" max="9990" width="14.28515625" customWidth="1"/>
    <col min="9991" max="9991" width="22.7109375" customWidth="1"/>
    <col min="10241" max="10241" width="14.140625" customWidth="1"/>
    <col min="10242" max="10242" width="16" customWidth="1"/>
    <col min="10243" max="10243" width="16.7109375" customWidth="1"/>
    <col min="10244" max="10244" width="16.140625" customWidth="1"/>
    <col min="10245" max="10245" width="15.5703125" customWidth="1"/>
    <col min="10246" max="10246" width="14.28515625" customWidth="1"/>
    <col min="10247" max="10247" width="22.7109375" customWidth="1"/>
    <col min="10497" max="10497" width="14.140625" customWidth="1"/>
    <col min="10498" max="10498" width="16" customWidth="1"/>
    <col min="10499" max="10499" width="16.7109375" customWidth="1"/>
    <col min="10500" max="10500" width="16.140625" customWidth="1"/>
    <col min="10501" max="10501" width="15.5703125" customWidth="1"/>
    <col min="10502" max="10502" width="14.28515625" customWidth="1"/>
    <col min="10503" max="10503" width="22.7109375" customWidth="1"/>
    <col min="10753" max="10753" width="14.140625" customWidth="1"/>
    <col min="10754" max="10754" width="16" customWidth="1"/>
    <col min="10755" max="10755" width="16.7109375" customWidth="1"/>
    <col min="10756" max="10756" width="16.140625" customWidth="1"/>
    <col min="10757" max="10757" width="15.5703125" customWidth="1"/>
    <col min="10758" max="10758" width="14.28515625" customWidth="1"/>
    <col min="10759" max="10759" width="22.7109375" customWidth="1"/>
    <col min="11009" max="11009" width="14.140625" customWidth="1"/>
    <col min="11010" max="11010" width="16" customWidth="1"/>
    <col min="11011" max="11011" width="16.7109375" customWidth="1"/>
    <col min="11012" max="11012" width="16.140625" customWidth="1"/>
    <col min="11013" max="11013" width="15.5703125" customWidth="1"/>
    <col min="11014" max="11014" width="14.28515625" customWidth="1"/>
    <col min="11015" max="11015" width="22.7109375" customWidth="1"/>
    <col min="11265" max="11265" width="14.140625" customWidth="1"/>
    <col min="11266" max="11266" width="16" customWidth="1"/>
    <col min="11267" max="11267" width="16.7109375" customWidth="1"/>
    <col min="11268" max="11268" width="16.140625" customWidth="1"/>
    <col min="11269" max="11269" width="15.5703125" customWidth="1"/>
    <col min="11270" max="11270" width="14.28515625" customWidth="1"/>
    <col min="11271" max="11271" width="22.7109375" customWidth="1"/>
    <col min="11521" max="11521" width="14.140625" customWidth="1"/>
    <col min="11522" max="11522" width="16" customWidth="1"/>
    <col min="11523" max="11523" width="16.7109375" customWidth="1"/>
    <col min="11524" max="11524" width="16.140625" customWidth="1"/>
    <col min="11525" max="11525" width="15.5703125" customWidth="1"/>
    <col min="11526" max="11526" width="14.28515625" customWidth="1"/>
    <col min="11527" max="11527" width="22.7109375" customWidth="1"/>
    <col min="11777" max="11777" width="14.140625" customWidth="1"/>
    <col min="11778" max="11778" width="16" customWidth="1"/>
    <col min="11779" max="11779" width="16.7109375" customWidth="1"/>
    <col min="11780" max="11780" width="16.140625" customWidth="1"/>
    <col min="11781" max="11781" width="15.5703125" customWidth="1"/>
    <col min="11782" max="11782" width="14.28515625" customWidth="1"/>
    <col min="11783" max="11783" width="22.7109375" customWidth="1"/>
    <col min="12033" max="12033" width="14.140625" customWidth="1"/>
    <col min="12034" max="12034" width="16" customWidth="1"/>
    <col min="12035" max="12035" width="16.7109375" customWidth="1"/>
    <col min="12036" max="12036" width="16.140625" customWidth="1"/>
    <col min="12037" max="12037" width="15.5703125" customWidth="1"/>
    <col min="12038" max="12038" width="14.28515625" customWidth="1"/>
    <col min="12039" max="12039" width="22.7109375" customWidth="1"/>
    <col min="12289" max="12289" width="14.140625" customWidth="1"/>
    <col min="12290" max="12290" width="16" customWidth="1"/>
    <col min="12291" max="12291" width="16.7109375" customWidth="1"/>
    <col min="12292" max="12292" width="16.140625" customWidth="1"/>
    <col min="12293" max="12293" width="15.5703125" customWidth="1"/>
    <col min="12294" max="12294" width="14.28515625" customWidth="1"/>
    <col min="12295" max="12295" width="22.7109375" customWidth="1"/>
    <col min="12545" max="12545" width="14.140625" customWidth="1"/>
    <col min="12546" max="12546" width="16" customWidth="1"/>
    <col min="12547" max="12547" width="16.7109375" customWidth="1"/>
    <col min="12548" max="12548" width="16.140625" customWidth="1"/>
    <col min="12549" max="12549" width="15.5703125" customWidth="1"/>
    <col min="12550" max="12550" width="14.28515625" customWidth="1"/>
    <col min="12551" max="12551" width="22.7109375" customWidth="1"/>
    <col min="12801" max="12801" width="14.140625" customWidth="1"/>
    <col min="12802" max="12802" width="16" customWidth="1"/>
    <col min="12803" max="12803" width="16.7109375" customWidth="1"/>
    <col min="12804" max="12804" width="16.140625" customWidth="1"/>
    <col min="12805" max="12805" width="15.5703125" customWidth="1"/>
    <col min="12806" max="12806" width="14.28515625" customWidth="1"/>
    <col min="12807" max="12807" width="22.7109375" customWidth="1"/>
    <col min="13057" max="13057" width="14.140625" customWidth="1"/>
    <col min="13058" max="13058" width="16" customWidth="1"/>
    <col min="13059" max="13059" width="16.7109375" customWidth="1"/>
    <col min="13060" max="13060" width="16.140625" customWidth="1"/>
    <col min="13061" max="13061" width="15.5703125" customWidth="1"/>
    <col min="13062" max="13062" width="14.28515625" customWidth="1"/>
    <col min="13063" max="13063" width="22.7109375" customWidth="1"/>
    <col min="13313" max="13313" width="14.140625" customWidth="1"/>
    <col min="13314" max="13314" width="16" customWidth="1"/>
    <col min="13315" max="13315" width="16.7109375" customWidth="1"/>
    <col min="13316" max="13316" width="16.140625" customWidth="1"/>
    <col min="13317" max="13317" width="15.5703125" customWidth="1"/>
    <col min="13318" max="13318" width="14.28515625" customWidth="1"/>
    <col min="13319" max="13319" width="22.7109375" customWidth="1"/>
    <col min="13569" max="13569" width="14.140625" customWidth="1"/>
    <col min="13570" max="13570" width="16" customWidth="1"/>
    <col min="13571" max="13571" width="16.7109375" customWidth="1"/>
    <col min="13572" max="13572" width="16.140625" customWidth="1"/>
    <col min="13573" max="13573" width="15.5703125" customWidth="1"/>
    <col min="13574" max="13574" width="14.28515625" customWidth="1"/>
    <col min="13575" max="13575" width="22.7109375" customWidth="1"/>
    <col min="13825" max="13825" width="14.140625" customWidth="1"/>
    <col min="13826" max="13826" width="16" customWidth="1"/>
    <col min="13827" max="13827" width="16.7109375" customWidth="1"/>
    <col min="13828" max="13828" width="16.140625" customWidth="1"/>
    <col min="13829" max="13829" width="15.5703125" customWidth="1"/>
    <col min="13830" max="13830" width="14.28515625" customWidth="1"/>
    <col min="13831" max="13831" width="22.7109375" customWidth="1"/>
    <col min="14081" max="14081" width="14.140625" customWidth="1"/>
    <col min="14082" max="14082" width="16" customWidth="1"/>
    <col min="14083" max="14083" width="16.7109375" customWidth="1"/>
    <col min="14084" max="14084" width="16.140625" customWidth="1"/>
    <col min="14085" max="14085" width="15.5703125" customWidth="1"/>
    <col min="14086" max="14086" width="14.28515625" customWidth="1"/>
    <col min="14087" max="14087" width="22.7109375" customWidth="1"/>
    <col min="14337" max="14337" width="14.140625" customWidth="1"/>
    <col min="14338" max="14338" width="16" customWidth="1"/>
    <col min="14339" max="14339" width="16.7109375" customWidth="1"/>
    <col min="14340" max="14340" width="16.140625" customWidth="1"/>
    <col min="14341" max="14341" width="15.5703125" customWidth="1"/>
    <col min="14342" max="14342" width="14.28515625" customWidth="1"/>
    <col min="14343" max="14343" width="22.7109375" customWidth="1"/>
    <col min="14593" max="14593" width="14.140625" customWidth="1"/>
    <col min="14594" max="14594" width="16" customWidth="1"/>
    <col min="14595" max="14595" width="16.7109375" customWidth="1"/>
    <col min="14596" max="14596" width="16.140625" customWidth="1"/>
    <col min="14597" max="14597" width="15.5703125" customWidth="1"/>
    <col min="14598" max="14598" width="14.28515625" customWidth="1"/>
    <col min="14599" max="14599" width="22.7109375" customWidth="1"/>
    <col min="14849" max="14849" width="14.140625" customWidth="1"/>
    <col min="14850" max="14850" width="16" customWidth="1"/>
    <col min="14851" max="14851" width="16.7109375" customWidth="1"/>
    <col min="14852" max="14852" width="16.140625" customWidth="1"/>
    <col min="14853" max="14853" width="15.5703125" customWidth="1"/>
    <col min="14854" max="14854" width="14.28515625" customWidth="1"/>
    <col min="14855" max="14855" width="22.7109375" customWidth="1"/>
    <col min="15105" max="15105" width="14.140625" customWidth="1"/>
    <col min="15106" max="15106" width="16" customWidth="1"/>
    <col min="15107" max="15107" width="16.7109375" customWidth="1"/>
    <col min="15108" max="15108" width="16.140625" customWidth="1"/>
    <col min="15109" max="15109" width="15.5703125" customWidth="1"/>
    <col min="15110" max="15110" width="14.28515625" customWidth="1"/>
    <col min="15111" max="15111" width="22.7109375" customWidth="1"/>
    <col min="15361" max="15361" width="14.140625" customWidth="1"/>
    <col min="15362" max="15362" width="16" customWidth="1"/>
    <col min="15363" max="15363" width="16.7109375" customWidth="1"/>
    <col min="15364" max="15364" width="16.140625" customWidth="1"/>
    <col min="15365" max="15365" width="15.5703125" customWidth="1"/>
    <col min="15366" max="15366" width="14.28515625" customWidth="1"/>
    <col min="15367" max="15367" width="22.7109375" customWidth="1"/>
    <col min="15617" max="15617" width="14.140625" customWidth="1"/>
    <col min="15618" max="15618" width="16" customWidth="1"/>
    <col min="15619" max="15619" width="16.7109375" customWidth="1"/>
    <col min="15620" max="15620" width="16.140625" customWidth="1"/>
    <col min="15621" max="15621" width="15.5703125" customWidth="1"/>
    <col min="15622" max="15622" width="14.28515625" customWidth="1"/>
    <col min="15623" max="15623" width="22.7109375" customWidth="1"/>
    <col min="15873" max="15873" width="14.140625" customWidth="1"/>
    <col min="15874" max="15874" width="16" customWidth="1"/>
    <col min="15875" max="15875" width="16.7109375" customWidth="1"/>
    <col min="15876" max="15876" width="16.140625" customWidth="1"/>
    <col min="15877" max="15877" width="15.5703125" customWidth="1"/>
    <col min="15878" max="15878" width="14.28515625" customWidth="1"/>
    <col min="15879" max="15879" width="22.7109375" customWidth="1"/>
    <col min="16129" max="16129" width="14.140625" customWidth="1"/>
    <col min="16130" max="16130" width="16" customWidth="1"/>
    <col min="16131" max="16131" width="16.7109375" customWidth="1"/>
    <col min="16132" max="16132" width="16.140625" customWidth="1"/>
    <col min="16133" max="16133" width="15.5703125" customWidth="1"/>
    <col min="16134" max="16134" width="14.28515625" customWidth="1"/>
    <col min="16135" max="16135" width="22.7109375" customWidth="1"/>
  </cols>
  <sheetData>
    <row r="1" spans="1:7" x14ac:dyDescent="0.25">
      <c r="E1" s="526" t="s">
        <v>971</v>
      </c>
    </row>
    <row r="2" spans="1:7" x14ac:dyDescent="0.25">
      <c r="E2" s="526" t="s">
        <v>107</v>
      </c>
    </row>
    <row r="3" spans="1:7" x14ac:dyDescent="0.25">
      <c r="E3" s="526" t="s">
        <v>108</v>
      </c>
    </row>
    <row r="4" spans="1:7" x14ac:dyDescent="0.25">
      <c r="E4" s="526" t="s">
        <v>109</v>
      </c>
    </row>
    <row r="5" spans="1:7" x14ac:dyDescent="0.25">
      <c r="E5" s="526" t="s">
        <v>964</v>
      </c>
    </row>
    <row r="6" spans="1:7" x14ac:dyDescent="0.25">
      <c r="E6" s="526" t="s">
        <v>965</v>
      </c>
    </row>
    <row r="7" spans="1:7" x14ac:dyDescent="0.25">
      <c r="E7" s="4" t="s">
        <v>1024</v>
      </c>
    </row>
    <row r="10" spans="1:7" ht="18.75" x14ac:dyDescent="0.3">
      <c r="A10" s="532"/>
      <c r="B10" s="648" t="s">
        <v>954</v>
      </c>
      <c r="C10" s="648"/>
      <c r="D10" s="648"/>
      <c r="E10" s="648"/>
      <c r="F10" s="648"/>
    </row>
    <row r="11" spans="1:7" ht="18.75" x14ac:dyDescent="0.25">
      <c r="A11" s="621" t="s">
        <v>972</v>
      </c>
      <c r="B11" s="621"/>
      <c r="C11" s="621"/>
      <c r="D11" s="621"/>
      <c r="E11" s="621"/>
      <c r="F11" s="621"/>
      <c r="G11" s="621"/>
    </row>
    <row r="12" spans="1:7" ht="15.75" x14ac:dyDescent="0.25">
      <c r="A12" s="193"/>
    </row>
    <row r="13" spans="1:7" ht="15.75" x14ac:dyDescent="0.25">
      <c r="A13" s="502" t="s">
        <v>973</v>
      </c>
    </row>
    <row r="14" spans="1:7" ht="15.75" x14ac:dyDescent="0.25">
      <c r="A14" s="502"/>
    </row>
    <row r="15" spans="1:7" ht="45" x14ac:dyDescent="0.25">
      <c r="A15" s="537"/>
      <c r="B15" s="538" t="s">
        <v>955</v>
      </c>
      <c r="C15" s="538" t="s">
        <v>956</v>
      </c>
      <c r="D15" s="538" t="s">
        <v>969</v>
      </c>
      <c r="E15" s="538" t="s">
        <v>957</v>
      </c>
      <c r="F15" s="538" t="s">
        <v>958</v>
      </c>
      <c r="G15" s="538" t="s">
        <v>959</v>
      </c>
    </row>
    <row r="16" spans="1:7" x14ac:dyDescent="0.25">
      <c r="A16" s="538">
        <v>1</v>
      </c>
      <c r="B16" s="538">
        <v>2</v>
      </c>
      <c r="C16" s="538">
        <v>3</v>
      </c>
      <c r="D16" s="538">
        <v>4</v>
      </c>
      <c r="E16" s="538">
        <v>5</v>
      </c>
      <c r="F16" s="538">
        <v>6</v>
      </c>
      <c r="G16" s="538">
        <v>7</v>
      </c>
    </row>
    <row r="17" spans="1:7" x14ac:dyDescent="0.25">
      <c r="A17" s="538"/>
      <c r="B17" s="538" t="s">
        <v>763</v>
      </c>
      <c r="C17" s="538" t="s">
        <v>763</v>
      </c>
      <c r="D17" s="538">
        <v>0</v>
      </c>
      <c r="E17" s="538" t="s">
        <v>763</v>
      </c>
      <c r="F17" s="538" t="s">
        <v>763</v>
      </c>
      <c r="G17" s="538" t="s">
        <v>763</v>
      </c>
    </row>
    <row r="18" spans="1:7" ht="15.75" x14ac:dyDescent="0.25">
      <c r="A18" s="502"/>
    </row>
    <row r="19" spans="1:7" ht="15.75" x14ac:dyDescent="0.25">
      <c r="A19" s="649" t="s">
        <v>960</v>
      </c>
      <c r="B19" s="649"/>
      <c r="C19" s="649"/>
      <c r="D19" s="649"/>
      <c r="E19" s="649"/>
      <c r="F19" s="649"/>
      <c r="G19" s="649"/>
    </row>
    <row r="20" spans="1:7" ht="15.75" x14ac:dyDescent="0.25">
      <c r="A20" s="650" t="s">
        <v>974</v>
      </c>
      <c r="B20" s="650"/>
      <c r="C20" s="650"/>
      <c r="D20" s="650"/>
      <c r="E20" s="650"/>
      <c r="F20" s="650"/>
      <c r="G20" s="650"/>
    </row>
    <row r="21" spans="1:7" ht="15.75" x14ac:dyDescent="0.25">
      <c r="A21" s="539" t="s">
        <v>961</v>
      </c>
    </row>
    <row r="22" spans="1:7" ht="63" customHeight="1" x14ac:dyDescent="0.25">
      <c r="A22" s="644" t="s">
        <v>962</v>
      </c>
      <c r="B22" s="644"/>
      <c r="C22" s="644"/>
      <c r="D22" s="651" t="s">
        <v>975</v>
      </c>
      <c r="E22" s="652"/>
      <c r="F22" s="644" t="s">
        <v>976</v>
      </c>
      <c r="G22" s="644"/>
    </row>
    <row r="23" spans="1:7" x14ac:dyDescent="0.25">
      <c r="A23" s="644" t="s">
        <v>963</v>
      </c>
      <c r="B23" s="644"/>
      <c r="C23" s="644"/>
      <c r="D23" s="654">
        <v>0</v>
      </c>
      <c r="E23" s="654"/>
      <c r="F23" s="654">
        <v>0</v>
      </c>
      <c r="G23" s="654"/>
    </row>
    <row r="24" spans="1:7" ht="15.75" x14ac:dyDescent="0.25">
      <c r="A24" s="539"/>
      <c r="D24" s="540"/>
    </row>
  </sheetData>
  <mergeCells count="10">
    <mergeCell ref="A23:C23"/>
    <mergeCell ref="D23:E23"/>
    <mergeCell ref="F23:G23"/>
    <mergeCell ref="B10:F10"/>
    <mergeCell ref="A11:G11"/>
    <mergeCell ref="A19:G19"/>
    <mergeCell ref="A20:G20"/>
    <mergeCell ref="A22:C22"/>
    <mergeCell ref="D22:E22"/>
    <mergeCell ref="F22:G22"/>
  </mergeCells>
  <pageMargins left="0.7" right="0.7" top="0.75" bottom="0.75" header="0.3" footer="0.3"/>
  <pageSetup paperSize="9" scale="7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"/>
  <sheetViews>
    <sheetView zoomScaleNormal="100" workbookViewId="0">
      <selection activeCell="C8" sqref="C8"/>
    </sheetView>
  </sheetViews>
  <sheetFormatPr defaultRowHeight="15" x14ac:dyDescent="0.25"/>
  <cols>
    <col min="2" max="2" width="7.140625" customWidth="1"/>
    <col min="3" max="3" width="61.5703125" customWidth="1"/>
    <col min="4" max="4" width="18" customWidth="1"/>
    <col min="258" max="258" width="7.140625" customWidth="1"/>
    <col min="259" max="259" width="61.5703125" customWidth="1"/>
    <col min="260" max="260" width="18" customWidth="1"/>
    <col min="514" max="514" width="7.140625" customWidth="1"/>
    <col min="515" max="515" width="61.5703125" customWidth="1"/>
    <col min="516" max="516" width="18" customWidth="1"/>
    <col min="770" max="770" width="7.140625" customWidth="1"/>
    <col min="771" max="771" width="61.5703125" customWidth="1"/>
    <col min="772" max="772" width="18" customWidth="1"/>
    <col min="1026" max="1026" width="7.140625" customWidth="1"/>
    <col min="1027" max="1027" width="61.5703125" customWidth="1"/>
    <col min="1028" max="1028" width="18" customWidth="1"/>
    <col min="1282" max="1282" width="7.140625" customWidth="1"/>
    <col min="1283" max="1283" width="61.5703125" customWidth="1"/>
    <col min="1284" max="1284" width="18" customWidth="1"/>
    <col min="1538" max="1538" width="7.140625" customWidth="1"/>
    <col min="1539" max="1539" width="61.5703125" customWidth="1"/>
    <col min="1540" max="1540" width="18" customWidth="1"/>
    <col min="1794" max="1794" width="7.140625" customWidth="1"/>
    <col min="1795" max="1795" width="61.5703125" customWidth="1"/>
    <col min="1796" max="1796" width="18" customWidth="1"/>
    <col min="2050" max="2050" width="7.140625" customWidth="1"/>
    <col min="2051" max="2051" width="61.5703125" customWidth="1"/>
    <col min="2052" max="2052" width="18" customWidth="1"/>
    <col min="2306" max="2306" width="7.140625" customWidth="1"/>
    <col min="2307" max="2307" width="61.5703125" customWidth="1"/>
    <col min="2308" max="2308" width="18" customWidth="1"/>
    <col min="2562" max="2562" width="7.140625" customWidth="1"/>
    <col min="2563" max="2563" width="61.5703125" customWidth="1"/>
    <col min="2564" max="2564" width="18" customWidth="1"/>
    <col min="2818" max="2818" width="7.140625" customWidth="1"/>
    <col min="2819" max="2819" width="61.5703125" customWidth="1"/>
    <col min="2820" max="2820" width="18" customWidth="1"/>
    <col min="3074" max="3074" width="7.140625" customWidth="1"/>
    <col min="3075" max="3075" width="61.5703125" customWidth="1"/>
    <col min="3076" max="3076" width="18" customWidth="1"/>
    <col min="3330" max="3330" width="7.140625" customWidth="1"/>
    <col min="3331" max="3331" width="61.5703125" customWidth="1"/>
    <col min="3332" max="3332" width="18" customWidth="1"/>
    <col min="3586" max="3586" width="7.140625" customWidth="1"/>
    <col min="3587" max="3587" width="61.5703125" customWidth="1"/>
    <col min="3588" max="3588" width="18" customWidth="1"/>
    <col min="3842" max="3842" width="7.140625" customWidth="1"/>
    <col min="3843" max="3843" width="61.5703125" customWidth="1"/>
    <col min="3844" max="3844" width="18" customWidth="1"/>
    <col min="4098" max="4098" width="7.140625" customWidth="1"/>
    <col min="4099" max="4099" width="61.5703125" customWidth="1"/>
    <col min="4100" max="4100" width="18" customWidth="1"/>
    <col min="4354" max="4354" width="7.140625" customWidth="1"/>
    <col min="4355" max="4355" width="61.5703125" customWidth="1"/>
    <col min="4356" max="4356" width="18" customWidth="1"/>
    <col min="4610" max="4610" width="7.140625" customWidth="1"/>
    <col min="4611" max="4611" width="61.5703125" customWidth="1"/>
    <col min="4612" max="4612" width="18" customWidth="1"/>
    <col min="4866" max="4866" width="7.140625" customWidth="1"/>
    <col min="4867" max="4867" width="61.5703125" customWidth="1"/>
    <col min="4868" max="4868" width="18" customWidth="1"/>
    <col min="5122" max="5122" width="7.140625" customWidth="1"/>
    <col min="5123" max="5123" width="61.5703125" customWidth="1"/>
    <col min="5124" max="5124" width="18" customWidth="1"/>
    <col min="5378" max="5378" width="7.140625" customWidth="1"/>
    <col min="5379" max="5379" width="61.5703125" customWidth="1"/>
    <col min="5380" max="5380" width="18" customWidth="1"/>
    <col min="5634" max="5634" width="7.140625" customWidth="1"/>
    <col min="5635" max="5635" width="61.5703125" customWidth="1"/>
    <col min="5636" max="5636" width="18" customWidth="1"/>
    <col min="5890" max="5890" width="7.140625" customWidth="1"/>
    <col min="5891" max="5891" width="61.5703125" customWidth="1"/>
    <col min="5892" max="5892" width="18" customWidth="1"/>
    <col min="6146" max="6146" width="7.140625" customWidth="1"/>
    <col min="6147" max="6147" width="61.5703125" customWidth="1"/>
    <col min="6148" max="6148" width="18" customWidth="1"/>
    <col min="6402" max="6402" width="7.140625" customWidth="1"/>
    <col min="6403" max="6403" width="61.5703125" customWidth="1"/>
    <col min="6404" max="6404" width="18" customWidth="1"/>
    <col min="6658" max="6658" width="7.140625" customWidth="1"/>
    <col min="6659" max="6659" width="61.5703125" customWidth="1"/>
    <col min="6660" max="6660" width="18" customWidth="1"/>
    <col min="6914" max="6914" width="7.140625" customWidth="1"/>
    <col min="6915" max="6915" width="61.5703125" customWidth="1"/>
    <col min="6916" max="6916" width="18" customWidth="1"/>
    <col min="7170" max="7170" width="7.140625" customWidth="1"/>
    <col min="7171" max="7171" width="61.5703125" customWidth="1"/>
    <col min="7172" max="7172" width="18" customWidth="1"/>
    <col min="7426" max="7426" width="7.140625" customWidth="1"/>
    <col min="7427" max="7427" width="61.5703125" customWidth="1"/>
    <col min="7428" max="7428" width="18" customWidth="1"/>
    <col min="7682" max="7682" width="7.140625" customWidth="1"/>
    <col min="7683" max="7683" width="61.5703125" customWidth="1"/>
    <col min="7684" max="7684" width="18" customWidth="1"/>
    <col min="7938" max="7938" width="7.140625" customWidth="1"/>
    <col min="7939" max="7939" width="61.5703125" customWidth="1"/>
    <col min="7940" max="7940" width="18" customWidth="1"/>
    <col min="8194" max="8194" width="7.140625" customWidth="1"/>
    <col min="8195" max="8195" width="61.5703125" customWidth="1"/>
    <col min="8196" max="8196" width="18" customWidth="1"/>
    <col min="8450" max="8450" width="7.140625" customWidth="1"/>
    <col min="8451" max="8451" width="61.5703125" customWidth="1"/>
    <col min="8452" max="8452" width="18" customWidth="1"/>
    <col min="8706" max="8706" width="7.140625" customWidth="1"/>
    <col min="8707" max="8707" width="61.5703125" customWidth="1"/>
    <col min="8708" max="8708" width="18" customWidth="1"/>
    <col min="8962" max="8962" width="7.140625" customWidth="1"/>
    <col min="8963" max="8963" width="61.5703125" customWidth="1"/>
    <col min="8964" max="8964" width="18" customWidth="1"/>
    <col min="9218" max="9218" width="7.140625" customWidth="1"/>
    <col min="9219" max="9219" width="61.5703125" customWidth="1"/>
    <col min="9220" max="9220" width="18" customWidth="1"/>
    <col min="9474" max="9474" width="7.140625" customWidth="1"/>
    <col min="9475" max="9475" width="61.5703125" customWidth="1"/>
    <col min="9476" max="9476" width="18" customWidth="1"/>
    <col min="9730" max="9730" width="7.140625" customWidth="1"/>
    <col min="9731" max="9731" width="61.5703125" customWidth="1"/>
    <col min="9732" max="9732" width="18" customWidth="1"/>
    <col min="9986" max="9986" width="7.140625" customWidth="1"/>
    <col min="9987" max="9987" width="61.5703125" customWidth="1"/>
    <col min="9988" max="9988" width="18" customWidth="1"/>
    <col min="10242" max="10242" width="7.140625" customWidth="1"/>
    <col min="10243" max="10243" width="61.5703125" customWidth="1"/>
    <col min="10244" max="10244" width="18" customWidth="1"/>
    <col min="10498" max="10498" width="7.140625" customWidth="1"/>
    <col min="10499" max="10499" width="61.5703125" customWidth="1"/>
    <col min="10500" max="10500" width="18" customWidth="1"/>
    <col min="10754" max="10754" width="7.140625" customWidth="1"/>
    <col min="10755" max="10755" width="61.5703125" customWidth="1"/>
    <col min="10756" max="10756" width="18" customWidth="1"/>
    <col min="11010" max="11010" width="7.140625" customWidth="1"/>
    <col min="11011" max="11011" width="61.5703125" customWidth="1"/>
    <col min="11012" max="11012" width="18" customWidth="1"/>
    <col min="11266" max="11266" width="7.140625" customWidth="1"/>
    <col min="11267" max="11267" width="61.5703125" customWidth="1"/>
    <col min="11268" max="11268" width="18" customWidth="1"/>
    <col min="11522" max="11522" width="7.140625" customWidth="1"/>
    <col min="11523" max="11523" width="61.5703125" customWidth="1"/>
    <col min="11524" max="11524" width="18" customWidth="1"/>
    <col min="11778" max="11778" width="7.140625" customWidth="1"/>
    <col min="11779" max="11779" width="61.5703125" customWidth="1"/>
    <col min="11780" max="11780" width="18" customWidth="1"/>
    <col min="12034" max="12034" width="7.140625" customWidth="1"/>
    <col min="12035" max="12035" width="61.5703125" customWidth="1"/>
    <col min="12036" max="12036" width="18" customWidth="1"/>
    <col min="12290" max="12290" width="7.140625" customWidth="1"/>
    <col min="12291" max="12291" width="61.5703125" customWidth="1"/>
    <col min="12292" max="12292" width="18" customWidth="1"/>
    <col min="12546" max="12546" width="7.140625" customWidth="1"/>
    <col min="12547" max="12547" width="61.5703125" customWidth="1"/>
    <col min="12548" max="12548" width="18" customWidth="1"/>
    <col min="12802" max="12802" width="7.140625" customWidth="1"/>
    <col min="12803" max="12803" width="61.5703125" customWidth="1"/>
    <col min="12804" max="12804" width="18" customWidth="1"/>
    <col min="13058" max="13058" width="7.140625" customWidth="1"/>
    <col min="13059" max="13059" width="61.5703125" customWidth="1"/>
    <col min="13060" max="13060" width="18" customWidth="1"/>
    <col min="13314" max="13314" width="7.140625" customWidth="1"/>
    <col min="13315" max="13315" width="61.5703125" customWidth="1"/>
    <col min="13316" max="13316" width="18" customWidth="1"/>
    <col min="13570" max="13570" width="7.140625" customWidth="1"/>
    <col min="13571" max="13571" width="61.5703125" customWidth="1"/>
    <col min="13572" max="13572" width="18" customWidth="1"/>
    <col min="13826" max="13826" width="7.140625" customWidth="1"/>
    <col min="13827" max="13827" width="61.5703125" customWidth="1"/>
    <col min="13828" max="13828" width="18" customWidth="1"/>
    <col min="14082" max="14082" width="7.140625" customWidth="1"/>
    <col min="14083" max="14083" width="61.5703125" customWidth="1"/>
    <col min="14084" max="14084" width="18" customWidth="1"/>
    <col min="14338" max="14338" width="7.140625" customWidth="1"/>
    <col min="14339" max="14339" width="61.5703125" customWidth="1"/>
    <col min="14340" max="14340" width="18" customWidth="1"/>
    <col min="14594" max="14594" width="7.140625" customWidth="1"/>
    <col min="14595" max="14595" width="61.5703125" customWidth="1"/>
    <col min="14596" max="14596" width="18" customWidth="1"/>
    <col min="14850" max="14850" width="7.140625" customWidth="1"/>
    <col min="14851" max="14851" width="61.5703125" customWidth="1"/>
    <col min="14852" max="14852" width="18" customWidth="1"/>
    <col min="15106" max="15106" width="7.140625" customWidth="1"/>
    <col min="15107" max="15107" width="61.5703125" customWidth="1"/>
    <col min="15108" max="15108" width="18" customWidth="1"/>
    <col min="15362" max="15362" width="7.140625" customWidth="1"/>
    <col min="15363" max="15363" width="61.5703125" customWidth="1"/>
    <col min="15364" max="15364" width="18" customWidth="1"/>
    <col min="15618" max="15618" width="7.140625" customWidth="1"/>
    <col min="15619" max="15619" width="61.5703125" customWidth="1"/>
    <col min="15620" max="15620" width="18" customWidth="1"/>
    <col min="15874" max="15874" width="7.140625" customWidth="1"/>
    <col min="15875" max="15875" width="61.5703125" customWidth="1"/>
    <col min="15876" max="15876" width="18" customWidth="1"/>
    <col min="16130" max="16130" width="7.140625" customWidth="1"/>
    <col min="16131" max="16131" width="61.5703125" customWidth="1"/>
    <col min="16132" max="16132" width="18" customWidth="1"/>
  </cols>
  <sheetData>
    <row r="1" spans="2:4" x14ac:dyDescent="0.25">
      <c r="C1" s="617" t="s">
        <v>977</v>
      </c>
      <c r="D1" s="618"/>
    </row>
    <row r="2" spans="2:4" x14ac:dyDescent="0.25">
      <c r="C2" s="617" t="s">
        <v>471</v>
      </c>
      <c r="D2" s="618"/>
    </row>
    <row r="3" spans="2:4" x14ac:dyDescent="0.25">
      <c r="C3" s="617" t="s">
        <v>472</v>
      </c>
      <c r="D3" s="618"/>
    </row>
    <row r="4" spans="2:4" x14ac:dyDescent="0.25">
      <c r="C4" s="617" t="s">
        <v>473</v>
      </c>
      <c r="D4" s="618"/>
    </row>
    <row r="5" spans="2:4" x14ac:dyDescent="0.25">
      <c r="C5" s="617" t="s">
        <v>981</v>
      </c>
      <c r="D5" s="618"/>
    </row>
    <row r="6" spans="2:4" x14ac:dyDescent="0.25">
      <c r="C6" s="617" t="s">
        <v>982</v>
      </c>
      <c r="D6" s="618"/>
    </row>
    <row r="7" spans="2:4" x14ac:dyDescent="0.25">
      <c r="C7" s="613" t="s">
        <v>1025</v>
      </c>
      <c r="D7" s="616"/>
    </row>
    <row r="8" spans="2:4" x14ac:dyDescent="0.25">
      <c r="C8" s="525"/>
      <c r="D8" s="528"/>
    </row>
    <row r="9" spans="2:4" x14ac:dyDescent="0.25">
      <c r="C9" s="655"/>
      <c r="D9" s="655"/>
    </row>
    <row r="10" spans="2:4" ht="15.75" x14ac:dyDescent="0.25">
      <c r="C10" s="656" t="s">
        <v>978</v>
      </c>
      <c r="D10" s="656"/>
    </row>
    <row r="11" spans="2:4" ht="15.75" x14ac:dyDescent="0.25">
      <c r="C11" s="531" t="s">
        <v>979</v>
      </c>
      <c r="D11" s="541"/>
    </row>
    <row r="12" spans="2:4" ht="15.75" x14ac:dyDescent="0.25">
      <c r="C12" s="657" t="s">
        <v>983</v>
      </c>
      <c r="D12" s="657"/>
    </row>
    <row r="13" spans="2:4" x14ac:dyDescent="0.25">
      <c r="C13" s="535"/>
      <c r="D13" s="535"/>
    </row>
    <row r="14" spans="2:4" x14ac:dyDescent="0.25">
      <c r="C14" s="655"/>
      <c r="D14" s="655"/>
    </row>
    <row r="15" spans="2:4" x14ac:dyDescent="0.25">
      <c r="D15" s="254" t="s">
        <v>660</v>
      </c>
    </row>
    <row r="16" spans="2:4" ht="15.75" x14ac:dyDescent="0.25">
      <c r="B16" s="533" t="s">
        <v>474</v>
      </c>
      <c r="C16" s="533" t="s">
        <v>475</v>
      </c>
      <c r="D16" s="533" t="s">
        <v>5</v>
      </c>
    </row>
    <row r="17" spans="2:4" ht="15.75" x14ac:dyDescent="0.25">
      <c r="B17" s="533">
        <v>1</v>
      </c>
      <c r="C17" s="514" t="s">
        <v>980</v>
      </c>
      <c r="D17" s="486">
        <v>1878679</v>
      </c>
    </row>
    <row r="18" spans="2:4" ht="15.75" x14ac:dyDescent="0.25">
      <c r="B18" s="533">
        <v>2</v>
      </c>
      <c r="C18" s="244" t="s">
        <v>476</v>
      </c>
      <c r="D18" s="486">
        <v>315303</v>
      </c>
    </row>
    <row r="19" spans="2:4" ht="15.75" x14ac:dyDescent="0.25">
      <c r="B19" s="533">
        <v>3</v>
      </c>
      <c r="C19" s="244" t="s">
        <v>477</v>
      </c>
      <c r="D19" s="486">
        <v>691516</v>
      </c>
    </row>
    <row r="20" spans="2:4" ht="15.75" x14ac:dyDescent="0.25">
      <c r="B20" s="533">
        <v>4</v>
      </c>
      <c r="C20" s="244" t="s">
        <v>478</v>
      </c>
      <c r="D20" s="486">
        <v>277084</v>
      </c>
    </row>
    <row r="21" spans="2:4" ht="15.75" x14ac:dyDescent="0.25">
      <c r="B21" s="533">
        <v>5</v>
      </c>
      <c r="C21" s="244" t="s">
        <v>479</v>
      </c>
      <c r="D21" s="486">
        <v>350336</v>
      </c>
    </row>
    <row r="22" spans="2:4" ht="15.75" x14ac:dyDescent="0.25">
      <c r="B22" s="533">
        <v>6</v>
      </c>
      <c r="C22" s="244" t="s">
        <v>480</v>
      </c>
      <c r="D22" s="486">
        <v>256382</v>
      </c>
    </row>
    <row r="23" spans="2:4" ht="15.75" x14ac:dyDescent="0.25">
      <c r="B23" s="533">
        <v>7</v>
      </c>
      <c r="C23" s="244" t="s">
        <v>481</v>
      </c>
      <c r="D23" s="486">
        <v>351929</v>
      </c>
    </row>
    <row r="24" spans="2:4" ht="15.75" x14ac:dyDescent="0.25">
      <c r="B24" s="533">
        <v>8</v>
      </c>
      <c r="C24" s="244" t="s">
        <v>482</v>
      </c>
      <c r="D24" s="486">
        <v>264743</v>
      </c>
    </row>
    <row r="25" spans="2:4" ht="15.75" x14ac:dyDescent="0.25">
      <c r="B25" s="255"/>
      <c r="C25" s="250" t="s">
        <v>483</v>
      </c>
      <c r="D25" s="465">
        <f>SUM(D17:D24)</f>
        <v>4385972</v>
      </c>
    </row>
  </sheetData>
  <mergeCells count="11">
    <mergeCell ref="C7:D7"/>
    <mergeCell ref="C9:D9"/>
    <mergeCell ref="C10:D10"/>
    <mergeCell ref="C12:D12"/>
    <mergeCell ref="C14:D14"/>
    <mergeCell ref="C6:D6"/>
    <mergeCell ref="C1:D1"/>
    <mergeCell ref="C2:D2"/>
    <mergeCell ref="C3:D3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scale="91" orientation="portrait" blackAndWhite="1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zoomScaleNormal="100" workbookViewId="0">
      <selection activeCell="C8" sqref="C8"/>
    </sheetView>
  </sheetViews>
  <sheetFormatPr defaultRowHeight="15" x14ac:dyDescent="0.25"/>
  <cols>
    <col min="2" max="2" width="6.42578125" customWidth="1"/>
    <col min="3" max="3" width="60.7109375" customWidth="1"/>
    <col min="4" max="4" width="14" customWidth="1"/>
    <col min="5" max="5" width="12.85546875" customWidth="1"/>
    <col min="258" max="258" width="6.42578125" customWidth="1"/>
    <col min="259" max="259" width="60.7109375" customWidth="1"/>
    <col min="260" max="260" width="14" customWidth="1"/>
    <col min="261" max="261" width="12.85546875" customWidth="1"/>
    <col min="514" max="514" width="6.42578125" customWidth="1"/>
    <col min="515" max="515" width="60.7109375" customWidth="1"/>
    <col min="516" max="516" width="14" customWidth="1"/>
    <col min="517" max="517" width="12.85546875" customWidth="1"/>
    <col min="770" max="770" width="6.42578125" customWidth="1"/>
    <col min="771" max="771" width="60.7109375" customWidth="1"/>
    <col min="772" max="772" width="14" customWidth="1"/>
    <col min="773" max="773" width="12.85546875" customWidth="1"/>
    <col min="1026" max="1026" width="6.42578125" customWidth="1"/>
    <col min="1027" max="1027" width="60.7109375" customWidth="1"/>
    <col min="1028" max="1028" width="14" customWidth="1"/>
    <col min="1029" max="1029" width="12.85546875" customWidth="1"/>
    <col min="1282" max="1282" width="6.42578125" customWidth="1"/>
    <col min="1283" max="1283" width="60.7109375" customWidth="1"/>
    <col min="1284" max="1284" width="14" customWidth="1"/>
    <col min="1285" max="1285" width="12.85546875" customWidth="1"/>
    <col min="1538" max="1538" width="6.42578125" customWidth="1"/>
    <col min="1539" max="1539" width="60.7109375" customWidth="1"/>
    <col min="1540" max="1540" width="14" customWidth="1"/>
    <col min="1541" max="1541" width="12.85546875" customWidth="1"/>
    <col min="1794" max="1794" width="6.42578125" customWidth="1"/>
    <col min="1795" max="1795" width="60.7109375" customWidth="1"/>
    <col min="1796" max="1796" width="14" customWidth="1"/>
    <col min="1797" max="1797" width="12.85546875" customWidth="1"/>
    <col min="2050" max="2050" width="6.42578125" customWidth="1"/>
    <col min="2051" max="2051" width="60.7109375" customWidth="1"/>
    <col min="2052" max="2052" width="14" customWidth="1"/>
    <col min="2053" max="2053" width="12.85546875" customWidth="1"/>
    <col min="2306" max="2306" width="6.42578125" customWidth="1"/>
    <col min="2307" max="2307" width="60.7109375" customWidth="1"/>
    <col min="2308" max="2308" width="14" customWidth="1"/>
    <col min="2309" max="2309" width="12.85546875" customWidth="1"/>
    <col min="2562" max="2562" width="6.42578125" customWidth="1"/>
    <col min="2563" max="2563" width="60.7109375" customWidth="1"/>
    <col min="2564" max="2564" width="14" customWidth="1"/>
    <col min="2565" max="2565" width="12.85546875" customWidth="1"/>
    <col min="2818" max="2818" width="6.42578125" customWidth="1"/>
    <col min="2819" max="2819" width="60.7109375" customWidth="1"/>
    <col min="2820" max="2820" width="14" customWidth="1"/>
    <col min="2821" max="2821" width="12.85546875" customWidth="1"/>
    <col min="3074" max="3074" width="6.42578125" customWidth="1"/>
    <col min="3075" max="3075" width="60.7109375" customWidth="1"/>
    <col min="3076" max="3076" width="14" customWidth="1"/>
    <col min="3077" max="3077" width="12.85546875" customWidth="1"/>
    <col min="3330" max="3330" width="6.42578125" customWidth="1"/>
    <col min="3331" max="3331" width="60.7109375" customWidth="1"/>
    <col min="3332" max="3332" width="14" customWidth="1"/>
    <col min="3333" max="3333" width="12.85546875" customWidth="1"/>
    <col min="3586" max="3586" width="6.42578125" customWidth="1"/>
    <col min="3587" max="3587" width="60.7109375" customWidth="1"/>
    <col min="3588" max="3588" width="14" customWidth="1"/>
    <col min="3589" max="3589" width="12.85546875" customWidth="1"/>
    <col min="3842" max="3842" width="6.42578125" customWidth="1"/>
    <col min="3843" max="3843" width="60.7109375" customWidth="1"/>
    <col min="3844" max="3844" width="14" customWidth="1"/>
    <col min="3845" max="3845" width="12.85546875" customWidth="1"/>
    <col min="4098" max="4098" width="6.42578125" customWidth="1"/>
    <col min="4099" max="4099" width="60.7109375" customWidth="1"/>
    <col min="4100" max="4100" width="14" customWidth="1"/>
    <col min="4101" max="4101" width="12.85546875" customWidth="1"/>
    <col min="4354" max="4354" width="6.42578125" customWidth="1"/>
    <col min="4355" max="4355" width="60.7109375" customWidth="1"/>
    <col min="4356" max="4356" width="14" customWidth="1"/>
    <col min="4357" max="4357" width="12.85546875" customWidth="1"/>
    <col min="4610" max="4610" width="6.42578125" customWidth="1"/>
    <col min="4611" max="4611" width="60.7109375" customWidth="1"/>
    <col min="4612" max="4612" width="14" customWidth="1"/>
    <col min="4613" max="4613" width="12.85546875" customWidth="1"/>
    <col min="4866" max="4866" width="6.42578125" customWidth="1"/>
    <col min="4867" max="4867" width="60.7109375" customWidth="1"/>
    <col min="4868" max="4868" width="14" customWidth="1"/>
    <col min="4869" max="4869" width="12.85546875" customWidth="1"/>
    <col min="5122" max="5122" width="6.42578125" customWidth="1"/>
    <col min="5123" max="5123" width="60.7109375" customWidth="1"/>
    <col min="5124" max="5124" width="14" customWidth="1"/>
    <col min="5125" max="5125" width="12.85546875" customWidth="1"/>
    <col min="5378" max="5378" width="6.42578125" customWidth="1"/>
    <col min="5379" max="5379" width="60.7109375" customWidth="1"/>
    <col min="5380" max="5380" width="14" customWidth="1"/>
    <col min="5381" max="5381" width="12.85546875" customWidth="1"/>
    <col min="5634" max="5634" width="6.42578125" customWidth="1"/>
    <col min="5635" max="5635" width="60.7109375" customWidth="1"/>
    <col min="5636" max="5636" width="14" customWidth="1"/>
    <col min="5637" max="5637" width="12.85546875" customWidth="1"/>
    <col min="5890" max="5890" width="6.42578125" customWidth="1"/>
    <col min="5891" max="5891" width="60.7109375" customWidth="1"/>
    <col min="5892" max="5892" width="14" customWidth="1"/>
    <col min="5893" max="5893" width="12.85546875" customWidth="1"/>
    <col min="6146" max="6146" width="6.42578125" customWidth="1"/>
    <col min="6147" max="6147" width="60.7109375" customWidth="1"/>
    <col min="6148" max="6148" width="14" customWidth="1"/>
    <col min="6149" max="6149" width="12.85546875" customWidth="1"/>
    <col min="6402" max="6402" width="6.42578125" customWidth="1"/>
    <col min="6403" max="6403" width="60.7109375" customWidth="1"/>
    <col min="6404" max="6404" width="14" customWidth="1"/>
    <col min="6405" max="6405" width="12.85546875" customWidth="1"/>
    <col min="6658" max="6658" width="6.42578125" customWidth="1"/>
    <col min="6659" max="6659" width="60.7109375" customWidth="1"/>
    <col min="6660" max="6660" width="14" customWidth="1"/>
    <col min="6661" max="6661" width="12.85546875" customWidth="1"/>
    <col min="6914" max="6914" width="6.42578125" customWidth="1"/>
    <col min="6915" max="6915" width="60.7109375" customWidth="1"/>
    <col min="6916" max="6916" width="14" customWidth="1"/>
    <col min="6917" max="6917" width="12.85546875" customWidth="1"/>
    <col min="7170" max="7170" width="6.42578125" customWidth="1"/>
    <col min="7171" max="7171" width="60.7109375" customWidth="1"/>
    <col min="7172" max="7172" width="14" customWidth="1"/>
    <col min="7173" max="7173" width="12.85546875" customWidth="1"/>
    <col min="7426" max="7426" width="6.42578125" customWidth="1"/>
    <col min="7427" max="7427" width="60.7109375" customWidth="1"/>
    <col min="7428" max="7428" width="14" customWidth="1"/>
    <col min="7429" max="7429" width="12.85546875" customWidth="1"/>
    <col min="7682" max="7682" width="6.42578125" customWidth="1"/>
    <col min="7683" max="7683" width="60.7109375" customWidth="1"/>
    <col min="7684" max="7684" width="14" customWidth="1"/>
    <col min="7685" max="7685" width="12.85546875" customWidth="1"/>
    <col min="7938" max="7938" width="6.42578125" customWidth="1"/>
    <col min="7939" max="7939" width="60.7109375" customWidth="1"/>
    <col min="7940" max="7940" width="14" customWidth="1"/>
    <col min="7941" max="7941" width="12.85546875" customWidth="1"/>
    <col min="8194" max="8194" width="6.42578125" customWidth="1"/>
    <col min="8195" max="8195" width="60.7109375" customWidth="1"/>
    <col min="8196" max="8196" width="14" customWidth="1"/>
    <col min="8197" max="8197" width="12.85546875" customWidth="1"/>
    <col min="8450" max="8450" width="6.42578125" customWidth="1"/>
    <col min="8451" max="8451" width="60.7109375" customWidth="1"/>
    <col min="8452" max="8452" width="14" customWidth="1"/>
    <col min="8453" max="8453" width="12.85546875" customWidth="1"/>
    <col min="8706" max="8706" width="6.42578125" customWidth="1"/>
    <col min="8707" max="8707" width="60.7109375" customWidth="1"/>
    <col min="8708" max="8708" width="14" customWidth="1"/>
    <col min="8709" max="8709" width="12.85546875" customWidth="1"/>
    <col min="8962" max="8962" width="6.42578125" customWidth="1"/>
    <col min="8963" max="8963" width="60.7109375" customWidth="1"/>
    <col min="8964" max="8964" width="14" customWidth="1"/>
    <col min="8965" max="8965" width="12.85546875" customWidth="1"/>
    <col min="9218" max="9218" width="6.42578125" customWidth="1"/>
    <col min="9219" max="9219" width="60.7109375" customWidth="1"/>
    <col min="9220" max="9220" width="14" customWidth="1"/>
    <col min="9221" max="9221" width="12.85546875" customWidth="1"/>
    <col min="9474" max="9474" width="6.42578125" customWidth="1"/>
    <col min="9475" max="9475" width="60.7109375" customWidth="1"/>
    <col min="9476" max="9476" width="14" customWidth="1"/>
    <col min="9477" max="9477" width="12.85546875" customWidth="1"/>
    <col min="9730" max="9730" width="6.42578125" customWidth="1"/>
    <col min="9731" max="9731" width="60.7109375" customWidth="1"/>
    <col min="9732" max="9732" width="14" customWidth="1"/>
    <col min="9733" max="9733" width="12.85546875" customWidth="1"/>
    <col min="9986" max="9986" width="6.42578125" customWidth="1"/>
    <col min="9987" max="9987" width="60.7109375" customWidth="1"/>
    <col min="9988" max="9988" width="14" customWidth="1"/>
    <col min="9989" max="9989" width="12.85546875" customWidth="1"/>
    <col min="10242" max="10242" width="6.42578125" customWidth="1"/>
    <col min="10243" max="10243" width="60.7109375" customWidth="1"/>
    <col min="10244" max="10244" width="14" customWidth="1"/>
    <col min="10245" max="10245" width="12.85546875" customWidth="1"/>
    <col min="10498" max="10498" width="6.42578125" customWidth="1"/>
    <col min="10499" max="10499" width="60.7109375" customWidth="1"/>
    <col min="10500" max="10500" width="14" customWidth="1"/>
    <col min="10501" max="10501" width="12.85546875" customWidth="1"/>
    <col min="10754" max="10754" width="6.42578125" customWidth="1"/>
    <col min="10755" max="10755" width="60.7109375" customWidth="1"/>
    <col min="10756" max="10756" width="14" customWidth="1"/>
    <col min="10757" max="10757" width="12.85546875" customWidth="1"/>
    <col min="11010" max="11010" width="6.42578125" customWidth="1"/>
    <col min="11011" max="11011" width="60.7109375" customWidth="1"/>
    <col min="11012" max="11012" width="14" customWidth="1"/>
    <col min="11013" max="11013" width="12.85546875" customWidth="1"/>
    <col min="11266" max="11266" width="6.42578125" customWidth="1"/>
    <col min="11267" max="11267" width="60.7109375" customWidth="1"/>
    <col min="11268" max="11268" width="14" customWidth="1"/>
    <col min="11269" max="11269" width="12.85546875" customWidth="1"/>
    <col min="11522" max="11522" width="6.42578125" customWidth="1"/>
    <col min="11523" max="11523" width="60.7109375" customWidth="1"/>
    <col min="11524" max="11524" width="14" customWidth="1"/>
    <col min="11525" max="11525" width="12.85546875" customWidth="1"/>
    <col min="11778" max="11778" width="6.42578125" customWidth="1"/>
    <col min="11779" max="11779" width="60.7109375" customWidth="1"/>
    <col min="11780" max="11780" width="14" customWidth="1"/>
    <col min="11781" max="11781" width="12.85546875" customWidth="1"/>
    <col min="12034" max="12034" width="6.42578125" customWidth="1"/>
    <col min="12035" max="12035" width="60.7109375" customWidth="1"/>
    <col min="12036" max="12036" width="14" customWidth="1"/>
    <col min="12037" max="12037" width="12.85546875" customWidth="1"/>
    <col min="12290" max="12290" width="6.42578125" customWidth="1"/>
    <col min="12291" max="12291" width="60.7109375" customWidth="1"/>
    <col min="12292" max="12292" width="14" customWidth="1"/>
    <col min="12293" max="12293" width="12.85546875" customWidth="1"/>
    <col min="12546" max="12546" width="6.42578125" customWidth="1"/>
    <col min="12547" max="12547" width="60.7109375" customWidth="1"/>
    <col min="12548" max="12548" width="14" customWidth="1"/>
    <col min="12549" max="12549" width="12.85546875" customWidth="1"/>
    <col min="12802" max="12802" width="6.42578125" customWidth="1"/>
    <col min="12803" max="12803" width="60.7109375" customWidth="1"/>
    <col min="12804" max="12804" width="14" customWidth="1"/>
    <col min="12805" max="12805" width="12.85546875" customWidth="1"/>
    <col min="13058" max="13058" width="6.42578125" customWidth="1"/>
    <col min="13059" max="13059" width="60.7109375" customWidth="1"/>
    <col min="13060" max="13060" width="14" customWidth="1"/>
    <col min="13061" max="13061" width="12.85546875" customWidth="1"/>
    <col min="13314" max="13314" width="6.42578125" customWidth="1"/>
    <col min="13315" max="13315" width="60.7109375" customWidth="1"/>
    <col min="13316" max="13316" width="14" customWidth="1"/>
    <col min="13317" max="13317" width="12.85546875" customWidth="1"/>
    <col min="13570" max="13570" width="6.42578125" customWidth="1"/>
    <col min="13571" max="13571" width="60.7109375" customWidth="1"/>
    <col min="13572" max="13572" width="14" customWidth="1"/>
    <col min="13573" max="13573" width="12.85546875" customWidth="1"/>
    <col min="13826" max="13826" width="6.42578125" customWidth="1"/>
    <col min="13827" max="13827" width="60.7109375" customWidth="1"/>
    <col min="13828" max="13828" width="14" customWidth="1"/>
    <col min="13829" max="13829" width="12.85546875" customWidth="1"/>
    <col min="14082" max="14082" width="6.42578125" customWidth="1"/>
    <col min="14083" max="14083" width="60.7109375" customWidth="1"/>
    <col min="14084" max="14084" width="14" customWidth="1"/>
    <col min="14085" max="14085" width="12.85546875" customWidth="1"/>
    <col min="14338" max="14338" width="6.42578125" customWidth="1"/>
    <col min="14339" max="14339" width="60.7109375" customWidth="1"/>
    <col min="14340" max="14340" width="14" customWidth="1"/>
    <col min="14341" max="14341" width="12.85546875" customWidth="1"/>
    <col min="14594" max="14594" width="6.42578125" customWidth="1"/>
    <col min="14595" max="14595" width="60.7109375" customWidth="1"/>
    <col min="14596" max="14596" width="14" customWidth="1"/>
    <col min="14597" max="14597" width="12.85546875" customWidth="1"/>
    <col min="14850" max="14850" width="6.42578125" customWidth="1"/>
    <col min="14851" max="14851" width="60.7109375" customWidth="1"/>
    <col min="14852" max="14852" width="14" customWidth="1"/>
    <col min="14853" max="14853" width="12.85546875" customWidth="1"/>
    <col min="15106" max="15106" width="6.42578125" customWidth="1"/>
    <col min="15107" max="15107" width="60.7109375" customWidth="1"/>
    <col min="15108" max="15108" width="14" customWidth="1"/>
    <col min="15109" max="15109" width="12.85546875" customWidth="1"/>
    <col min="15362" max="15362" width="6.42578125" customWidth="1"/>
    <col min="15363" max="15363" width="60.7109375" customWidth="1"/>
    <col min="15364" max="15364" width="14" customWidth="1"/>
    <col min="15365" max="15365" width="12.85546875" customWidth="1"/>
    <col min="15618" max="15618" width="6.42578125" customWidth="1"/>
    <col min="15619" max="15619" width="60.7109375" customWidth="1"/>
    <col min="15620" max="15620" width="14" customWidth="1"/>
    <col min="15621" max="15621" width="12.85546875" customWidth="1"/>
    <col min="15874" max="15874" width="6.42578125" customWidth="1"/>
    <col min="15875" max="15875" width="60.7109375" customWidth="1"/>
    <col min="15876" max="15876" width="14" customWidth="1"/>
    <col min="15877" max="15877" width="12.85546875" customWidth="1"/>
    <col min="16130" max="16130" width="6.42578125" customWidth="1"/>
    <col min="16131" max="16131" width="60.7109375" customWidth="1"/>
    <col min="16132" max="16132" width="14" customWidth="1"/>
    <col min="16133" max="16133" width="12.85546875" customWidth="1"/>
  </cols>
  <sheetData>
    <row r="1" spans="2:5" x14ac:dyDescent="0.25">
      <c r="C1" s="617" t="s">
        <v>984</v>
      </c>
      <c r="D1" s="618"/>
    </row>
    <row r="2" spans="2:5" x14ac:dyDescent="0.25">
      <c r="C2" s="617" t="s">
        <v>471</v>
      </c>
      <c r="D2" s="618"/>
    </row>
    <row r="3" spans="2:5" x14ac:dyDescent="0.25">
      <c r="C3" s="617" t="s">
        <v>472</v>
      </c>
      <c r="D3" s="618"/>
    </row>
    <row r="4" spans="2:5" x14ac:dyDescent="0.25">
      <c r="C4" s="617" t="s">
        <v>473</v>
      </c>
      <c r="D4" s="618"/>
    </row>
    <row r="5" spans="2:5" x14ac:dyDescent="0.25">
      <c r="C5" s="617" t="s">
        <v>981</v>
      </c>
      <c r="D5" s="618"/>
    </row>
    <row r="6" spans="2:5" x14ac:dyDescent="0.25">
      <c r="C6" s="617" t="s">
        <v>982</v>
      </c>
      <c r="D6" s="618"/>
    </row>
    <row r="7" spans="2:5" x14ac:dyDescent="0.25">
      <c r="C7" s="613" t="s">
        <v>1025</v>
      </c>
      <c r="D7" s="616"/>
    </row>
    <row r="8" spans="2:5" x14ac:dyDescent="0.25">
      <c r="C8" s="525"/>
      <c r="D8" s="528"/>
    </row>
    <row r="9" spans="2:5" x14ac:dyDescent="0.25">
      <c r="C9" s="655"/>
      <c r="D9" s="655"/>
    </row>
    <row r="10" spans="2:5" ht="15.75" x14ac:dyDescent="0.25">
      <c r="C10" s="542" t="s">
        <v>978</v>
      </c>
      <c r="D10" s="542"/>
    </row>
    <row r="11" spans="2:5" ht="15.75" x14ac:dyDescent="0.25">
      <c r="C11" s="532" t="s">
        <v>979</v>
      </c>
      <c r="D11" s="541"/>
    </row>
    <row r="12" spans="2:5" ht="15.75" x14ac:dyDescent="0.25">
      <c r="B12" s="527"/>
      <c r="C12" s="532" t="s">
        <v>986</v>
      </c>
      <c r="D12" s="193"/>
    </row>
    <row r="13" spans="2:5" x14ac:dyDescent="0.25">
      <c r="C13" s="535"/>
      <c r="D13" s="535"/>
    </row>
    <row r="14" spans="2:5" x14ac:dyDescent="0.25">
      <c r="C14" s="655"/>
      <c r="D14" s="655"/>
    </row>
    <row r="15" spans="2:5" x14ac:dyDescent="0.25">
      <c r="E15" s="254" t="s">
        <v>660</v>
      </c>
    </row>
    <row r="16" spans="2:5" ht="31.5" x14ac:dyDescent="0.25">
      <c r="B16" s="533" t="s">
        <v>474</v>
      </c>
      <c r="C16" s="533" t="s">
        <v>475</v>
      </c>
      <c r="D16" s="533" t="s">
        <v>785</v>
      </c>
      <c r="E16" s="533" t="s">
        <v>786</v>
      </c>
    </row>
    <row r="17" spans="2:5" ht="15.75" x14ac:dyDescent="0.25">
      <c r="B17" s="533">
        <v>1</v>
      </c>
      <c r="C17" s="514" t="s">
        <v>980</v>
      </c>
      <c r="D17" s="543">
        <v>1502943</v>
      </c>
      <c r="E17" s="543">
        <v>1502943</v>
      </c>
    </row>
    <row r="18" spans="2:5" ht="15.75" x14ac:dyDescent="0.25">
      <c r="B18" s="533">
        <v>2</v>
      </c>
      <c r="C18" s="244" t="s">
        <v>476</v>
      </c>
      <c r="D18" s="543">
        <v>252242</v>
      </c>
      <c r="E18" s="543">
        <v>252242</v>
      </c>
    </row>
    <row r="19" spans="2:5" ht="15.75" x14ac:dyDescent="0.25">
      <c r="B19" s="533">
        <v>3</v>
      </c>
      <c r="C19" s="244" t="s">
        <v>477</v>
      </c>
      <c r="D19" s="543">
        <v>553213</v>
      </c>
      <c r="E19" s="543">
        <v>553213</v>
      </c>
    </row>
    <row r="20" spans="2:5" ht="15.75" x14ac:dyDescent="0.25">
      <c r="B20" s="533">
        <v>4</v>
      </c>
      <c r="C20" s="244" t="s">
        <v>478</v>
      </c>
      <c r="D20" s="543">
        <v>221667</v>
      </c>
      <c r="E20" s="543">
        <v>221667</v>
      </c>
    </row>
    <row r="21" spans="2:5" ht="15.75" x14ac:dyDescent="0.25">
      <c r="B21" s="533">
        <v>5</v>
      </c>
      <c r="C21" s="244" t="s">
        <v>479</v>
      </c>
      <c r="D21" s="543">
        <v>280269</v>
      </c>
      <c r="E21" s="543">
        <v>280269</v>
      </c>
    </row>
    <row r="22" spans="2:5" ht="15.75" x14ac:dyDescent="0.25">
      <c r="B22" s="533">
        <v>6</v>
      </c>
      <c r="C22" s="244" t="s">
        <v>480</v>
      </c>
      <c r="D22" s="543">
        <v>205106</v>
      </c>
      <c r="E22" s="543">
        <v>205106</v>
      </c>
    </row>
    <row r="23" spans="2:5" ht="15.75" x14ac:dyDescent="0.25">
      <c r="B23" s="533">
        <v>7</v>
      </c>
      <c r="C23" s="244" t="s">
        <v>481</v>
      </c>
      <c r="D23" s="543">
        <v>281543</v>
      </c>
      <c r="E23" s="543">
        <v>281543</v>
      </c>
    </row>
    <row r="24" spans="2:5" ht="15.75" x14ac:dyDescent="0.25">
      <c r="B24" s="533">
        <v>8</v>
      </c>
      <c r="C24" s="244" t="s">
        <v>482</v>
      </c>
      <c r="D24" s="543">
        <v>211795</v>
      </c>
      <c r="E24" s="543">
        <v>211795</v>
      </c>
    </row>
    <row r="25" spans="2:5" ht="15.75" hidden="1" x14ac:dyDescent="0.25">
      <c r="B25" s="533"/>
      <c r="C25" s="244" t="s">
        <v>985</v>
      </c>
      <c r="D25" s="544"/>
      <c r="E25" s="544"/>
    </row>
    <row r="26" spans="2:5" ht="15.75" x14ac:dyDescent="0.25">
      <c r="B26" s="255"/>
      <c r="C26" s="250" t="s">
        <v>483</v>
      </c>
      <c r="D26" s="545">
        <f>SUM(D17:D25)</f>
        <v>3508778</v>
      </c>
      <c r="E26" s="545">
        <f>SUM(E17:E25)</f>
        <v>3508778</v>
      </c>
    </row>
  </sheetData>
  <mergeCells count="9">
    <mergeCell ref="C7:D7"/>
    <mergeCell ref="C9:D9"/>
    <mergeCell ref="C14:D14"/>
    <mergeCell ref="C1:D1"/>
    <mergeCell ref="C2:D2"/>
    <mergeCell ref="C3:D3"/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84" orientation="portrait" blackAndWhite="1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3" zoomScaleNormal="100" workbookViewId="0">
      <selection activeCell="C17" sqref="C17:F17"/>
    </sheetView>
  </sheetViews>
  <sheetFormatPr defaultRowHeight="15" x14ac:dyDescent="0.25"/>
  <cols>
    <col min="2" max="2" width="7.140625" customWidth="1"/>
    <col min="3" max="3" width="34" customWidth="1"/>
    <col min="4" max="4" width="11.7109375" customWidth="1"/>
    <col min="5" max="5" width="10.140625" customWidth="1"/>
    <col min="6" max="6" width="11" customWidth="1"/>
    <col min="7" max="7" width="10.7109375" customWidth="1"/>
    <col min="8" max="8" width="10.42578125" customWidth="1"/>
    <col min="9" max="9" width="10.28515625" customWidth="1"/>
    <col min="10" max="10" width="10.42578125" customWidth="1"/>
    <col min="261" max="261" width="7.140625" customWidth="1"/>
    <col min="262" max="262" width="34" customWidth="1"/>
    <col min="263" max="263" width="10.85546875" customWidth="1"/>
    <col min="264" max="264" width="12.140625" customWidth="1"/>
    <col min="265" max="265" width="12.28515625" customWidth="1"/>
    <col min="266" max="266" width="13" customWidth="1"/>
    <col min="517" max="517" width="7.140625" customWidth="1"/>
    <col min="518" max="518" width="34" customWidth="1"/>
    <col min="519" max="519" width="10.85546875" customWidth="1"/>
    <col min="520" max="520" width="12.140625" customWidth="1"/>
    <col min="521" max="521" width="12.28515625" customWidth="1"/>
    <col min="522" max="522" width="13" customWidth="1"/>
    <col min="773" max="773" width="7.140625" customWidth="1"/>
    <col min="774" max="774" width="34" customWidth="1"/>
    <col min="775" max="775" width="10.85546875" customWidth="1"/>
    <col min="776" max="776" width="12.140625" customWidth="1"/>
    <col min="777" max="777" width="12.28515625" customWidth="1"/>
    <col min="778" max="778" width="13" customWidth="1"/>
    <col min="1029" max="1029" width="7.140625" customWidth="1"/>
    <col min="1030" max="1030" width="34" customWidth="1"/>
    <col min="1031" max="1031" width="10.85546875" customWidth="1"/>
    <col min="1032" max="1032" width="12.140625" customWidth="1"/>
    <col min="1033" max="1033" width="12.28515625" customWidth="1"/>
    <col min="1034" max="1034" width="13" customWidth="1"/>
    <col min="1285" max="1285" width="7.140625" customWidth="1"/>
    <col min="1286" max="1286" width="34" customWidth="1"/>
    <col min="1287" max="1287" width="10.85546875" customWidth="1"/>
    <col min="1288" max="1288" width="12.140625" customWidth="1"/>
    <col min="1289" max="1289" width="12.28515625" customWidth="1"/>
    <col min="1290" max="1290" width="13" customWidth="1"/>
    <col min="1541" max="1541" width="7.140625" customWidth="1"/>
    <col min="1542" max="1542" width="34" customWidth="1"/>
    <col min="1543" max="1543" width="10.85546875" customWidth="1"/>
    <col min="1544" max="1544" width="12.140625" customWidth="1"/>
    <col min="1545" max="1545" width="12.28515625" customWidth="1"/>
    <col min="1546" max="1546" width="13" customWidth="1"/>
    <col min="1797" max="1797" width="7.140625" customWidth="1"/>
    <col min="1798" max="1798" width="34" customWidth="1"/>
    <col min="1799" max="1799" width="10.85546875" customWidth="1"/>
    <col min="1800" max="1800" width="12.140625" customWidth="1"/>
    <col min="1801" max="1801" width="12.28515625" customWidth="1"/>
    <col min="1802" max="1802" width="13" customWidth="1"/>
    <col min="2053" max="2053" width="7.140625" customWidth="1"/>
    <col min="2054" max="2054" width="34" customWidth="1"/>
    <col min="2055" max="2055" width="10.85546875" customWidth="1"/>
    <col min="2056" max="2056" width="12.140625" customWidth="1"/>
    <col min="2057" max="2057" width="12.28515625" customWidth="1"/>
    <col min="2058" max="2058" width="13" customWidth="1"/>
    <col min="2309" max="2309" width="7.140625" customWidth="1"/>
    <col min="2310" max="2310" width="34" customWidth="1"/>
    <col min="2311" max="2311" width="10.85546875" customWidth="1"/>
    <col min="2312" max="2312" width="12.140625" customWidth="1"/>
    <col min="2313" max="2313" width="12.28515625" customWidth="1"/>
    <col min="2314" max="2314" width="13" customWidth="1"/>
    <col min="2565" max="2565" width="7.140625" customWidth="1"/>
    <col min="2566" max="2566" width="34" customWidth="1"/>
    <col min="2567" max="2567" width="10.85546875" customWidth="1"/>
    <col min="2568" max="2568" width="12.140625" customWidth="1"/>
    <col min="2569" max="2569" width="12.28515625" customWidth="1"/>
    <col min="2570" max="2570" width="13" customWidth="1"/>
    <col min="2821" max="2821" width="7.140625" customWidth="1"/>
    <col min="2822" max="2822" width="34" customWidth="1"/>
    <col min="2823" max="2823" width="10.85546875" customWidth="1"/>
    <col min="2824" max="2824" width="12.140625" customWidth="1"/>
    <col min="2825" max="2825" width="12.28515625" customWidth="1"/>
    <col min="2826" max="2826" width="13" customWidth="1"/>
    <col min="3077" max="3077" width="7.140625" customWidth="1"/>
    <col min="3078" max="3078" width="34" customWidth="1"/>
    <col min="3079" max="3079" width="10.85546875" customWidth="1"/>
    <col min="3080" max="3080" width="12.140625" customWidth="1"/>
    <col min="3081" max="3081" width="12.28515625" customWidth="1"/>
    <col min="3082" max="3082" width="13" customWidth="1"/>
    <col min="3333" max="3333" width="7.140625" customWidth="1"/>
    <col min="3334" max="3334" width="34" customWidth="1"/>
    <col min="3335" max="3335" width="10.85546875" customWidth="1"/>
    <col min="3336" max="3336" width="12.140625" customWidth="1"/>
    <col min="3337" max="3337" width="12.28515625" customWidth="1"/>
    <col min="3338" max="3338" width="13" customWidth="1"/>
    <col min="3589" max="3589" width="7.140625" customWidth="1"/>
    <col min="3590" max="3590" width="34" customWidth="1"/>
    <col min="3591" max="3591" width="10.85546875" customWidth="1"/>
    <col min="3592" max="3592" width="12.140625" customWidth="1"/>
    <col min="3593" max="3593" width="12.28515625" customWidth="1"/>
    <col min="3594" max="3594" width="13" customWidth="1"/>
    <col min="3845" max="3845" width="7.140625" customWidth="1"/>
    <col min="3846" max="3846" width="34" customWidth="1"/>
    <col min="3847" max="3847" width="10.85546875" customWidth="1"/>
    <col min="3848" max="3848" width="12.140625" customWidth="1"/>
    <col min="3849" max="3849" width="12.28515625" customWidth="1"/>
    <col min="3850" max="3850" width="13" customWidth="1"/>
    <col min="4101" max="4101" width="7.140625" customWidth="1"/>
    <col min="4102" max="4102" width="34" customWidth="1"/>
    <col min="4103" max="4103" width="10.85546875" customWidth="1"/>
    <col min="4104" max="4104" width="12.140625" customWidth="1"/>
    <col min="4105" max="4105" width="12.28515625" customWidth="1"/>
    <col min="4106" max="4106" width="13" customWidth="1"/>
    <col min="4357" max="4357" width="7.140625" customWidth="1"/>
    <col min="4358" max="4358" width="34" customWidth="1"/>
    <col min="4359" max="4359" width="10.85546875" customWidth="1"/>
    <col min="4360" max="4360" width="12.140625" customWidth="1"/>
    <col min="4361" max="4361" width="12.28515625" customWidth="1"/>
    <col min="4362" max="4362" width="13" customWidth="1"/>
    <col min="4613" max="4613" width="7.140625" customWidth="1"/>
    <col min="4614" max="4614" width="34" customWidth="1"/>
    <col min="4615" max="4615" width="10.85546875" customWidth="1"/>
    <col min="4616" max="4616" width="12.140625" customWidth="1"/>
    <col min="4617" max="4617" width="12.28515625" customWidth="1"/>
    <col min="4618" max="4618" width="13" customWidth="1"/>
    <col min="4869" max="4869" width="7.140625" customWidth="1"/>
    <col min="4870" max="4870" width="34" customWidth="1"/>
    <col min="4871" max="4871" width="10.85546875" customWidth="1"/>
    <col min="4872" max="4872" width="12.140625" customWidth="1"/>
    <col min="4873" max="4873" width="12.28515625" customWidth="1"/>
    <col min="4874" max="4874" width="13" customWidth="1"/>
    <col min="5125" max="5125" width="7.140625" customWidth="1"/>
    <col min="5126" max="5126" width="34" customWidth="1"/>
    <col min="5127" max="5127" width="10.85546875" customWidth="1"/>
    <col min="5128" max="5128" width="12.140625" customWidth="1"/>
    <col min="5129" max="5129" width="12.28515625" customWidth="1"/>
    <col min="5130" max="5130" width="13" customWidth="1"/>
    <col min="5381" max="5381" width="7.140625" customWidth="1"/>
    <col min="5382" max="5382" width="34" customWidth="1"/>
    <col min="5383" max="5383" width="10.85546875" customWidth="1"/>
    <col min="5384" max="5384" width="12.140625" customWidth="1"/>
    <col min="5385" max="5385" width="12.28515625" customWidth="1"/>
    <col min="5386" max="5386" width="13" customWidth="1"/>
    <col min="5637" max="5637" width="7.140625" customWidth="1"/>
    <col min="5638" max="5638" width="34" customWidth="1"/>
    <col min="5639" max="5639" width="10.85546875" customWidth="1"/>
    <col min="5640" max="5640" width="12.140625" customWidth="1"/>
    <col min="5641" max="5641" width="12.28515625" customWidth="1"/>
    <col min="5642" max="5642" width="13" customWidth="1"/>
    <col min="5893" max="5893" width="7.140625" customWidth="1"/>
    <col min="5894" max="5894" width="34" customWidth="1"/>
    <col min="5895" max="5895" width="10.85546875" customWidth="1"/>
    <col min="5896" max="5896" width="12.140625" customWidth="1"/>
    <col min="5897" max="5897" width="12.28515625" customWidth="1"/>
    <col min="5898" max="5898" width="13" customWidth="1"/>
    <col min="6149" max="6149" width="7.140625" customWidth="1"/>
    <col min="6150" max="6150" width="34" customWidth="1"/>
    <col min="6151" max="6151" width="10.85546875" customWidth="1"/>
    <col min="6152" max="6152" width="12.140625" customWidth="1"/>
    <col min="6153" max="6153" width="12.28515625" customWidth="1"/>
    <col min="6154" max="6154" width="13" customWidth="1"/>
    <col min="6405" max="6405" width="7.140625" customWidth="1"/>
    <col min="6406" max="6406" width="34" customWidth="1"/>
    <col min="6407" max="6407" width="10.85546875" customWidth="1"/>
    <col min="6408" max="6408" width="12.140625" customWidth="1"/>
    <col min="6409" max="6409" width="12.28515625" customWidth="1"/>
    <col min="6410" max="6410" width="13" customWidth="1"/>
    <col min="6661" max="6661" width="7.140625" customWidth="1"/>
    <col min="6662" max="6662" width="34" customWidth="1"/>
    <col min="6663" max="6663" width="10.85546875" customWidth="1"/>
    <col min="6664" max="6664" width="12.140625" customWidth="1"/>
    <col min="6665" max="6665" width="12.28515625" customWidth="1"/>
    <col min="6666" max="6666" width="13" customWidth="1"/>
    <col min="6917" max="6917" width="7.140625" customWidth="1"/>
    <col min="6918" max="6918" width="34" customWidth="1"/>
    <col min="6919" max="6919" width="10.85546875" customWidth="1"/>
    <col min="6920" max="6920" width="12.140625" customWidth="1"/>
    <col min="6921" max="6921" width="12.28515625" customWidth="1"/>
    <col min="6922" max="6922" width="13" customWidth="1"/>
    <col min="7173" max="7173" width="7.140625" customWidth="1"/>
    <col min="7174" max="7174" width="34" customWidth="1"/>
    <col min="7175" max="7175" width="10.85546875" customWidth="1"/>
    <col min="7176" max="7176" width="12.140625" customWidth="1"/>
    <col min="7177" max="7177" width="12.28515625" customWidth="1"/>
    <col min="7178" max="7178" width="13" customWidth="1"/>
    <col min="7429" max="7429" width="7.140625" customWidth="1"/>
    <col min="7430" max="7430" width="34" customWidth="1"/>
    <col min="7431" max="7431" width="10.85546875" customWidth="1"/>
    <col min="7432" max="7432" width="12.140625" customWidth="1"/>
    <col min="7433" max="7433" width="12.28515625" customWidth="1"/>
    <col min="7434" max="7434" width="13" customWidth="1"/>
    <col min="7685" max="7685" width="7.140625" customWidth="1"/>
    <col min="7686" max="7686" width="34" customWidth="1"/>
    <col min="7687" max="7687" width="10.85546875" customWidth="1"/>
    <col min="7688" max="7688" width="12.140625" customWidth="1"/>
    <col min="7689" max="7689" width="12.28515625" customWidth="1"/>
    <col min="7690" max="7690" width="13" customWidth="1"/>
    <col min="7941" max="7941" width="7.140625" customWidth="1"/>
    <col min="7942" max="7942" width="34" customWidth="1"/>
    <col min="7943" max="7943" width="10.85546875" customWidth="1"/>
    <col min="7944" max="7944" width="12.140625" customWidth="1"/>
    <col min="7945" max="7945" width="12.28515625" customWidth="1"/>
    <col min="7946" max="7946" width="13" customWidth="1"/>
    <col min="8197" max="8197" width="7.140625" customWidth="1"/>
    <col min="8198" max="8198" width="34" customWidth="1"/>
    <col min="8199" max="8199" width="10.85546875" customWidth="1"/>
    <col min="8200" max="8200" width="12.140625" customWidth="1"/>
    <col min="8201" max="8201" width="12.28515625" customWidth="1"/>
    <col min="8202" max="8202" width="13" customWidth="1"/>
    <col min="8453" max="8453" width="7.140625" customWidth="1"/>
    <col min="8454" max="8454" width="34" customWidth="1"/>
    <col min="8455" max="8455" width="10.85546875" customWidth="1"/>
    <col min="8456" max="8456" width="12.140625" customWidth="1"/>
    <col min="8457" max="8457" width="12.28515625" customWidth="1"/>
    <col min="8458" max="8458" width="13" customWidth="1"/>
    <col min="8709" max="8709" width="7.140625" customWidth="1"/>
    <col min="8710" max="8710" width="34" customWidth="1"/>
    <col min="8711" max="8711" width="10.85546875" customWidth="1"/>
    <col min="8712" max="8712" width="12.140625" customWidth="1"/>
    <col min="8713" max="8713" width="12.28515625" customWidth="1"/>
    <col min="8714" max="8714" width="13" customWidth="1"/>
    <col min="8965" max="8965" width="7.140625" customWidth="1"/>
    <col min="8966" max="8966" width="34" customWidth="1"/>
    <col min="8967" max="8967" width="10.85546875" customWidth="1"/>
    <col min="8968" max="8968" width="12.140625" customWidth="1"/>
    <col min="8969" max="8969" width="12.28515625" customWidth="1"/>
    <col min="8970" max="8970" width="13" customWidth="1"/>
    <col min="9221" max="9221" width="7.140625" customWidth="1"/>
    <col min="9222" max="9222" width="34" customWidth="1"/>
    <col min="9223" max="9223" width="10.85546875" customWidth="1"/>
    <col min="9224" max="9224" width="12.140625" customWidth="1"/>
    <col min="9225" max="9225" width="12.28515625" customWidth="1"/>
    <col min="9226" max="9226" width="13" customWidth="1"/>
    <col min="9477" max="9477" width="7.140625" customWidth="1"/>
    <col min="9478" max="9478" width="34" customWidth="1"/>
    <col min="9479" max="9479" width="10.85546875" customWidth="1"/>
    <col min="9480" max="9480" width="12.140625" customWidth="1"/>
    <col min="9481" max="9481" width="12.28515625" customWidth="1"/>
    <col min="9482" max="9482" width="13" customWidth="1"/>
    <col min="9733" max="9733" width="7.140625" customWidth="1"/>
    <col min="9734" max="9734" width="34" customWidth="1"/>
    <col min="9735" max="9735" width="10.85546875" customWidth="1"/>
    <col min="9736" max="9736" width="12.140625" customWidth="1"/>
    <col min="9737" max="9737" width="12.28515625" customWidth="1"/>
    <col min="9738" max="9738" width="13" customWidth="1"/>
    <col min="9989" max="9989" width="7.140625" customWidth="1"/>
    <col min="9990" max="9990" width="34" customWidth="1"/>
    <col min="9991" max="9991" width="10.85546875" customWidth="1"/>
    <col min="9992" max="9992" width="12.140625" customWidth="1"/>
    <col min="9993" max="9993" width="12.28515625" customWidth="1"/>
    <col min="9994" max="9994" width="13" customWidth="1"/>
    <col min="10245" max="10245" width="7.140625" customWidth="1"/>
    <col min="10246" max="10246" width="34" customWidth="1"/>
    <col min="10247" max="10247" width="10.85546875" customWidth="1"/>
    <col min="10248" max="10248" width="12.140625" customWidth="1"/>
    <col min="10249" max="10249" width="12.28515625" customWidth="1"/>
    <col min="10250" max="10250" width="13" customWidth="1"/>
    <col min="10501" max="10501" width="7.140625" customWidth="1"/>
    <col min="10502" max="10502" width="34" customWidth="1"/>
    <col min="10503" max="10503" width="10.85546875" customWidth="1"/>
    <col min="10504" max="10504" width="12.140625" customWidth="1"/>
    <col min="10505" max="10505" width="12.28515625" customWidth="1"/>
    <col min="10506" max="10506" width="13" customWidth="1"/>
    <col min="10757" max="10757" width="7.140625" customWidth="1"/>
    <col min="10758" max="10758" width="34" customWidth="1"/>
    <col min="10759" max="10759" width="10.85546875" customWidth="1"/>
    <col min="10760" max="10760" width="12.140625" customWidth="1"/>
    <col min="10761" max="10761" width="12.28515625" customWidth="1"/>
    <col min="10762" max="10762" width="13" customWidth="1"/>
    <col min="11013" max="11013" width="7.140625" customWidth="1"/>
    <col min="11014" max="11014" width="34" customWidth="1"/>
    <col min="11015" max="11015" width="10.85546875" customWidth="1"/>
    <col min="11016" max="11016" width="12.140625" customWidth="1"/>
    <col min="11017" max="11017" width="12.28515625" customWidth="1"/>
    <col min="11018" max="11018" width="13" customWidth="1"/>
    <col min="11269" max="11269" width="7.140625" customWidth="1"/>
    <col min="11270" max="11270" width="34" customWidth="1"/>
    <col min="11271" max="11271" width="10.85546875" customWidth="1"/>
    <col min="11272" max="11272" width="12.140625" customWidth="1"/>
    <col min="11273" max="11273" width="12.28515625" customWidth="1"/>
    <col min="11274" max="11274" width="13" customWidth="1"/>
    <col min="11525" max="11525" width="7.140625" customWidth="1"/>
    <col min="11526" max="11526" width="34" customWidth="1"/>
    <col min="11527" max="11527" width="10.85546875" customWidth="1"/>
    <col min="11528" max="11528" width="12.140625" customWidth="1"/>
    <col min="11529" max="11529" width="12.28515625" customWidth="1"/>
    <col min="11530" max="11530" width="13" customWidth="1"/>
    <col min="11781" max="11781" width="7.140625" customWidth="1"/>
    <col min="11782" max="11782" width="34" customWidth="1"/>
    <col min="11783" max="11783" width="10.85546875" customWidth="1"/>
    <col min="11784" max="11784" width="12.140625" customWidth="1"/>
    <col min="11785" max="11785" width="12.28515625" customWidth="1"/>
    <col min="11786" max="11786" width="13" customWidth="1"/>
    <col min="12037" max="12037" width="7.140625" customWidth="1"/>
    <col min="12038" max="12038" width="34" customWidth="1"/>
    <col min="12039" max="12039" width="10.85546875" customWidth="1"/>
    <col min="12040" max="12040" width="12.140625" customWidth="1"/>
    <col min="12041" max="12041" width="12.28515625" customWidth="1"/>
    <col min="12042" max="12042" width="13" customWidth="1"/>
    <col min="12293" max="12293" width="7.140625" customWidth="1"/>
    <col min="12294" max="12294" width="34" customWidth="1"/>
    <col min="12295" max="12295" width="10.85546875" customWidth="1"/>
    <col min="12296" max="12296" width="12.140625" customWidth="1"/>
    <col min="12297" max="12297" width="12.28515625" customWidth="1"/>
    <col min="12298" max="12298" width="13" customWidth="1"/>
    <col min="12549" max="12549" width="7.140625" customWidth="1"/>
    <col min="12550" max="12550" width="34" customWidth="1"/>
    <col min="12551" max="12551" width="10.85546875" customWidth="1"/>
    <col min="12552" max="12552" width="12.140625" customWidth="1"/>
    <col min="12553" max="12553" width="12.28515625" customWidth="1"/>
    <col min="12554" max="12554" width="13" customWidth="1"/>
    <col min="12805" max="12805" width="7.140625" customWidth="1"/>
    <col min="12806" max="12806" width="34" customWidth="1"/>
    <col min="12807" max="12807" width="10.85546875" customWidth="1"/>
    <col min="12808" max="12808" width="12.140625" customWidth="1"/>
    <col min="12809" max="12809" width="12.28515625" customWidth="1"/>
    <col min="12810" max="12810" width="13" customWidth="1"/>
    <col min="13061" max="13061" width="7.140625" customWidth="1"/>
    <col min="13062" max="13062" width="34" customWidth="1"/>
    <col min="13063" max="13063" width="10.85546875" customWidth="1"/>
    <col min="13064" max="13064" width="12.140625" customWidth="1"/>
    <col min="13065" max="13065" width="12.28515625" customWidth="1"/>
    <col min="13066" max="13066" width="13" customWidth="1"/>
    <col min="13317" max="13317" width="7.140625" customWidth="1"/>
    <col min="13318" max="13318" width="34" customWidth="1"/>
    <col min="13319" max="13319" width="10.85546875" customWidth="1"/>
    <col min="13320" max="13320" width="12.140625" customWidth="1"/>
    <col min="13321" max="13321" width="12.28515625" customWidth="1"/>
    <col min="13322" max="13322" width="13" customWidth="1"/>
    <col min="13573" max="13573" width="7.140625" customWidth="1"/>
    <col min="13574" max="13574" width="34" customWidth="1"/>
    <col min="13575" max="13575" width="10.85546875" customWidth="1"/>
    <col min="13576" max="13576" width="12.140625" customWidth="1"/>
    <col min="13577" max="13577" width="12.28515625" customWidth="1"/>
    <col min="13578" max="13578" width="13" customWidth="1"/>
    <col min="13829" max="13829" width="7.140625" customWidth="1"/>
    <col min="13830" max="13830" width="34" customWidth="1"/>
    <col min="13831" max="13831" width="10.85546875" customWidth="1"/>
    <col min="13832" max="13832" width="12.140625" customWidth="1"/>
    <col min="13833" max="13833" width="12.28515625" customWidth="1"/>
    <col min="13834" max="13834" width="13" customWidth="1"/>
    <col min="14085" max="14085" width="7.140625" customWidth="1"/>
    <col min="14086" max="14086" width="34" customWidth="1"/>
    <col min="14087" max="14087" width="10.85546875" customWidth="1"/>
    <col min="14088" max="14088" width="12.140625" customWidth="1"/>
    <col min="14089" max="14089" width="12.28515625" customWidth="1"/>
    <col min="14090" max="14090" width="13" customWidth="1"/>
    <col min="14341" max="14341" width="7.140625" customWidth="1"/>
    <col min="14342" max="14342" width="34" customWidth="1"/>
    <col min="14343" max="14343" width="10.85546875" customWidth="1"/>
    <col min="14344" max="14344" width="12.140625" customWidth="1"/>
    <col min="14345" max="14345" width="12.28515625" customWidth="1"/>
    <col min="14346" max="14346" width="13" customWidth="1"/>
    <col min="14597" max="14597" width="7.140625" customWidth="1"/>
    <col min="14598" max="14598" width="34" customWidth="1"/>
    <col min="14599" max="14599" width="10.85546875" customWidth="1"/>
    <col min="14600" max="14600" width="12.140625" customWidth="1"/>
    <col min="14601" max="14601" width="12.28515625" customWidth="1"/>
    <col min="14602" max="14602" width="13" customWidth="1"/>
    <col min="14853" max="14853" width="7.140625" customWidth="1"/>
    <col min="14854" max="14854" width="34" customWidth="1"/>
    <col min="14855" max="14855" width="10.85546875" customWidth="1"/>
    <col min="14856" max="14856" width="12.140625" customWidth="1"/>
    <col min="14857" max="14857" width="12.28515625" customWidth="1"/>
    <col min="14858" max="14858" width="13" customWidth="1"/>
    <col min="15109" max="15109" width="7.140625" customWidth="1"/>
    <col min="15110" max="15110" width="34" customWidth="1"/>
    <col min="15111" max="15111" width="10.85546875" customWidth="1"/>
    <col min="15112" max="15112" width="12.140625" customWidth="1"/>
    <col min="15113" max="15113" width="12.28515625" customWidth="1"/>
    <col min="15114" max="15114" width="13" customWidth="1"/>
    <col min="15365" max="15365" width="7.140625" customWidth="1"/>
    <col min="15366" max="15366" width="34" customWidth="1"/>
    <col min="15367" max="15367" width="10.85546875" customWidth="1"/>
    <col min="15368" max="15368" width="12.140625" customWidth="1"/>
    <col min="15369" max="15369" width="12.28515625" customWidth="1"/>
    <col min="15370" max="15370" width="13" customWidth="1"/>
    <col min="15621" max="15621" width="7.140625" customWidth="1"/>
    <col min="15622" max="15622" width="34" customWidth="1"/>
    <col min="15623" max="15623" width="10.85546875" customWidth="1"/>
    <col min="15624" max="15624" width="12.140625" customWidth="1"/>
    <col min="15625" max="15625" width="12.28515625" customWidth="1"/>
    <col min="15626" max="15626" width="13" customWidth="1"/>
    <col min="15877" max="15877" width="7.140625" customWidth="1"/>
    <col min="15878" max="15878" width="34" customWidth="1"/>
    <col min="15879" max="15879" width="10.85546875" customWidth="1"/>
    <col min="15880" max="15880" width="12.140625" customWidth="1"/>
    <col min="15881" max="15881" width="12.28515625" customWidth="1"/>
    <col min="15882" max="15882" width="13" customWidth="1"/>
    <col min="16133" max="16133" width="7.140625" customWidth="1"/>
    <col min="16134" max="16134" width="34" customWidth="1"/>
    <col min="16135" max="16135" width="10.85546875" customWidth="1"/>
    <col min="16136" max="16136" width="12.140625" customWidth="1"/>
    <col min="16137" max="16137" width="12.28515625" customWidth="1"/>
    <col min="16138" max="16138" width="13" customWidth="1"/>
  </cols>
  <sheetData>
    <row r="1" spans="1:10" x14ac:dyDescent="0.25">
      <c r="C1" s="587" t="s">
        <v>987</v>
      </c>
      <c r="D1" s="588"/>
    </row>
    <row r="2" spans="1:10" x14ac:dyDescent="0.25">
      <c r="C2" s="587" t="s">
        <v>471</v>
      </c>
      <c r="D2" s="588"/>
    </row>
    <row r="3" spans="1:10" x14ac:dyDescent="0.25">
      <c r="C3" s="587" t="s">
        <v>472</v>
      </c>
      <c r="D3" s="588"/>
    </row>
    <row r="4" spans="1:10" x14ac:dyDescent="0.25">
      <c r="C4" s="587" t="s">
        <v>473</v>
      </c>
      <c r="D4" s="588"/>
    </row>
    <row r="5" spans="1:10" x14ac:dyDescent="0.25">
      <c r="C5" s="587" t="s">
        <v>988</v>
      </c>
      <c r="D5" s="588"/>
    </row>
    <row r="6" spans="1:10" x14ac:dyDescent="0.25">
      <c r="C6" s="617" t="s">
        <v>989</v>
      </c>
      <c r="D6" s="617"/>
      <c r="E6" s="617"/>
      <c r="F6" s="617"/>
      <c r="G6" s="617"/>
      <c r="H6" s="617"/>
      <c r="I6" s="617"/>
      <c r="J6" s="617"/>
    </row>
    <row r="7" spans="1:10" x14ac:dyDescent="0.25">
      <c r="C7" s="613" t="s">
        <v>1097</v>
      </c>
      <c r="D7" s="613"/>
      <c r="E7" s="613"/>
      <c r="F7" s="613"/>
      <c r="G7" s="613"/>
      <c r="H7" s="613"/>
      <c r="I7" s="613"/>
      <c r="J7" s="613"/>
    </row>
    <row r="8" spans="1:10" x14ac:dyDescent="0.25">
      <c r="C8" s="616" t="s">
        <v>1098</v>
      </c>
      <c r="D8" s="616"/>
      <c r="E8" s="616"/>
      <c r="F8" s="616"/>
      <c r="G8" s="616"/>
      <c r="H8" s="616"/>
      <c r="I8" s="616"/>
      <c r="J8" s="616"/>
    </row>
    <row r="9" spans="1:10" x14ac:dyDescent="0.25">
      <c r="C9" s="594"/>
      <c r="D9" s="594"/>
      <c r="E9" s="594"/>
      <c r="F9" s="594"/>
      <c r="G9" s="594"/>
      <c r="H9" s="594"/>
      <c r="I9" s="594"/>
      <c r="J9" s="594"/>
    </row>
    <row r="10" spans="1:10" ht="15.75" x14ac:dyDescent="0.25">
      <c r="A10" s="582"/>
      <c r="B10" s="582"/>
      <c r="C10" s="595" t="s">
        <v>661</v>
      </c>
      <c r="D10" s="595"/>
      <c r="E10" s="582"/>
      <c r="F10" s="582"/>
      <c r="G10" s="582"/>
      <c r="H10" s="582"/>
      <c r="I10" s="582"/>
      <c r="J10" s="582"/>
    </row>
    <row r="11" spans="1:10" ht="15.75" x14ac:dyDescent="0.25">
      <c r="A11" s="664" t="s">
        <v>662</v>
      </c>
      <c r="B11" s="664"/>
      <c r="C11" s="664"/>
      <c r="D11" s="664"/>
      <c r="E11" s="664"/>
      <c r="F11" s="664"/>
      <c r="G11" s="664"/>
      <c r="H11" s="664"/>
      <c r="I11" s="664"/>
      <c r="J11" s="664"/>
    </row>
    <row r="12" spans="1:10" ht="15.75" x14ac:dyDescent="0.25">
      <c r="C12" s="657" t="s">
        <v>990</v>
      </c>
      <c r="D12" s="657"/>
    </row>
    <row r="13" spans="1:10" x14ac:dyDescent="0.25">
      <c r="C13" s="594"/>
      <c r="D13" s="594"/>
    </row>
    <row r="14" spans="1:10" x14ac:dyDescent="0.25">
      <c r="C14" s="655"/>
      <c r="D14" s="655"/>
    </row>
    <row r="15" spans="1:10" ht="15.75" x14ac:dyDescent="0.25">
      <c r="C15" s="594"/>
      <c r="D15" s="590"/>
      <c r="F15" s="590" t="s">
        <v>663</v>
      </c>
      <c r="G15" s="590"/>
      <c r="H15" s="590"/>
      <c r="I15" s="590"/>
    </row>
    <row r="16" spans="1:10" ht="18.75" customHeight="1" x14ac:dyDescent="0.25">
      <c r="C16" s="594"/>
      <c r="D16" s="590"/>
    </row>
    <row r="17" spans="2:10" ht="84" customHeight="1" x14ac:dyDescent="0.25">
      <c r="C17" s="658" t="s">
        <v>1099</v>
      </c>
      <c r="D17" s="658"/>
      <c r="E17" s="658"/>
      <c r="F17" s="658"/>
      <c r="G17" s="596"/>
      <c r="H17" s="596"/>
      <c r="I17" s="596"/>
    </row>
    <row r="18" spans="2:10" ht="15.75" x14ac:dyDescent="0.25">
      <c r="C18" s="463"/>
      <c r="D18" s="590"/>
    </row>
    <row r="19" spans="2:10" x14ac:dyDescent="0.25">
      <c r="D19" s="254"/>
      <c r="G19" s="254"/>
      <c r="H19" s="254"/>
      <c r="I19" s="254"/>
      <c r="J19" s="254" t="s">
        <v>660</v>
      </c>
    </row>
    <row r="20" spans="2:10" x14ac:dyDescent="0.25">
      <c r="B20" s="642" t="s">
        <v>474</v>
      </c>
      <c r="C20" s="642" t="s">
        <v>475</v>
      </c>
      <c r="D20" s="642" t="s">
        <v>5</v>
      </c>
      <c r="E20" s="660" t="s">
        <v>664</v>
      </c>
      <c r="F20" s="661"/>
      <c r="G20" s="661"/>
      <c r="H20" s="661"/>
      <c r="I20" s="661"/>
      <c r="J20" s="662"/>
    </row>
    <row r="21" spans="2:10" ht="84" customHeight="1" x14ac:dyDescent="0.25">
      <c r="B21" s="643"/>
      <c r="C21" s="643"/>
      <c r="D21" s="643"/>
      <c r="E21" s="663" t="s">
        <v>665</v>
      </c>
      <c r="F21" s="663" t="s">
        <v>666</v>
      </c>
      <c r="G21" s="660" t="s">
        <v>686</v>
      </c>
      <c r="H21" s="661"/>
      <c r="I21" s="662"/>
      <c r="J21" s="663" t="s">
        <v>667</v>
      </c>
    </row>
    <row r="22" spans="2:10" ht="38.25" customHeight="1" x14ac:dyDescent="0.25">
      <c r="B22" s="659"/>
      <c r="C22" s="659"/>
      <c r="D22" s="659"/>
      <c r="E22" s="663"/>
      <c r="F22" s="663"/>
      <c r="G22" s="484" t="s">
        <v>687</v>
      </c>
      <c r="H22" s="597" t="s">
        <v>688</v>
      </c>
      <c r="I22" s="485" t="s">
        <v>689</v>
      </c>
      <c r="J22" s="663"/>
    </row>
    <row r="23" spans="2:10" ht="31.5" x14ac:dyDescent="0.25">
      <c r="B23" s="592">
        <v>1</v>
      </c>
      <c r="C23" s="244" t="s">
        <v>476</v>
      </c>
      <c r="D23" s="486">
        <f>SUM(E23+F23+J23)</f>
        <v>1084961</v>
      </c>
      <c r="E23" s="359">
        <v>5961</v>
      </c>
      <c r="F23" s="359">
        <f>SUM(G23:I23)</f>
        <v>1039000</v>
      </c>
      <c r="G23" s="359">
        <v>244107</v>
      </c>
      <c r="H23" s="359">
        <v>605893</v>
      </c>
      <c r="I23" s="359">
        <v>189000</v>
      </c>
      <c r="J23" s="359">
        <v>40000</v>
      </c>
    </row>
    <row r="24" spans="2:10" ht="15.75" x14ac:dyDescent="0.25">
      <c r="B24" s="592">
        <v>2</v>
      </c>
      <c r="C24" s="244" t="s">
        <v>477</v>
      </c>
      <c r="D24" s="464">
        <f t="shared" ref="D24:D29" si="0">SUM(E24+F24+J24)</f>
        <v>587692</v>
      </c>
      <c r="E24" s="364">
        <v>13073</v>
      </c>
      <c r="F24" s="364">
        <f t="shared" ref="F24:F29" si="1">SUM(G24:I24)</f>
        <v>534619</v>
      </c>
      <c r="G24" s="364"/>
      <c r="H24" s="364">
        <v>409000</v>
      </c>
      <c r="I24" s="364">
        <v>125619</v>
      </c>
      <c r="J24" s="364">
        <v>40000</v>
      </c>
    </row>
    <row r="25" spans="2:10" ht="15.75" x14ac:dyDescent="0.25">
      <c r="B25" s="592">
        <v>3</v>
      </c>
      <c r="C25" s="244" t="s">
        <v>478</v>
      </c>
      <c r="D25" s="464">
        <f t="shared" si="0"/>
        <v>391154</v>
      </c>
      <c r="E25" s="364">
        <v>5238</v>
      </c>
      <c r="F25" s="364">
        <f t="shared" si="1"/>
        <v>345916</v>
      </c>
      <c r="G25" s="364"/>
      <c r="H25" s="364">
        <v>296000</v>
      </c>
      <c r="I25" s="364">
        <v>49916</v>
      </c>
      <c r="J25" s="364">
        <v>40000</v>
      </c>
    </row>
    <row r="26" spans="2:10" ht="15.75" x14ac:dyDescent="0.25">
      <c r="B26" s="592">
        <v>4</v>
      </c>
      <c r="C26" s="244" t="s">
        <v>479</v>
      </c>
      <c r="D26" s="464">
        <f t="shared" si="0"/>
        <v>1089205</v>
      </c>
      <c r="E26" s="364">
        <v>6623</v>
      </c>
      <c r="F26" s="364">
        <f t="shared" si="1"/>
        <v>1042582</v>
      </c>
      <c r="G26" s="364"/>
      <c r="H26" s="364">
        <v>850000</v>
      </c>
      <c r="I26" s="364">
        <v>192582</v>
      </c>
      <c r="J26" s="364">
        <v>40000</v>
      </c>
    </row>
    <row r="27" spans="2:10" ht="15.75" x14ac:dyDescent="0.25">
      <c r="B27" s="592">
        <v>5</v>
      </c>
      <c r="C27" s="244" t="s">
        <v>480</v>
      </c>
      <c r="D27" s="464">
        <f t="shared" si="0"/>
        <v>89847</v>
      </c>
      <c r="E27" s="364">
        <v>4847</v>
      </c>
      <c r="F27" s="364">
        <f t="shared" si="1"/>
        <v>0</v>
      </c>
      <c r="G27" s="364"/>
      <c r="H27" s="364"/>
      <c r="I27" s="364"/>
      <c r="J27" s="364">
        <v>85000</v>
      </c>
    </row>
    <row r="28" spans="2:10" ht="15.75" x14ac:dyDescent="0.25">
      <c r="B28" s="592">
        <v>6</v>
      </c>
      <c r="C28" s="244" t="s">
        <v>481</v>
      </c>
      <c r="D28" s="464">
        <f t="shared" si="0"/>
        <v>700438</v>
      </c>
      <c r="E28" s="364">
        <v>6653</v>
      </c>
      <c r="F28" s="364">
        <f t="shared" si="1"/>
        <v>653785</v>
      </c>
      <c r="G28" s="364"/>
      <c r="H28" s="364">
        <v>513000</v>
      </c>
      <c r="I28" s="364">
        <v>140785</v>
      </c>
      <c r="J28" s="364">
        <v>40000</v>
      </c>
    </row>
    <row r="29" spans="2:10" ht="15.75" x14ac:dyDescent="0.25">
      <c r="B29" s="592">
        <v>7</v>
      </c>
      <c r="C29" s="244" t="s">
        <v>482</v>
      </c>
      <c r="D29" s="464">
        <f t="shared" si="0"/>
        <v>358471</v>
      </c>
      <c r="E29" s="364">
        <v>5005</v>
      </c>
      <c r="F29" s="364">
        <f t="shared" si="1"/>
        <v>313466</v>
      </c>
      <c r="G29" s="364"/>
      <c r="H29" s="364">
        <v>267000</v>
      </c>
      <c r="I29" s="364">
        <v>46466</v>
      </c>
      <c r="J29" s="364">
        <v>40000</v>
      </c>
    </row>
    <row r="30" spans="2:10" ht="15.75" x14ac:dyDescent="0.25">
      <c r="B30" s="255"/>
      <c r="C30" s="250" t="s">
        <v>483</v>
      </c>
      <c r="D30" s="465">
        <f>SUM(D23:D29)</f>
        <v>4301768</v>
      </c>
      <c r="E30" s="465">
        <f>SUM(E23:E29)</f>
        <v>47400</v>
      </c>
      <c r="F30" s="465">
        <f>SUM(F23:F29)</f>
        <v>3929368</v>
      </c>
      <c r="G30" s="465">
        <f t="shared" ref="G30:I30" si="2">SUM(G23:G29)</f>
        <v>244107</v>
      </c>
      <c r="H30" s="465">
        <f t="shared" si="2"/>
        <v>2940893</v>
      </c>
      <c r="I30" s="465">
        <f t="shared" si="2"/>
        <v>744368</v>
      </c>
      <c r="J30" s="465">
        <f>SUM(J23:J29)</f>
        <v>325000</v>
      </c>
    </row>
  </sheetData>
  <mergeCells count="15">
    <mergeCell ref="C6:J6"/>
    <mergeCell ref="C7:J7"/>
    <mergeCell ref="C8:J8"/>
    <mergeCell ref="A11:J11"/>
    <mergeCell ref="C12:D12"/>
    <mergeCell ref="C14:D14"/>
    <mergeCell ref="C17:F17"/>
    <mergeCell ref="B20:B22"/>
    <mergeCell ref="C20:C22"/>
    <mergeCell ref="D20:D22"/>
    <mergeCell ref="E20:J20"/>
    <mergeCell ref="E21:E22"/>
    <mergeCell ref="F21:F22"/>
    <mergeCell ref="G21:I21"/>
    <mergeCell ref="J21:J22"/>
  </mergeCells>
  <pageMargins left="0.70866141732283472" right="0.70866141732283472" top="0.74803149606299213" bottom="0.74803149606299213" header="0.31496062992125984" footer="0.31496062992125984"/>
  <pageSetup paperSize="9" scale="65" orientation="portrait" blackAndWhite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4"/>
  <sheetViews>
    <sheetView topLeftCell="A3" zoomScaleNormal="100" workbookViewId="0">
      <selection activeCell="C13" sqref="C13"/>
    </sheetView>
  </sheetViews>
  <sheetFormatPr defaultRowHeight="15" x14ac:dyDescent="0.25"/>
  <cols>
    <col min="1" max="1" width="7.7109375" customWidth="1"/>
    <col min="2" max="2" width="28" customWidth="1"/>
    <col min="3" max="3" width="64.42578125" customWidth="1"/>
    <col min="4" max="4" width="13.5703125" customWidth="1"/>
    <col min="5" max="5" width="12.7109375" customWidth="1"/>
  </cols>
  <sheetData>
    <row r="1" spans="2:5" x14ac:dyDescent="0.25">
      <c r="C1" s="614" t="s">
        <v>930</v>
      </c>
      <c r="D1" s="614"/>
      <c r="E1" s="615"/>
    </row>
    <row r="2" spans="2:5" x14ac:dyDescent="0.25">
      <c r="C2" s="614" t="s">
        <v>405</v>
      </c>
      <c r="D2" s="614"/>
      <c r="E2" s="615"/>
    </row>
    <row r="3" spans="2:5" x14ac:dyDescent="0.25">
      <c r="C3" s="614" t="s">
        <v>406</v>
      </c>
      <c r="D3" s="614"/>
      <c r="E3" s="615"/>
    </row>
    <row r="4" spans="2:5" x14ac:dyDescent="0.25">
      <c r="C4" s="614" t="s">
        <v>407</v>
      </c>
      <c r="D4" s="614"/>
      <c r="E4" s="615"/>
    </row>
    <row r="5" spans="2:5" x14ac:dyDescent="0.25">
      <c r="C5" s="614" t="s">
        <v>917</v>
      </c>
      <c r="D5" s="614"/>
      <c r="E5" s="615"/>
    </row>
    <row r="6" spans="2:5" x14ac:dyDescent="0.25">
      <c r="C6" s="611" t="s">
        <v>919</v>
      </c>
      <c r="D6" s="611"/>
      <c r="E6" s="612"/>
    </row>
    <row r="7" spans="2:5" x14ac:dyDescent="0.25">
      <c r="C7" s="611" t="s">
        <v>1018</v>
      </c>
      <c r="D7" s="611"/>
      <c r="E7" s="612"/>
    </row>
    <row r="8" spans="2:5" x14ac:dyDescent="0.25">
      <c r="C8" s="613"/>
      <c r="D8" s="613"/>
      <c r="E8" s="613"/>
    </row>
    <row r="9" spans="2:5" x14ac:dyDescent="0.25">
      <c r="C9" s="505"/>
      <c r="D9" s="505"/>
      <c r="E9" s="505"/>
    </row>
    <row r="10" spans="2:5" ht="18.75" x14ac:dyDescent="0.25">
      <c r="C10" s="507" t="s">
        <v>408</v>
      </c>
      <c r="D10" s="507"/>
    </row>
    <row r="11" spans="2:5" ht="18.75" x14ac:dyDescent="0.25">
      <c r="C11" s="507" t="s">
        <v>1131</v>
      </c>
      <c r="D11" s="507"/>
    </row>
    <row r="12" spans="2:5" ht="18.75" x14ac:dyDescent="0.25">
      <c r="C12" s="507" t="s">
        <v>1132</v>
      </c>
      <c r="D12" s="507"/>
    </row>
    <row r="13" spans="2:5" x14ac:dyDescent="0.25">
      <c r="E13" s="4" t="s">
        <v>660</v>
      </c>
    </row>
    <row r="14" spans="2:5" ht="49.5" customHeight="1" x14ac:dyDescent="0.25">
      <c r="B14" s="508" t="s">
        <v>409</v>
      </c>
      <c r="C14" s="12" t="s">
        <v>410</v>
      </c>
      <c r="D14" s="506" t="s">
        <v>785</v>
      </c>
      <c r="E14" s="506" t="s">
        <v>786</v>
      </c>
    </row>
    <row r="15" spans="2:5" ht="31.5" x14ac:dyDescent="0.25">
      <c r="B15" s="240" t="s">
        <v>411</v>
      </c>
      <c r="C15" s="224" t="s">
        <v>412</v>
      </c>
      <c r="D15" s="466">
        <f>SUM(D16,D19,D27,D36)</f>
        <v>513401</v>
      </c>
      <c r="E15" s="466">
        <f>SUM(E16,E19,E27,E36)</f>
        <v>0</v>
      </c>
    </row>
    <row r="16" spans="2:5" ht="31.5" hidden="1" x14ac:dyDescent="0.25">
      <c r="B16" s="241" t="s">
        <v>413</v>
      </c>
      <c r="C16" s="151" t="s">
        <v>414</v>
      </c>
      <c r="D16" s="467">
        <f>SUM(D17)</f>
        <v>0</v>
      </c>
      <c r="E16" s="467">
        <f>SUM(E17)</f>
        <v>0</v>
      </c>
    </row>
    <row r="17" spans="2:5" ht="31.5" hidden="1" x14ac:dyDescent="0.25">
      <c r="B17" s="242" t="s">
        <v>415</v>
      </c>
      <c r="C17" s="51" t="s">
        <v>416</v>
      </c>
      <c r="D17" s="468">
        <f>SUM(D18)</f>
        <v>0</v>
      </c>
      <c r="E17" s="468">
        <f>SUM(E18)</f>
        <v>0</v>
      </c>
    </row>
    <row r="18" spans="2:5" ht="31.5" hidden="1" x14ac:dyDescent="0.25">
      <c r="B18" s="243" t="s">
        <v>417</v>
      </c>
      <c r="C18" s="244" t="s">
        <v>418</v>
      </c>
      <c r="D18" s="469"/>
      <c r="E18" s="469"/>
    </row>
    <row r="19" spans="2:5" ht="31.5" x14ac:dyDescent="0.25">
      <c r="B19" s="241" t="s">
        <v>419</v>
      </c>
      <c r="C19" s="151" t="s">
        <v>420</v>
      </c>
      <c r="D19" s="467">
        <f>SUM(D20)</f>
        <v>0</v>
      </c>
      <c r="E19" s="467">
        <f>SUM(E20)</f>
        <v>0</v>
      </c>
    </row>
    <row r="20" spans="2:5" ht="31.5" x14ac:dyDescent="0.25">
      <c r="B20" s="242" t="s">
        <v>421</v>
      </c>
      <c r="C20" s="51" t="s">
        <v>422</v>
      </c>
      <c r="D20" s="468">
        <f>SUM(D21,D24)</f>
        <v>0</v>
      </c>
      <c r="E20" s="468">
        <f>SUM(E21,E24)</f>
        <v>0</v>
      </c>
    </row>
    <row r="21" spans="2:5" ht="47.25" x14ac:dyDescent="0.25">
      <c r="B21" s="245" t="s">
        <v>776</v>
      </c>
      <c r="C21" s="174" t="s">
        <v>778</v>
      </c>
      <c r="D21" s="470">
        <f>SUM(D22)</f>
        <v>2000000</v>
      </c>
      <c r="E21" s="470">
        <f>SUM(E22)</f>
        <v>2000000</v>
      </c>
    </row>
    <row r="22" spans="2:5" ht="47.25" x14ac:dyDescent="0.25">
      <c r="B22" s="243" t="s">
        <v>777</v>
      </c>
      <c r="C22" s="244" t="s">
        <v>781</v>
      </c>
      <c r="D22" s="472">
        <f>SUM(D23)</f>
        <v>2000000</v>
      </c>
      <c r="E22" s="472">
        <f>SUM(E23)</f>
        <v>2000000</v>
      </c>
    </row>
    <row r="23" spans="2:5" ht="31.5" x14ac:dyDescent="0.25">
      <c r="B23" s="243" t="s">
        <v>779</v>
      </c>
      <c r="C23" s="244" t="s">
        <v>782</v>
      </c>
      <c r="D23" s="469">
        <v>2000000</v>
      </c>
      <c r="E23" s="469">
        <v>2000000</v>
      </c>
    </row>
    <row r="24" spans="2:5" ht="47.25" x14ac:dyDescent="0.25">
      <c r="B24" s="245" t="s">
        <v>423</v>
      </c>
      <c r="C24" s="174" t="s">
        <v>424</v>
      </c>
      <c r="D24" s="470">
        <f>SUM(D25)</f>
        <v>-2000000</v>
      </c>
      <c r="E24" s="470">
        <f>SUM(E25)</f>
        <v>-2000000</v>
      </c>
    </row>
    <row r="25" spans="2:5" ht="47.25" x14ac:dyDescent="0.25">
      <c r="B25" s="243" t="s">
        <v>425</v>
      </c>
      <c r="C25" s="244" t="s">
        <v>426</v>
      </c>
      <c r="D25" s="472">
        <f>SUM(D26)</f>
        <v>-2000000</v>
      </c>
      <c r="E25" s="472">
        <f>SUM(E26)</f>
        <v>-2000000</v>
      </c>
    </row>
    <row r="26" spans="2:5" ht="47.25" x14ac:dyDescent="0.25">
      <c r="B26" s="243" t="s">
        <v>780</v>
      </c>
      <c r="C26" s="244" t="s">
        <v>783</v>
      </c>
      <c r="D26" s="469">
        <v>-2000000</v>
      </c>
      <c r="E26" s="469">
        <v>-2000000</v>
      </c>
    </row>
    <row r="27" spans="2:5" ht="31.5" x14ac:dyDescent="0.25">
      <c r="B27" s="241" t="s">
        <v>427</v>
      </c>
      <c r="C27" s="151" t="s">
        <v>428</v>
      </c>
      <c r="D27" s="467">
        <f>SUM(D28,D32)</f>
        <v>0</v>
      </c>
      <c r="E27" s="467">
        <f>SUM(E28,E32)</f>
        <v>0</v>
      </c>
    </row>
    <row r="28" spans="2:5" ht="15.75" x14ac:dyDescent="0.25">
      <c r="B28" s="242" t="s">
        <v>429</v>
      </c>
      <c r="C28" s="51" t="s">
        <v>430</v>
      </c>
      <c r="D28" s="471">
        <f t="shared" ref="D28:E30" si="0">SUM(D29)</f>
        <v>-264293263</v>
      </c>
      <c r="E28" s="471">
        <f t="shared" si="0"/>
        <v>-269659276</v>
      </c>
    </row>
    <row r="29" spans="2:5" ht="15.75" x14ac:dyDescent="0.25">
      <c r="B29" s="243" t="s">
        <v>431</v>
      </c>
      <c r="C29" s="244" t="s">
        <v>432</v>
      </c>
      <c r="D29" s="472">
        <f t="shared" si="0"/>
        <v>-264293263</v>
      </c>
      <c r="E29" s="472">
        <f t="shared" si="0"/>
        <v>-269659276</v>
      </c>
    </row>
    <row r="30" spans="2:5" ht="15.75" x14ac:dyDescent="0.25">
      <c r="B30" s="243" t="s">
        <v>433</v>
      </c>
      <c r="C30" s="244" t="s">
        <v>434</v>
      </c>
      <c r="D30" s="472">
        <f t="shared" si="0"/>
        <v>-264293263</v>
      </c>
      <c r="E30" s="472">
        <f t="shared" si="0"/>
        <v>-269659276</v>
      </c>
    </row>
    <row r="31" spans="2:5" ht="31.5" x14ac:dyDescent="0.25">
      <c r="B31" s="243" t="s">
        <v>435</v>
      </c>
      <c r="C31" s="244" t="s">
        <v>436</v>
      </c>
      <c r="D31" s="469">
        <v>-264293263</v>
      </c>
      <c r="E31" s="469">
        <v>-269659276</v>
      </c>
    </row>
    <row r="32" spans="2:5" ht="15.75" x14ac:dyDescent="0.25">
      <c r="B32" s="242" t="s">
        <v>437</v>
      </c>
      <c r="C32" s="51" t="s">
        <v>438</v>
      </c>
      <c r="D32" s="471">
        <f t="shared" ref="D32:E34" si="1">SUM(D33)</f>
        <v>264293263</v>
      </c>
      <c r="E32" s="471">
        <f t="shared" si="1"/>
        <v>269659276</v>
      </c>
    </row>
    <row r="33" spans="2:5" ht="15.75" x14ac:dyDescent="0.25">
      <c r="B33" s="243" t="s">
        <v>439</v>
      </c>
      <c r="C33" s="244" t="s">
        <v>440</v>
      </c>
      <c r="D33" s="473">
        <f t="shared" si="1"/>
        <v>264293263</v>
      </c>
      <c r="E33" s="473">
        <f t="shared" si="1"/>
        <v>269659276</v>
      </c>
    </row>
    <row r="34" spans="2:5" ht="15.75" x14ac:dyDescent="0.25">
      <c r="B34" s="243" t="s">
        <v>441</v>
      </c>
      <c r="C34" s="244" t="s">
        <v>442</v>
      </c>
      <c r="D34" s="473">
        <f t="shared" si="1"/>
        <v>264293263</v>
      </c>
      <c r="E34" s="473">
        <f t="shared" si="1"/>
        <v>269659276</v>
      </c>
    </row>
    <row r="35" spans="2:5" ht="31.5" x14ac:dyDescent="0.25">
      <c r="B35" s="243" t="s">
        <v>443</v>
      </c>
      <c r="C35" s="246" t="s">
        <v>444</v>
      </c>
      <c r="D35" s="469">
        <v>264293263</v>
      </c>
      <c r="E35" s="469">
        <v>269659276</v>
      </c>
    </row>
    <row r="36" spans="2:5" ht="31.5" x14ac:dyDescent="0.25">
      <c r="B36" s="241" t="s">
        <v>445</v>
      </c>
      <c r="C36" s="151" t="s">
        <v>446</v>
      </c>
      <c r="D36" s="467">
        <f>SUM(D37)</f>
        <v>513401</v>
      </c>
      <c r="E36" s="467">
        <f>SUM(E37)</f>
        <v>0</v>
      </c>
    </row>
    <row r="37" spans="2:5" ht="31.5" x14ac:dyDescent="0.25">
      <c r="B37" s="247" t="s">
        <v>447</v>
      </c>
      <c r="C37" s="248" t="s">
        <v>448</v>
      </c>
      <c r="D37" s="468">
        <f>SUM(D38,D41)</f>
        <v>513401</v>
      </c>
      <c r="E37" s="468">
        <f>SUM(E38,E41)</f>
        <v>0</v>
      </c>
    </row>
    <row r="38" spans="2:5" ht="31.5" x14ac:dyDescent="0.25">
      <c r="B38" s="245" t="s">
        <v>449</v>
      </c>
      <c r="C38" s="174" t="s">
        <v>450</v>
      </c>
      <c r="D38" s="470">
        <f>SUM(D39)</f>
        <v>1013401</v>
      </c>
      <c r="E38" s="470">
        <f>SUM(E39)</f>
        <v>500000</v>
      </c>
    </row>
    <row r="39" spans="2:5" ht="45.75" customHeight="1" x14ac:dyDescent="0.25">
      <c r="B39" s="243" t="s">
        <v>451</v>
      </c>
      <c r="C39" s="244" t="s">
        <v>452</v>
      </c>
      <c r="D39" s="472">
        <f>SUM(D40)</f>
        <v>1013401</v>
      </c>
      <c r="E39" s="472">
        <f>SUM(E40)</f>
        <v>500000</v>
      </c>
    </row>
    <row r="40" spans="2:5" ht="63" x14ac:dyDescent="0.25">
      <c r="B40" s="243" t="s">
        <v>453</v>
      </c>
      <c r="C40" s="244" t="s">
        <v>454</v>
      </c>
      <c r="D40" s="474">
        <v>1013401</v>
      </c>
      <c r="E40" s="474">
        <v>500000</v>
      </c>
    </row>
    <row r="41" spans="2:5" ht="31.5" x14ac:dyDescent="0.25">
      <c r="B41" s="245" t="s">
        <v>455</v>
      </c>
      <c r="C41" s="174" t="s">
        <v>456</v>
      </c>
      <c r="D41" s="470">
        <f>SUM(D42)</f>
        <v>-500000</v>
      </c>
      <c r="E41" s="470">
        <f>SUM(E42)</f>
        <v>-500000</v>
      </c>
    </row>
    <row r="42" spans="2:5" ht="47.25" x14ac:dyDescent="0.25">
      <c r="B42" s="243" t="s">
        <v>457</v>
      </c>
      <c r="C42" s="244" t="s">
        <v>458</v>
      </c>
      <c r="D42" s="472">
        <f>SUM(D43)</f>
        <v>-500000</v>
      </c>
      <c r="E42" s="472">
        <f>SUM(E43)</f>
        <v>-500000</v>
      </c>
    </row>
    <row r="43" spans="2:5" ht="47.25" x14ac:dyDescent="0.25">
      <c r="B43" s="243" t="s">
        <v>459</v>
      </c>
      <c r="C43" s="244" t="s">
        <v>460</v>
      </c>
      <c r="D43" s="474">
        <v>-500000</v>
      </c>
      <c r="E43" s="474">
        <v>-500000</v>
      </c>
    </row>
    <row r="44" spans="2:5" ht="15.75" x14ac:dyDescent="0.25">
      <c r="B44" s="249"/>
      <c r="C44" s="250" t="s">
        <v>461</v>
      </c>
      <c r="D44" s="475">
        <f>SUM(D15)</f>
        <v>513401</v>
      </c>
      <c r="E44" s="475">
        <f>SUM(E15)</f>
        <v>0</v>
      </c>
    </row>
  </sheetData>
  <mergeCells count="8">
    <mergeCell ref="C7:E7"/>
    <mergeCell ref="C8:E8"/>
    <mergeCell ref="C1:E1"/>
    <mergeCell ref="C2:E2"/>
    <mergeCell ref="C3:E3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69" orientation="portrait" blackAndWhite="1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3" zoomScaleNormal="100" workbookViewId="0">
      <selection activeCell="C20" sqref="C20:C22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2.28515625" customWidth="1"/>
    <col min="7" max="7" width="11.140625" customWidth="1"/>
    <col min="8" max="8" width="10.7109375" customWidth="1"/>
    <col min="9" max="9" width="10.85546875" customWidth="1"/>
    <col min="10" max="10" width="11.140625" customWidth="1"/>
    <col min="261" max="261" width="7.140625" customWidth="1"/>
    <col min="262" max="262" width="34" customWidth="1"/>
    <col min="263" max="263" width="10.85546875" customWidth="1"/>
    <col min="264" max="264" width="12.140625" customWidth="1"/>
    <col min="265" max="265" width="12.28515625" customWidth="1"/>
    <col min="266" max="266" width="13" customWidth="1"/>
    <col min="517" max="517" width="7.140625" customWidth="1"/>
    <col min="518" max="518" width="34" customWidth="1"/>
    <col min="519" max="519" width="10.85546875" customWidth="1"/>
    <col min="520" max="520" width="12.140625" customWidth="1"/>
    <col min="521" max="521" width="12.28515625" customWidth="1"/>
    <col min="522" max="522" width="13" customWidth="1"/>
    <col min="773" max="773" width="7.140625" customWidth="1"/>
    <col min="774" max="774" width="34" customWidth="1"/>
    <col min="775" max="775" width="10.85546875" customWidth="1"/>
    <col min="776" max="776" width="12.140625" customWidth="1"/>
    <col min="777" max="777" width="12.28515625" customWidth="1"/>
    <col min="778" max="778" width="13" customWidth="1"/>
    <col min="1029" max="1029" width="7.140625" customWidth="1"/>
    <col min="1030" max="1030" width="34" customWidth="1"/>
    <col min="1031" max="1031" width="10.85546875" customWidth="1"/>
    <col min="1032" max="1032" width="12.140625" customWidth="1"/>
    <col min="1033" max="1033" width="12.28515625" customWidth="1"/>
    <col min="1034" max="1034" width="13" customWidth="1"/>
    <col min="1285" max="1285" width="7.140625" customWidth="1"/>
    <col min="1286" max="1286" width="34" customWidth="1"/>
    <col min="1287" max="1287" width="10.85546875" customWidth="1"/>
    <col min="1288" max="1288" width="12.140625" customWidth="1"/>
    <col min="1289" max="1289" width="12.28515625" customWidth="1"/>
    <col min="1290" max="1290" width="13" customWidth="1"/>
    <col min="1541" max="1541" width="7.140625" customWidth="1"/>
    <col min="1542" max="1542" width="34" customWidth="1"/>
    <col min="1543" max="1543" width="10.85546875" customWidth="1"/>
    <col min="1544" max="1544" width="12.140625" customWidth="1"/>
    <col min="1545" max="1545" width="12.28515625" customWidth="1"/>
    <col min="1546" max="1546" width="13" customWidth="1"/>
    <col min="1797" max="1797" width="7.140625" customWidth="1"/>
    <col min="1798" max="1798" width="34" customWidth="1"/>
    <col min="1799" max="1799" width="10.85546875" customWidth="1"/>
    <col min="1800" max="1800" width="12.140625" customWidth="1"/>
    <col min="1801" max="1801" width="12.28515625" customWidth="1"/>
    <col min="1802" max="1802" width="13" customWidth="1"/>
    <col min="2053" max="2053" width="7.140625" customWidth="1"/>
    <col min="2054" max="2054" width="34" customWidth="1"/>
    <col min="2055" max="2055" width="10.85546875" customWidth="1"/>
    <col min="2056" max="2056" width="12.140625" customWidth="1"/>
    <col min="2057" max="2057" width="12.28515625" customWidth="1"/>
    <col min="2058" max="2058" width="13" customWidth="1"/>
    <col min="2309" max="2309" width="7.140625" customWidth="1"/>
    <col min="2310" max="2310" width="34" customWidth="1"/>
    <col min="2311" max="2311" width="10.85546875" customWidth="1"/>
    <col min="2312" max="2312" width="12.140625" customWidth="1"/>
    <col min="2313" max="2313" width="12.28515625" customWidth="1"/>
    <col min="2314" max="2314" width="13" customWidth="1"/>
    <col min="2565" max="2565" width="7.140625" customWidth="1"/>
    <col min="2566" max="2566" width="34" customWidth="1"/>
    <col min="2567" max="2567" width="10.85546875" customWidth="1"/>
    <col min="2568" max="2568" width="12.140625" customWidth="1"/>
    <col min="2569" max="2569" width="12.28515625" customWidth="1"/>
    <col min="2570" max="2570" width="13" customWidth="1"/>
    <col min="2821" max="2821" width="7.140625" customWidth="1"/>
    <col min="2822" max="2822" width="34" customWidth="1"/>
    <col min="2823" max="2823" width="10.85546875" customWidth="1"/>
    <col min="2824" max="2824" width="12.140625" customWidth="1"/>
    <col min="2825" max="2825" width="12.28515625" customWidth="1"/>
    <col min="2826" max="2826" width="13" customWidth="1"/>
    <col min="3077" max="3077" width="7.140625" customWidth="1"/>
    <col min="3078" max="3078" width="34" customWidth="1"/>
    <col min="3079" max="3079" width="10.85546875" customWidth="1"/>
    <col min="3080" max="3080" width="12.140625" customWidth="1"/>
    <col min="3081" max="3081" width="12.28515625" customWidth="1"/>
    <col min="3082" max="3082" width="13" customWidth="1"/>
    <col min="3333" max="3333" width="7.140625" customWidth="1"/>
    <col min="3334" max="3334" width="34" customWidth="1"/>
    <col min="3335" max="3335" width="10.85546875" customWidth="1"/>
    <col min="3336" max="3336" width="12.140625" customWidth="1"/>
    <col min="3337" max="3337" width="12.28515625" customWidth="1"/>
    <col min="3338" max="3338" width="13" customWidth="1"/>
    <col min="3589" max="3589" width="7.140625" customWidth="1"/>
    <col min="3590" max="3590" width="34" customWidth="1"/>
    <col min="3591" max="3591" width="10.85546875" customWidth="1"/>
    <col min="3592" max="3592" width="12.140625" customWidth="1"/>
    <col min="3593" max="3593" width="12.28515625" customWidth="1"/>
    <col min="3594" max="3594" width="13" customWidth="1"/>
    <col min="3845" max="3845" width="7.140625" customWidth="1"/>
    <col min="3846" max="3846" width="34" customWidth="1"/>
    <col min="3847" max="3847" width="10.85546875" customWidth="1"/>
    <col min="3848" max="3848" width="12.140625" customWidth="1"/>
    <col min="3849" max="3849" width="12.28515625" customWidth="1"/>
    <col min="3850" max="3850" width="13" customWidth="1"/>
    <col min="4101" max="4101" width="7.140625" customWidth="1"/>
    <col min="4102" max="4102" width="34" customWidth="1"/>
    <col min="4103" max="4103" width="10.85546875" customWidth="1"/>
    <col min="4104" max="4104" width="12.140625" customWidth="1"/>
    <col min="4105" max="4105" width="12.28515625" customWidth="1"/>
    <col min="4106" max="4106" width="13" customWidth="1"/>
    <col min="4357" max="4357" width="7.140625" customWidth="1"/>
    <col min="4358" max="4358" width="34" customWidth="1"/>
    <col min="4359" max="4359" width="10.85546875" customWidth="1"/>
    <col min="4360" max="4360" width="12.140625" customWidth="1"/>
    <col min="4361" max="4361" width="12.28515625" customWidth="1"/>
    <col min="4362" max="4362" width="13" customWidth="1"/>
    <col min="4613" max="4613" width="7.140625" customWidth="1"/>
    <col min="4614" max="4614" width="34" customWidth="1"/>
    <col min="4615" max="4615" width="10.85546875" customWidth="1"/>
    <col min="4616" max="4616" width="12.140625" customWidth="1"/>
    <col min="4617" max="4617" width="12.28515625" customWidth="1"/>
    <col min="4618" max="4618" width="13" customWidth="1"/>
    <col min="4869" max="4869" width="7.140625" customWidth="1"/>
    <col min="4870" max="4870" width="34" customWidth="1"/>
    <col min="4871" max="4871" width="10.85546875" customWidth="1"/>
    <col min="4872" max="4872" width="12.140625" customWidth="1"/>
    <col min="4873" max="4873" width="12.28515625" customWidth="1"/>
    <col min="4874" max="4874" width="13" customWidth="1"/>
    <col min="5125" max="5125" width="7.140625" customWidth="1"/>
    <col min="5126" max="5126" width="34" customWidth="1"/>
    <col min="5127" max="5127" width="10.85546875" customWidth="1"/>
    <col min="5128" max="5128" width="12.140625" customWidth="1"/>
    <col min="5129" max="5129" width="12.28515625" customWidth="1"/>
    <col min="5130" max="5130" width="13" customWidth="1"/>
    <col min="5381" max="5381" width="7.140625" customWidth="1"/>
    <col min="5382" max="5382" width="34" customWidth="1"/>
    <col min="5383" max="5383" width="10.85546875" customWidth="1"/>
    <col min="5384" max="5384" width="12.140625" customWidth="1"/>
    <col min="5385" max="5385" width="12.28515625" customWidth="1"/>
    <col min="5386" max="5386" width="13" customWidth="1"/>
    <col min="5637" max="5637" width="7.140625" customWidth="1"/>
    <col min="5638" max="5638" width="34" customWidth="1"/>
    <col min="5639" max="5639" width="10.85546875" customWidth="1"/>
    <col min="5640" max="5640" width="12.140625" customWidth="1"/>
    <col min="5641" max="5641" width="12.28515625" customWidth="1"/>
    <col min="5642" max="5642" width="13" customWidth="1"/>
    <col min="5893" max="5893" width="7.140625" customWidth="1"/>
    <col min="5894" max="5894" width="34" customWidth="1"/>
    <col min="5895" max="5895" width="10.85546875" customWidth="1"/>
    <col min="5896" max="5896" width="12.140625" customWidth="1"/>
    <col min="5897" max="5897" width="12.28515625" customWidth="1"/>
    <col min="5898" max="5898" width="13" customWidth="1"/>
    <col min="6149" max="6149" width="7.140625" customWidth="1"/>
    <col min="6150" max="6150" width="34" customWidth="1"/>
    <col min="6151" max="6151" width="10.85546875" customWidth="1"/>
    <col min="6152" max="6152" width="12.140625" customWidth="1"/>
    <col min="6153" max="6153" width="12.28515625" customWidth="1"/>
    <col min="6154" max="6154" width="13" customWidth="1"/>
    <col min="6405" max="6405" width="7.140625" customWidth="1"/>
    <col min="6406" max="6406" width="34" customWidth="1"/>
    <col min="6407" max="6407" width="10.85546875" customWidth="1"/>
    <col min="6408" max="6408" width="12.140625" customWidth="1"/>
    <col min="6409" max="6409" width="12.28515625" customWidth="1"/>
    <col min="6410" max="6410" width="13" customWidth="1"/>
    <col min="6661" max="6661" width="7.140625" customWidth="1"/>
    <col min="6662" max="6662" width="34" customWidth="1"/>
    <col min="6663" max="6663" width="10.85546875" customWidth="1"/>
    <col min="6664" max="6664" width="12.140625" customWidth="1"/>
    <col min="6665" max="6665" width="12.28515625" customWidth="1"/>
    <col min="6666" max="6666" width="13" customWidth="1"/>
    <col min="6917" max="6917" width="7.140625" customWidth="1"/>
    <col min="6918" max="6918" width="34" customWidth="1"/>
    <col min="6919" max="6919" width="10.85546875" customWidth="1"/>
    <col min="6920" max="6920" width="12.140625" customWidth="1"/>
    <col min="6921" max="6921" width="12.28515625" customWidth="1"/>
    <col min="6922" max="6922" width="13" customWidth="1"/>
    <col min="7173" max="7173" width="7.140625" customWidth="1"/>
    <col min="7174" max="7174" width="34" customWidth="1"/>
    <col min="7175" max="7175" width="10.85546875" customWidth="1"/>
    <col min="7176" max="7176" width="12.140625" customWidth="1"/>
    <col min="7177" max="7177" width="12.28515625" customWidth="1"/>
    <col min="7178" max="7178" width="13" customWidth="1"/>
    <col min="7429" max="7429" width="7.140625" customWidth="1"/>
    <col min="7430" max="7430" width="34" customWidth="1"/>
    <col min="7431" max="7431" width="10.85546875" customWidth="1"/>
    <col min="7432" max="7432" width="12.140625" customWidth="1"/>
    <col min="7433" max="7433" width="12.28515625" customWidth="1"/>
    <col min="7434" max="7434" width="13" customWidth="1"/>
    <col min="7685" max="7685" width="7.140625" customWidth="1"/>
    <col min="7686" max="7686" width="34" customWidth="1"/>
    <col min="7687" max="7687" width="10.85546875" customWidth="1"/>
    <col min="7688" max="7688" width="12.140625" customWidth="1"/>
    <col min="7689" max="7689" width="12.28515625" customWidth="1"/>
    <col min="7690" max="7690" width="13" customWidth="1"/>
    <col min="7941" max="7941" width="7.140625" customWidth="1"/>
    <col min="7942" max="7942" width="34" customWidth="1"/>
    <col min="7943" max="7943" width="10.85546875" customWidth="1"/>
    <col min="7944" max="7944" width="12.140625" customWidth="1"/>
    <col min="7945" max="7945" width="12.28515625" customWidth="1"/>
    <col min="7946" max="7946" width="13" customWidth="1"/>
    <col min="8197" max="8197" width="7.140625" customWidth="1"/>
    <col min="8198" max="8198" width="34" customWidth="1"/>
    <col min="8199" max="8199" width="10.85546875" customWidth="1"/>
    <col min="8200" max="8200" width="12.140625" customWidth="1"/>
    <col min="8201" max="8201" width="12.28515625" customWidth="1"/>
    <col min="8202" max="8202" width="13" customWidth="1"/>
    <col min="8453" max="8453" width="7.140625" customWidth="1"/>
    <col min="8454" max="8454" width="34" customWidth="1"/>
    <col min="8455" max="8455" width="10.85546875" customWidth="1"/>
    <col min="8456" max="8456" width="12.140625" customWidth="1"/>
    <col min="8457" max="8457" width="12.28515625" customWidth="1"/>
    <col min="8458" max="8458" width="13" customWidth="1"/>
    <col min="8709" max="8709" width="7.140625" customWidth="1"/>
    <col min="8710" max="8710" width="34" customWidth="1"/>
    <col min="8711" max="8711" width="10.85546875" customWidth="1"/>
    <col min="8712" max="8712" width="12.140625" customWidth="1"/>
    <col min="8713" max="8713" width="12.28515625" customWidth="1"/>
    <col min="8714" max="8714" width="13" customWidth="1"/>
    <col min="8965" max="8965" width="7.140625" customWidth="1"/>
    <col min="8966" max="8966" width="34" customWidth="1"/>
    <col min="8967" max="8967" width="10.85546875" customWidth="1"/>
    <col min="8968" max="8968" width="12.140625" customWidth="1"/>
    <col min="8969" max="8969" width="12.28515625" customWidth="1"/>
    <col min="8970" max="8970" width="13" customWidth="1"/>
    <col min="9221" max="9221" width="7.140625" customWidth="1"/>
    <col min="9222" max="9222" width="34" customWidth="1"/>
    <col min="9223" max="9223" width="10.85546875" customWidth="1"/>
    <col min="9224" max="9224" width="12.140625" customWidth="1"/>
    <col min="9225" max="9225" width="12.28515625" customWidth="1"/>
    <col min="9226" max="9226" width="13" customWidth="1"/>
    <col min="9477" max="9477" width="7.140625" customWidth="1"/>
    <col min="9478" max="9478" width="34" customWidth="1"/>
    <col min="9479" max="9479" width="10.85546875" customWidth="1"/>
    <col min="9480" max="9480" width="12.140625" customWidth="1"/>
    <col min="9481" max="9481" width="12.28515625" customWidth="1"/>
    <col min="9482" max="9482" width="13" customWidth="1"/>
    <col min="9733" max="9733" width="7.140625" customWidth="1"/>
    <col min="9734" max="9734" width="34" customWidth="1"/>
    <col min="9735" max="9735" width="10.85546875" customWidth="1"/>
    <col min="9736" max="9736" width="12.140625" customWidth="1"/>
    <col min="9737" max="9737" width="12.28515625" customWidth="1"/>
    <col min="9738" max="9738" width="13" customWidth="1"/>
    <col min="9989" max="9989" width="7.140625" customWidth="1"/>
    <col min="9990" max="9990" width="34" customWidth="1"/>
    <col min="9991" max="9991" width="10.85546875" customWidth="1"/>
    <col min="9992" max="9992" width="12.140625" customWidth="1"/>
    <col min="9993" max="9993" width="12.28515625" customWidth="1"/>
    <col min="9994" max="9994" width="13" customWidth="1"/>
    <col min="10245" max="10245" width="7.140625" customWidth="1"/>
    <col min="10246" max="10246" width="34" customWidth="1"/>
    <col min="10247" max="10247" width="10.85546875" customWidth="1"/>
    <col min="10248" max="10248" width="12.140625" customWidth="1"/>
    <col min="10249" max="10249" width="12.28515625" customWidth="1"/>
    <col min="10250" max="10250" width="13" customWidth="1"/>
    <col min="10501" max="10501" width="7.140625" customWidth="1"/>
    <col min="10502" max="10502" width="34" customWidth="1"/>
    <col min="10503" max="10503" width="10.85546875" customWidth="1"/>
    <col min="10504" max="10504" width="12.140625" customWidth="1"/>
    <col min="10505" max="10505" width="12.28515625" customWidth="1"/>
    <col min="10506" max="10506" width="13" customWidth="1"/>
    <col min="10757" max="10757" width="7.140625" customWidth="1"/>
    <col min="10758" max="10758" width="34" customWidth="1"/>
    <col min="10759" max="10759" width="10.85546875" customWidth="1"/>
    <col min="10760" max="10760" width="12.140625" customWidth="1"/>
    <col min="10761" max="10761" width="12.28515625" customWidth="1"/>
    <col min="10762" max="10762" width="13" customWidth="1"/>
    <col min="11013" max="11013" width="7.140625" customWidth="1"/>
    <col min="11014" max="11014" width="34" customWidth="1"/>
    <col min="11015" max="11015" width="10.85546875" customWidth="1"/>
    <col min="11016" max="11016" width="12.140625" customWidth="1"/>
    <col min="11017" max="11017" width="12.28515625" customWidth="1"/>
    <col min="11018" max="11018" width="13" customWidth="1"/>
    <col min="11269" max="11269" width="7.140625" customWidth="1"/>
    <col min="11270" max="11270" width="34" customWidth="1"/>
    <col min="11271" max="11271" width="10.85546875" customWidth="1"/>
    <col min="11272" max="11272" width="12.140625" customWidth="1"/>
    <col min="11273" max="11273" width="12.28515625" customWidth="1"/>
    <col min="11274" max="11274" width="13" customWidth="1"/>
    <col min="11525" max="11525" width="7.140625" customWidth="1"/>
    <col min="11526" max="11526" width="34" customWidth="1"/>
    <col min="11527" max="11527" width="10.85546875" customWidth="1"/>
    <col min="11528" max="11528" width="12.140625" customWidth="1"/>
    <col min="11529" max="11529" width="12.28515625" customWidth="1"/>
    <col min="11530" max="11530" width="13" customWidth="1"/>
    <col min="11781" max="11781" width="7.140625" customWidth="1"/>
    <col min="11782" max="11782" width="34" customWidth="1"/>
    <col min="11783" max="11783" width="10.85546875" customWidth="1"/>
    <col min="11784" max="11784" width="12.140625" customWidth="1"/>
    <col min="11785" max="11785" width="12.28515625" customWidth="1"/>
    <col min="11786" max="11786" width="13" customWidth="1"/>
    <col min="12037" max="12037" width="7.140625" customWidth="1"/>
    <col min="12038" max="12038" width="34" customWidth="1"/>
    <col min="12039" max="12039" width="10.85546875" customWidth="1"/>
    <col min="12040" max="12040" width="12.140625" customWidth="1"/>
    <col min="12041" max="12041" width="12.28515625" customWidth="1"/>
    <col min="12042" max="12042" width="13" customWidth="1"/>
    <col min="12293" max="12293" width="7.140625" customWidth="1"/>
    <col min="12294" max="12294" width="34" customWidth="1"/>
    <col min="12295" max="12295" width="10.85546875" customWidth="1"/>
    <col min="12296" max="12296" width="12.140625" customWidth="1"/>
    <col min="12297" max="12297" width="12.28515625" customWidth="1"/>
    <col min="12298" max="12298" width="13" customWidth="1"/>
    <col min="12549" max="12549" width="7.140625" customWidth="1"/>
    <col min="12550" max="12550" width="34" customWidth="1"/>
    <col min="12551" max="12551" width="10.85546875" customWidth="1"/>
    <col min="12552" max="12552" width="12.140625" customWidth="1"/>
    <col min="12553" max="12553" width="12.28515625" customWidth="1"/>
    <col min="12554" max="12554" width="13" customWidth="1"/>
    <col min="12805" max="12805" width="7.140625" customWidth="1"/>
    <col min="12806" max="12806" width="34" customWidth="1"/>
    <col min="12807" max="12807" width="10.85546875" customWidth="1"/>
    <col min="12808" max="12808" width="12.140625" customWidth="1"/>
    <col min="12809" max="12809" width="12.28515625" customWidth="1"/>
    <col min="12810" max="12810" width="13" customWidth="1"/>
    <col min="13061" max="13061" width="7.140625" customWidth="1"/>
    <col min="13062" max="13062" width="34" customWidth="1"/>
    <col min="13063" max="13063" width="10.85546875" customWidth="1"/>
    <col min="13064" max="13064" width="12.140625" customWidth="1"/>
    <col min="13065" max="13065" width="12.28515625" customWidth="1"/>
    <col min="13066" max="13066" width="13" customWidth="1"/>
    <col min="13317" max="13317" width="7.140625" customWidth="1"/>
    <col min="13318" max="13318" width="34" customWidth="1"/>
    <col min="13319" max="13319" width="10.85546875" customWidth="1"/>
    <col min="13320" max="13320" width="12.140625" customWidth="1"/>
    <col min="13321" max="13321" width="12.28515625" customWidth="1"/>
    <col min="13322" max="13322" width="13" customWidth="1"/>
    <col min="13573" max="13573" width="7.140625" customWidth="1"/>
    <col min="13574" max="13574" width="34" customWidth="1"/>
    <col min="13575" max="13575" width="10.85546875" customWidth="1"/>
    <col min="13576" max="13576" width="12.140625" customWidth="1"/>
    <col min="13577" max="13577" width="12.28515625" customWidth="1"/>
    <col min="13578" max="13578" width="13" customWidth="1"/>
    <col min="13829" max="13829" width="7.140625" customWidth="1"/>
    <col min="13830" max="13830" width="34" customWidth="1"/>
    <col min="13831" max="13831" width="10.85546875" customWidth="1"/>
    <col min="13832" max="13832" width="12.140625" customWidth="1"/>
    <col min="13833" max="13833" width="12.28515625" customWidth="1"/>
    <col min="13834" max="13834" width="13" customWidth="1"/>
    <col min="14085" max="14085" width="7.140625" customWidth="1"/>
    <col min="14086" max="14086" width="34" customWidth="1"/>
    <col min="14087" max="14087" width="10.85546875" customWidth="1"/>
    <col min="14088" max="14088" width="12.140625" customWidth="1"/>
    <col min="14089" max="14089" width="12.28515625" customWidth="1"/>
    <col min="14090" max="14090" width="13" customWidth="1"/>
    <col min="14341" max="14341" width="7.140625" customWidth="1"/>
    <col min="14342" max="14342" width="34" customWidth="1"/>
    <col min="14343" max="14343" width="10.85546875" customWidth="1"/>
    <col min="14344" max="14344" width="12.140625" customWidth="1"/>
    <col min="14345" max="14345" width="12.28515625" customWidth="1"/>
    <col min="14346" max="14346" width="13" customWidth="1"/>
    <col min="14597" max="14597" width="7.140625" customWidth="1"/>
    <col min="14598" max="14598" width="34" customWidth="1"/>
    <col min="14599" max="14599" width="10.85546875" customWidth="1"/>
    <col min="14600" max="14600" width="12.140625" customWidth="1"/>
    <col min="14601" max="14601" width="12.28515625" customWidth="1"/>
    <col min="14602" max="14602" width="13" customWidth="1"/>
    <col min="14853" max="14853" width="7.140625" customWidth="1"/>
    <col min="14854" max="14854" width="34" customWidth="1"/>
    <col min="14855" max="14855" width="10.85546875" customWidth="1"/>
    <col min="14856" max="14856" width="12.140625" customWidth="1"/>
    <col min="14857" max="14857" width="12.28515625" customWidth="1"/>
    <col min="14858" max="14858" width="13" customWidth="1"/>
    <col min="15109" max="15109" width="7.140625" customWidth="1"/>
    <col min="15110" max="15110" width="34" customWidth="1"/>
    <col min="15111" max="15111" width="10.85546875" customWidth="1"/>
    <col min="15112" max="15112" width="12.140625" customWidth="1"/>
    <col min="15113" max="15113" width="12.28515625" customWidth="1"/>
    <col min="15114" max="15114" width="13" customWidth="1"/>
    <col min="15365" max="15365" width="7.140625" customWidth="1"/>
    <col min="15366" max="15366" width="34" customWidth="1"/>
    <col min="15367" max="15367" width="10.85546875" customWidth="1"/>
    <col min="15368" max="15368" width="12.140625" customWidth="1"/>
    <col min="15369" max="15369" width="12.28515625" customWidth="1"/>
    <col min="15370" max="15370" width="13" customWidth="1"/>
    <col min="15621" max="15621" width="7.140625" customWidth="1"/>
    <col min="15622" max="15622" width="34" customWidth="1"/>
    <col min="15623" max="15623" width="10.85546875" customWidth="1"/>
    <col min="15624" max="15624" width="12.140625" customWidth="1"/>
    <col min="15625" max="15625" width="12.28515625" customWidth="1"/>
    <col min="15626" max="15626" width="13" customWidth="1"/>
    <col min="15877" max="15877" width="7.140625" customWidth="1"/>
    <col min="15878" max="15878" width="34" customWidth="1"/>
    <col min="15879" max="15879" width="10.85546875" customWidth="1"/>
    <col min="15880" max="15880" width="12.140625" customWidth="1"/>
    <col min="15881" max="15881" width="12.28515625" customWidth="1"/>
    <col min="15882" max="15882" width="13" customWidth="1"/>
    <col min="16133" max="16133" width="7.140625" customWidth="1"/>
    <col min="16134" max="16134" width="34" customWidth="1"/>
    <col min="16135" max="16135" width="10.85546875" customWidth="1"/>
    <col min="16136" max="16136" width="12.140625" customWidth="1"/>
    <col min="16137" max="16137" width="12.28515625" customWidth="1"/>
    <col min="16138" max="16138" width="13" customWidth="1"/>
  </cols>
  <sheetData>
    <row r="1" spans="1:10" x14ac:dyDescent="0.25">
      <c r="C1" s="587" t="s">
        <v>987</v>
      </c>
      <c r="D1" s="588"/>
    </row>
    <row r="2" spans="1:10" x14ac:dyDescent="0.25">
      <c r="C2" s="587" t="s">
        <v>471</v>
      </c>
      <c r="D2" s="588"/>
    </row>
    <row r="3" spans="1:10" x14ac:dyDescent="0.25">
      <c r="C3" s="587" t="s">
        <v>472</v>
      </c>
      <c r="D3" s="588"/>
    </row>
    <row r="4" spans="1:10" x14ac:dyDescent="0.25">
      <c r="C4" s="587" t="s">
        <v>473</v>
      </c>
      <c r="D4" s="588"/>
    </row>
    <row r="5" spans="1:10" x14ac:dyDescent="0.25">
      <c r="C5" s="587" t="s">
        <v>988</v>
      </c>
      <c r="D5" s="588"/>
    </row>
    <row r="6" spans="1:10" x14ac:dyDescent="0.25">
      <c r="C6" s="583" t="s">
        <v>989</v>
      </c>
      <c r="D6" s="588"/>
    </row>
    <row r="7" spans="1:10" x14ac:dyDescent="0.25">
      <c r="C7" s="613" t="s">
        <v>1097</v>
      </c>
      <c r="D7" s="613"/>
      <c r="E7" s="613"/>
      <c r="F7" s="613"/>
      <c r="G7" s="613"/>
      <c r="H7" s="613"/>
      <c r="I7" s="613"/>
      <c r="J7" s="613"/>
    </row>
    <row r="8" spans="1:10" x14ac:dyDescent="0.25">
      <c r="C8" s="616" t="s">
        <v>1100</v>
      </c>
      <c r="D8" s="616"/>
      <c r="E8" s="616"/>
      <c r="F8" s="616"/>
      <c r="G8" s="616"/>
      <c r="H8" s="616"/>
      <c r="I8" s="616"/>
      <c r="J8" s="616"/>
    </row>
    <row r="9" spans="1:10" x14ac:dyDescent="0.25">
      <c r="C9" s="594"/>
      <c r="D9" s="594"/>
    </row>
    <row r="10" spans="1:10" ht="15.75" x14ac:dyDescent="0.25">
      <c r="C10" s="625" t="s">
        <v>661</v>
      </c>
      <c r="D10" s="625"/>
      <c r="E10" s="625"/>
      <c r="F10" s="625"/>
      <c r="G10" s="625"/>
      <c r="H10" s="625"/>
    </row>
    <row r="11" spans="1:10" ht="15.75" x14ac:dyDescent="0.25">
      <c r="A11" s="625" t="s">
        <v>662</v>
      </c>
      <c r="B11" s="625"/>
      <c r="C11" s="625"/>
      <c r="D11" s="625"/>
      <c r="E11" s="625"/>
      <c r="F11" s="625"/>
      <c r="G11" s="625"/>
      <c r="H11" s="625"/>
      <c r="I11" s="625"/>
      <c r="J11" s="625"/>
    </row>
    <row r="12" spans="1:10" ht="15.75" x14ac:dyDescent="0.25">
      <c r="C12" s="624" t="s">
        <v>936</v>
      </c>
      <c r="D12" s="624"/>
      <c r="E12" s="624"/>
      <c r="F12" s="624"/>
      <c r="G12" s="624"/>
      <c r="H12" s="624"/>
    </row>
    <row r="13" spans="1:10" x14ac:dyDescent="0.25">
      <c r="C13" s="594"/>
      <c r="D13" s="594"/>
    </row>
    <row r="14" spans="1:10" x14ac:dyDescent="0.25">
      <c r="C14" s="655"/>
      <c r="D14" s="655"/>
    </row>
    <row r="15" spans="1:10" ht="15.75" x14ac:dyDescent="0.25">
      <c r="C15" s="594"/>
      <c r="D15" s="590"/>
      <c r="F15" s="590" t="s">
        <v>991</v>
      </c>
      <c r="G15" s="590"/>
      <c r="H15" s="590"/>
      <c r="I15" s="590"/>
    </row>
    <row r="16" spans="1:10" ht="16.5" customHeight="1" x14ac:dyDescent="0.25">
      <c r="C16" s="594"/>
      <c r="D16" s="590"/>
    </row>
    <row r="17" spans="2:10" ht="112.5" customHeight="1" x14ac:dyDescent="0.25">
      <c r="C17" s="658" t="s">
        <v>1101</v>
      </c>
      <c r="D17" s="658"/>
      <c r="E17" s="658"/>
      <c r="F17" s="658"/>
      <c r="G17" s="596"/>
      <c r="H17" s="596"/>
      <c r="I17" s="596"/>
    </row>
    <row r="18" spans="2:10" ht="15.75" x14ac:dyDescent="0.25">
      <c r="C18" s="463"/>
      <c r="D18" s="590"/>
    </row>
    <row r="19" spans="2:10" x14ac:dyDescent="0.25">
      <c r="D19" s="254"/>
      <c r="F19" s="254"/>
      <c r="G19" s="254"/>
      <c r="H19" s="254"/>
      <c r="I19" s="254"/>
      <c r="J19" s="254" t="s">
        <v>660</v>
      </c>
    </row>
    <row r="20" spans="2:10" x14ac:dyDescent="0.25">
      <c r="B20" s="642" t="s">
        <v>474</v>
      </c>
      <c r="C20" s="642" t="s">
        <v>475</v>
      </c>
      <c r="D20" s="642" t="s">
        <v>5</v>
      </c>
      <c r="E20" s="660" t="s">
        <v>664</v>
      </c>
      <c r="F20" s="661"/>
      <c r="G20" s="661"/>
      <c r="H20" s="661"/>
      <c r="I20" s="661"/>
      <c r="J20" s="662"/>
    </row>
    <row r="21" spans="2:10" ht="17.25" customHeight="1" x14ac:dyDescent="0.25">
      <c r="B21" s="643"/>
      <c r="C21" s="643"/>
      <c r="D21" s="643"/>
      <c r="E21" s="663" t="s">
        <v>665</v>
      </c>
      <c r="F21" s="663" t="s">
        <v>666</v>
      </c>
      <c r="G21" s="660" t="s">
        <v>1102</v>
      </c>
      <c r="H21" s="661"/>
      <c r="I21" s="662"/>
      <c r="J21" s="663" t="s">
        <v>667</v>
      </c>
    </row>
    <row r="22" spans="2:10" ht="68.25" customHeight="1" x14ac:dyDescent="0.25">
      <c r="B22" s="659"/>
      <c r="C22" s="659"/>
      <c r="D22" s="659"/>
      <c r="E22" s="663"/>
      <c r="F22" s="663"/>
      <c r="G22" s="484" t="s">
        <v>687</v>
      </c>
      <c r="H22" s="597" t="s">
        <v>688</v>
      </c>
      <c r="I22" s="485" t="s">
        <v>689</v>
      </c>
      <c r="J22" s="663"/>
    </row>
    <row r="23" spans="2:10" ht="18" customHeight="1" x14ac:dyDescent="0.25">
      <c r="B23" s="592">
        <v>1</v>
      </c>
      <c r="C23" s="244" t="s">
        <v>476</v>
      </c>
      <c r="D23" s="464">
        <f>SUM(E23:J23)</f>
        <v>5961</v>
      </c>
      <c r="E23" s="364">
        <v>5961</v>
      </c>
      <c r="F23" s="364"/>
      <c r="G23" s="364"/>
      <c r="H23" s="364"/>
      <c r="I23" s="364"/>
      <c r="J23" s="364"/>
    </row>
    <row r="24" spans="2:10" ht="15.75" x14ac:dyDescent="0.25">
      <c r="B24" s="592">
        <v>2</v>
      </c>
      <c r="C24" s="244" t="s">
        <v>477</v>
      </c>
      <c r="D24" s="464">
        <f t="shared" ref="D24:D29" si="0">SUM(E24:J24)</f>
        <v>61121</v>
      </c>
      <c r="E24" s="364">
        <v>13073</v>
      </c>
      <c r="F24" s="364"/>
      <c r="G24" s="364"/>
      <c r="H24" s="364"/>
      <c r="I24" s="364"/>
      <c r="J24" s="364">
        <v>48048</v>
      </c>
    </row>
    <row r="25" spans="2:10" ht="15.75" x14ac:dyDescent="0.25">
      <c r="B25" s="592">
        <v>3</v>
      </c>
      <c r="C25" s="244" t="s">
        <v>478</v>
      </c>
      <c r="D25" s="464">
        <f t="shared" si="0"/>
        <v>5238</v>
      </c>
      <c r="E25" s="364">
        <v>5238</v>
      </c>
      <c r="F25" s="364"/>
      <c r="G25" s="364"/>
      <c r="H25" s="364"/>
      <c r="I25" s="364"/>
      <c r="J25" s="364"/>
    </row>
    <row r="26" spans="2:10" ht="15.75" x14ac:dyDescent="0.25">
      <c r="B26" s="592">
        <v>4</v>
      </c>
      <c r="C26" s="244" t="s">
        <v>479</v>
      </c>
      <c r="D26" s="464">
        <f t="shared" si="0"/>
        <v>6623</v>
      </c>
      <c r="E26" s="364">
        <v>6623</v>
      </c>
      <c r="F26" s="364"/>
      <c r="G26" s="364"/>
      <c r="H26" s="364"/>
      <c r="I26" s="364"/>
      <c r="J26" s="364"/>
    </row>
    <row r="27" spans="2:10" ht="15.75" x14ac:dyDescent="0.25">
      <c r="B27" s="592">
        <v>5</v>
      </c>
      <c r="C27" s="244" t="s">
        <v>480</v>
      </c>
      <c r="D27" s="464">
        <f>SUM(E27+F27+J27)</f>
        <v>508847</v>
      </c>
      <c r="E27" s="364">
        <v>4847</v>
      </c>
      <c r="F27" s="364">
        <f>SUM(G27:I27)</f>
        <v>504000</v>
      </c>
      <c r="G27" s="364">
        <v>192863</v>
      </c>
      <c r="H27" s="364">
        <v>136865</v>
      </c>
      <c r="I27" s="364">
        <v>174272</v>
      </c>
      <c r="J27" s="364"/>
    </row>
    <row r="28" spans="2:10" ht="15.75" x14ac:dyDescent="0.25">
      <c r="B28" s="592">
        <v>6</v>
      </c>
      <c r="C28" s="244" t="s">
        <v>481</v>
      </c>
      <c r="D28" s="464">
        <f t="shared" si="0"/>
        <v>6653</v>
      </c>
      <c r="E28" s="364">
        <v>6653</v>
      </c>
      <c r="F28" s="364"/>
      <c r="G28" s="364"/>
      <c r="H28" s="364"/>
      <c r="I28" s="364"/>
      <c r="J28" s="364"/>
    </row>
    <row r="29" spans="2:10" ht="15.75" x14ac:dyDescent="0.25">
      <c r="B29" s="592">
        <v>7</v>
      </c>
      <c r="C29" s="244" t="s">
        <v>482</v>
      </c>
      <c r="D29" s="464">
        <f t="shared" si="0"/>
        <v>5005</v>
      </c>
      <c r="E29" s="364">
        <v>5005</v>
      </c>
      <c r="F29" s="364"/>
      <c r="G29" s="364"/>
      <c r="H29" s="364"/>
      <c r="I29" s="364"/>
      <c r="J29" s="364"/>
    </row>
    <row r="30" spans="2:10" ht="15.75" x14ac:dyDescent="0.25">
      <c r="B30" s="255"/>
      <c r="C30" s="250" t="s">
        <v>483</v>
      </c>
      <c r="D30" s="465">
        <f>SUM(D23:D29)</f>
        <v>599448</v>
      </c>
      <c r="E30" s="465">
        <f>SUM(E23:E29)</f>
        <v>47400</v>
      </c>
      <c r="F30" s="465">
        <f>SUM(F23:F29)</f>
        <v>504000</v>
      </c>
      <c r="G30" s="465">
        <f t="shared" ref="G30:I30" si="1">SUM(G23:G29)</f>
        <v>192863</v>
      </c>
      <c r="H30" s="465">
        <f t="shared" si="1"/>
        <v>136865</v>
      </c>
      <c r="I30" s="465">
        <f t="shared" si="1"/>
        <v>174272</v>
      </c>
      <c r="J30" s="465">
        <f>SUM(J23:J29)</f>
        <v>48048</v>
      </c>
    </row>
  </sheetData>
  <mergeCells count="15">
    <mergeCell ref="C7:J7"/>
    <mergeCell ref="C8:J8"/>
    <mergeCell ref="C10:H10"/>
    <mergeCell ref="A11:J11"/>
    <mergeCell ref="C12:H12"/>
    <mergeCell ref="C14:D14"/>
    <mergeCell ref="C17:F17"/>
    <mergeCell ref="B20:B22"/>
    <mergeCell ref="C20:C22"/>
    <mergeCell ref="D20:D22"/>
    <mergeCell ref="E20:J20"/>
    <mergeCell ref="E21:E22"/>
    <mergeCell ref="F21:F22"/>
    <mergeCell ref="G21:I21"/>
    <mergeCell ref="J21:J22"/>
  </mergeCells>
  <pageMargins left="0.70866141732283472" right="0.70866141732283472" top="0.74803149606299213" bottom="0.74803149606299213" header="0.31496062992125984" footer="0.31496062992125984"/>
  <pageSetup paperSize="9" scale="88" orientation="portrait" blackAndWhite="1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0" zoomScaleNormal="100" workbookViewId="0">
      <selection activeCell="C8" sqref="C8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2.28515625" hidden="1" customWidth="1"/>
    <col min="7" max="7" width="13" customWidth="1"/>
    <col min="258" max="258" width="7.140625" customWidth="1"/>
    <col min="259" max="259" width="34" customWidth="1"/>
    <col min="260" max="260" width="10.85546875" customWidth="1"/>
    <col min="261" max="261" width="12.140625" customWidth="1"/>
    <col min="262" max="262" width="0" hidden="1" customWidth="1"/>
    <col min="263" max="263" width="13" customWidth="1"/>
    <col min="514" max="514" width="7.140625" customWidth="1"/>
    <col min="515" max="515" width="34" customWidth="1"/>
    <col min="516" max="516" width="10.85546875" customWidth="1"/>
    <col min="517" max="517" width="12.140625" customWidth="1"/>
    <col min="518" max="518" width="0" hidden="1" customWidth="1"/>
    <col min="519" max="519" width="13" customWidth="1"/>
    <col min="770" max="770" width="7.140625" customWidth="1"/>
    <col min="771" max="771" width="34" customWidth="1"/>
    <col min="772" max="772" width="10.85546875" customWidth="1"/>
    <col min="773" max="773" width="12.140625" customWidth="1"/>
    <col min="774" max="774" width="0" hidden="1" customWidth="1"/>
    <col min="775" max="775" width="13" customWidth="1"/>
    <col min="1026" max="1026" width="7.140625" customWidth="1"/>
    <col min="1027" max="1027" width="34" customWidth="1"/>
    <col min="1028" max="1028" width="10.85546875" customWidth="1"/>
    <col min="1029" max="1029" width="12.140625" customWidth="1"/>
    <col min="1030" max="1030" width="0" hidden="1" customWidth="1"/>
    <col min="1031" max="1031" width="13" customWidth="1"/>
    <col min="1282" max="1282" width="7.140625" customWidth="1"/>
    <col min="1283" max="1283" width="34" customWidth="1"/>
    <col min="1284" max="1284" width="10.85546875" customWidth="1"/>
    <col min="1285" max="1285" width="12.140625" customWidth="1"/>
    <col min="1286" max="1286" width="0" hidden="1" customWidth="1"/>
    <col min="1287" max="1287" width="13" customWidth="1"/>
    <col min="1538" max="1538" width="7.140625" customWidth="1"/>
    <col min="1539" max="1539" width="34" customWidth="1"/>
    <col min="1540" max="1540" width="10.85546875" customWidth="1"/>
    <col min="1541" max="1541" width="12.140625" customWidth="1"/>
    <col min="1542" max="1542" width="0" hidden="1" customWidth="1"/>
    <col min="1543" max="1543" width="13" customWidth="1"/>
    <col min="1794" max="1794" width="7.140625" customWidth="1"/>
    <col min="1795" max="1795" width="34" customWidth="1"/>
    <col min="1796" max="1796" width="10.85546875" customWidth="1"/>
    <col min="1797" max="1797" width="12.140625" customWidth="1"/>
    <col min="1798" max="1798" width="0" hidden="1" customWidth="1"/>
    <col min="1799" max="1799" width="13" customWidth="1"/>
    <col min="2050" max="2050" width="7.140625" customWidth="1"/>
    <col min="2051" max="2051" width="34" customWidth="1"/>
    <col min="2052" max="2052" width="10.85546875" customWidth="1"/>
    <col min="2053" max="2053" width="12.140625" customWidth="1"/>
    <col min="2054" max="2054" width="0" hidden="1" customWidth="1"/>
    <col min="2055" max="2055" width="13" customWidth="1"/>
    <col min="2306" max="2306" width="7.140625" customWidth="1"/>
    <col min="2307" max="2307" width="34" customWidth="1"/>
    <col min="2308" max="2308" width="10.85546875" customWidth="1"/>
    <col min="2309" max="2309" width="12.140625" customWidth="1"/>
    <col min="2310" max="2310" width="0" hidden="1" customWidth="1"/>
    <col min="2311" max="2311" width="13" customWidth="1"/>
    <col min="2562" max="2562" width="7.140625" customWidth="1"/>
    <col min="2563" max="2563" width="34" customWidth="1"/>
    <col min="2564" max="2564" width="10.85546875" customWidth="1"/>
    <col min="2565" max="2565" width="12.140625" customWidth="1"/>
    <col min="2566" max="2566" width="0" hidden="1" customWidth="1"/>
    <col min="2567" max="2567" width="13" customWidth="1"/>
    <col min="2818" max="2818" width="7.140625" customWidth="1"/>
    <col min="2819" max="2819" width="34" customWidth="1"/>
    <col min="2820" max="2820" width="10.85546875" customWidth="1"/>
    <col min="2821" max="2821" width="12.140625" customWidth="1"/>
    <col min="2822" max="2822" width="0" hidden="1" customWidth="1"/>
    <col min="2823" max="2823" width="13" customWidth="1"/>
    <col min="3074" max="3074" width="7.140625" customWidth="1"/>
    <col min="3075" max="3075" width="34" customWidth="1"/>
    <col min="3076" max="3076" width="10.85546875" customWidth="1"/>
    <col min="3077" max="3077" width="12.140625" customWidth="1"/>
    <col min="3078" max="3078" width="0" hidden="1" customWidth="1"/>
    <col min="3079" max="3079" width="13" customWidth="1"/>
    <col min="3330" max="3330" width="7.140625" customWidth="1"/>
    <col min="3331" max="3331" width="34" customWidth="1"/>
    <col min="3332" max="3332" width="10.85546875" customWidth="1"/>
    <col min="3333" max="3333" width="12.140625" customWidth="1"/>
    <col min="3334" max="3334" width="0" hidden="1" customWidth="1"/>
    <col min="3335" max="3335" width="13" customWidth="1"/>
    <col min="3586" max="3586" width="7.140625" customWidth="1"/>
    <col min="3587" max="3587" width="34" customWidth="1"/>
    <col min="3588" max="3588" width="10.85546875" customWidth="1"/>
    <col min="3589" max="3589" width="12.140625" customWidth="1"/>
    <col min="3590" max="3590" width="0" hidden="1" customWidth="1"/>
    <col min="3591" max="3591" width="13" customWidth="1"/>
    <col min="3842" max="3842" width="7.140625" customWidth="1"/>
    <col min="3843" max="3843" width="34" customWidth="1"/>
    <col min="3844" max="3844" width="10.85546875" customWidth="1"/>
    <col min="3845" max="3845" width="12.140625" customWidth="1"/>
    <col min="3846" max="3846" width="0" hidden="1" customWidth="1"/>
    <col min="3847" max="3847" width="13" customWidth="1"/>
    <col min="4098" max="4098" width="7.140625" customWidth="1"/>
    <col min="4099" max="4099" width="34" customWidth="1"/>
    <col min="4100" max="4100" width="10.85546875" customWidth="1"/>
    <col min="4101" max="4101" width="12.140625" customWidth="1"/>
    <col min="4102" max="4102" width="0" hidden="1" customWidth="1"/>
    <col min="4103" max="4103" width="13" customWidth="1"/>
    <col min="4354" max="4354" width="7.140625" customWidth="1"/>
    <col min="4355" max="4355" width="34" customWidth="1"/>
    <col min="4356" max="4356" width="10.85546875" customWidth="1"/>
    <col min="4357" max="4357" width="12.140625" customWidth="1"/>
    <col min="4358" max="4358" width="0" hidden="1" customWidth="1"/>
    <col min="4359" max="4359" width="13" customWidth="1"/>
    <col min="4610" max="4610" width="7.140625" customWidth="1"/>
    <col min="4611" max="4611" width="34" customWidth="1"/>
    <col min="4612" max="4612" width="10.85546875" customWidth="1"/>
    <col min="4613" max="4613" width="12.140625" customWidth="1"/>
    <col min="4614" max="4614" width="0" hidden="1" customWidth="1"/>
    <col min="4615" max="4615" width="13" customWidth="1"/>
    <col min="4866" max="4866" width="7.140625" customWidth="1"/>
    <col min="4867" max="4867" width="34" customWidth="1"/>
    <col min="4868" max="4868" width="10.85546875" customWidth="1"/>
    <col min="4869" max="4869" width="12.140625" customWidth="1"/>
    <col min="4870" max="4870" width="0" hidden="1" customWidth="1"/>
    <col min="4871" max="4871" width="13" customWidth="1"/>
    <col min="5122" max="5122" width="7.140625" customWidth="1"/>
    <col min="5123" max="5123" width="34" customWidth="1"/>
    <col min="5124" max="5124" width="10.85546875" customWidth="1"/>
    <col min="5125" max="5125" width="12.140625" customWidth="1"/>
    <col min="5126" max="5126" width="0" hidden="1" customWidth="1"/>
    <col min="5127" max="5127" width="13" customWidth="1"/>
    <col min="5378" max="5378" width="7.140625" customWidth="1"/>
    <col min="5379" max="5379" width="34" customWidth="1"/>
    <col min="5380" max="5380" width="10.85546875" customWidth="1"/>
    <col min="5381" max="5381" width="12.140625" customWidth="1"/>
    <col min="5382" max="5382" width="0" hidden="1" customWidth="1"/>
    <col min="5383" max="5383" width="13" customWidth="1"/>
    <col min="5634" max="5634" width="7.140625" customWidth="1"/>
    <col min="5635" max="5635" width="34" customWidth="1"/>
    <col min="5636" max="5636" width="10.85546875" customWidth="1"/>
    <col min="5637" max="5637" width="12.140625" customWidth="1"/>
    <col min="5638" max="5638" width="0" hidden="1" customWidth="1"/>
    <col min="5639" max="5639" width="13" customWidth="1"/>
    <col min="5890" max="5890" width="7.140625" customWidth="1"/>
    <col min="5891" max="5891" width="34" customWidth="1"/>
    <col min="5892" max="5892" width="10.85546875" customWidth="1"/>
    <col min="5893" max="5893" width="12.140625" customWidth="1"/>
    <col min="5894" max="5894" width="0" hidden="1" customWidth="1"/>
    <col min="5895" max="5895" width="13" customWidth="1"/>
    <col min="6146" max="6146" width="7.140625" customWidth="1"/>
    <col min="6147" max="6147" width="34" customWidth="1"/>
    <col min="6148" max="6148" width="10.85546875" customWidth="1"/>
    <col min="6149" max="6149" width="12.140625" customWidth="1"/>
    <col min="6150" max="6150" width="0" hidden="1" customWidth="1"/>
    <col min="6151" max="6151" width="13" customWidth="1"/>
    <col min="6402" max="6402" width="7.140625" customWidth="1"/>
    <col min="6403" max="6403" width="34" customWidth="1"/>
    <col min="6404" max="6404" width="10.85546875" customWidth="1"/>
    <col min="6405" max="6405" width="12.140625" customWidth="1"/>
    <col min="6406" max="6406" width="0" hidden="1" customWidth="1"/>
    <col min="6407" max="6407" width="13" customWidth="1"/>
    <col min="6658" max="6658" width="7.140625" customWidth="1"/>
    <col min="6659" max="6659" width="34" customWidth="1"/>
    <col min="6660" max="6660" width="10.85546875" customWidth="1"/>
    <col min="6661" max="6661" width="12.140625" customWidth="1"/>
    <col min="6662" max="6662" width="0" hidden="1" customWidth="1"/>
    <col min="6663" max="6663" width="13" customWidth="1"/>
    <col min="6914" max="6914" width="7.140625" customWidth="1"/>
    <col min="6915" max="6915" width="34" customWidth="1"/>
    <col min="6916" max="6916" width="10.85546875" customWidth="1"/>
    <col min="6917" max="6917" width="12.140625" customWidth="1"/>
    <col min="6918" max="6918" width="0" hidden="1" customWidth="1"/>
    <col min="6919" max="6919" width="13" customWidth="1"/>
    <col min="7170" max="7170" width="7.140625" customWidth="1"/>
    <col min="7171" max="7171" width="34" customWidth="1"/>
    <col min="7172" max="7172" width="10.85546875" customWidth="1"/>
    <col min="7173" max="7173" width="12.140625" customWidth="1"/>
    <col min="7174" max="7174" width="0" hidden="1" customWidth="1"/>
    <col min="7175" max="7175" width="13" customWidth="1"/>
    <col min="7426" max="7426" width="7.140625" customWidth="1"/>
    <col min="7427" max="7427" width="34" customWidth="1"/>
    <col min="7428" max="7428" width="10.85546875" customWidth="1"/>
    <col min="7429" max="7429" width="12.140625" customWidth="1"/>
    <col min="7430" max="7430" width="0" hidden="1" customWidth="1"/>
    <col min="7431" max="7431" width="13" customWidth="1"/>
    <col min="7682" max="7682" width="7.140625" customWidth="1"/>
    <col min="7683" max="7683" width="34" customWidth="1"/>
    <col min="7684" max="7684" width="10.85546875" customWidth="1"/>
    <col min="7685" max="7685" width="12.140625" customWidth="1"/>
    <col min="7686" max="7686" width="0" hidden="1" customWidth="1"/>
    <col min="7687" max="7687" width="13" customWidth="1"/>
    <col min="7938" max="7938" width="7.140625" customWidth="1"/>
    <col min="7939" max="7939" width="34" customWidth="1"/>
    <col min="7940" max="7940" width="10.85546875" customWidth="1"/>
    <col min="7941" max="7941" width="12.140625" customWidth="1"/>
    <col min="7942" max="7942" width="0" hidden="1" customWidth="1"/>
    <col min="7943" max="7943" width="13" customWidth="1"/>
    <col min="8194" max="8194" width="7.140625" customWidth="1"/>
    <col min="8195" max="8195" width="34" customWidth="1"/>
    <col min="8196" max="8196" width="10.85546875" customWidth="1"/>
    <col min="8197" max="8197" width="12.140625" customWidth="1"/>
    <col min="8198" max="8198" width="0" hidden="1" customWidth="1"/>
    <col min="8199" max="8199" width="13" customWidth="1"/>
    <col min="8450" max="8450" width="7.140625" customWidth="1"/>
    <col min="8451" max="8451" width="34" customWidth="1"/>
    <col min="8452" max="8452" width="10.85546875" customWidth="1"/>
    <col min="8453" max="8453" width="12.140625" customWidth="1"/>
    <col min="8454" max="8454" width="0" hidden="1" customWidth="1"/>
    <col min="8455" max="8455" width="13" customWidth="1"/>
    <col min="8706" max="8706" width="7.140625" customWidth="1"/>
    <col min="8707" max="8707" width="34" customWidth="1"/>
    <col min="8708" max="8708" width="10.85546875" customWidth="1"/>
    <col min="8709" max="8709" width="12.140625" customWidth="1"/>
    <col min="8710" max="8710" width="0" hidden="1" customWidth="1"/>
    <col min="8711" max="8711" width="13" customWidth="1"/>
    <col min="8962" max="8962" width="7.140625" customWidth="1"/>
    <col min="8963" max="8963" width="34" customWidth="1"/>
    <col min="8964" max="8964" width="10.85546875" customWidth="1"/>
    <col min="8965" max="8965" width="12.140625" customWidth="1"/>
    <col min="8966" max="8966" width="0" hidden="1" customWidth="1"/>
    <col min="8967" max="8967" width="13" customWidth="1"/>
    <col min="9218" max="9218" width="7.140625" customWidth="1"/>
    <col min="9219" max="9219" width="34" customWidth="1"/>
    <col min="9220" max="9220" width="10.85546875" customWidth="1"/>
    <col min="9221" max="9221" width="12.140625" customWidth="1"/>
    <col min="9222" max="9222" width="0" hidden="1" customWidth="1"/>
    <col min="9223" max="9223" width="13" customWidth="1"/>
    <col min="9474" max="9474" width="7.140625" customWidth="1"/>
    <col min="9475" max="9475" width="34" customWidth="1"/>
    <col min="9476" max="9476" width="10.85546875" customWidth="1"/>
    <col min="9477" max="9477" width="12.140625" customWidth="1"/>
    <col min="9478" max="9478" width="0" hidden="1" customWidth="1"/>
    <col min="9479" max="9479" width="13" customWidth="1"/>
    <col min="9730" max="9730" width="7.140625" customWidth="1"/>
    <col min="9731" max="9731" width="34" customWidth="1"/>
    <col min="9732" max="9732" width="10.85546875" customWidth="1"/>
    <col min="9733" max="9733" width="12.140625" customWidth="1"/>
    <col min="9734" max="9734" width="0" hidden="1" customWidth="1"/>
    <col min="9735" max="9735" width="13" customWidth="1"/>
    <col min="9986" max="9986" width="7.140625" customWidth="1"/>
    <col min="9987" max="9987" width="34" customWidth="1"/>
    <col min="9988" max="9988" width="10.85546875" customWidth="1"/>
    <col min="9989" max="9989" width="12.140625" customWidth="1"/>
    <col min="9990" max="9990" width="0" hidden="1" customWidth="1"/>
    <col min="9991" max="9991" width="13" customWidth="1"/>
    <col min="10242" max="10242" width="7.140625" customWidth="1"/>
    <col min="10243" max="10243" width="34" customWidth="1"/>
    <col min="10244" max="10244" width="10.85546875" customWidth="1"/>
    <col min="10245" max="10245" width="12.140625" customWidth="1"/>
    <col min="10246" max="10246" width="0" hidden="1" customWidth="1"/>
    <col min="10247" max="10247" width="13" customWidth="1"/>
    <col min="10498" max="10498" width="7.140625" customWidth="1"/>
    <col min="10499" max="10499" width="34" customWidth="1"/>
    <col min="10500" max="10500" width="10.85546875" customWidth="1"/>
    <col min="10501" max="10501" width="12.140625" customWidth="1"/>
    <col min="10502" max="10502" width="0" hidden="1" customWidth="1"/>
    <col min="10503" max="10503" width="13" customWidth="1"/>
    <col min="10754" max="10754" width="7.140625" customWidth="1"/>
    <col min="10755" max="10755" width="34" customWidth="1"/>
    <col min="10756" max="10756" width="10.85546875" customWidth="1"/>
    <col min="10757" max="10757" width="12.140625" customWidth="1"/>
    <col min="10758" max="10758" width="0" hidden="1" customWidth="1"/>
    <col min="10759" max="10759" width="13" customWidth="1"/>
    <col min="11010" max="11010" width="7.140625" customWidth="1"/>
    <col min="11011" max="11011" width="34" customWidth="1"/>
    <col min="11012" max="11012" width="10.85546875" customWidth="1"/>
    <col min="11013" max="11013" width="12.140625" customWidth="1"/>
    <col min="11014" max="11014" width="0" hidden="1" customWidth="1"/>
    <col min="11015" max="11015" width="13" customWidth="1"/>
    <col min="11266" max="11266" width="7.140625" customWidth="1"/>
    <col min="11267" max="11267" width="34" customWidth="1"/>
    <col min="11268" max="11268" width="10.85546875" customWidth="1"/>
    <col min="11269" max="11269" width="12.140625" customWidth="1"/>
    <col min="11270" max="11270" width="0" hidden="1" customWidth="1"/>
    <col min="11271" max="11271" width="13" customWidth="1"/>
    <col min="11522" max="11522" width="7.140625" customWidth="1"/>
    <col min="11523" max="11523" width="34" customWidth="1"/>
    <col min="11524" max="11524" width="10.85546875" customWidth="1"/>
    <col min="11525" max="11525" width="12.140625" customWidth="1"/>
    <col min="11526" max="11526" width="0" hidden="1" customWidth="1"/>
    <col min="11527" max="11527" width="13" customWidth="1"/>
    <col min="11778" max="11778" width="7.140625" customWidth="1"/>
    <col min="11779" max="11779" width="34" customWidth="1"/>
    <col min="11780" max="11780" width="10.85546875" customWidth="1"/>
    <col min="11781" max="11781" width="12.140625" customWidth="1"/>
    <col min="11782" max="11782" width="0" hidden="1" customWidth="1"/>
    <col min="11783" max="11783" width="13" customWidth="1"/>
    <col min="12034" max="12034" width="7.140625" customWidth="1"/>
    <col min="12035" max="12035" width="34" customWidth="1"/>
    <col min="12036" max="12036" width="10.85546875" customWidth="1"/>
    <col min="12037" max="12037" width="12.140625" customWidth="1"/>
    <col min="12038" max="12038" width="0" hidden="1" customWidth="1"/>
    <col min="12039" max="12039" width="13" customWidth="1"/>
    <col min="12290" max="12290" width="7.140625" customWidth="1"/>
    <col min="12291" max="12291" width="34" customWidth="1"/>
    <col min="12292" max="12292" width="10.85546875" customWidth="1"/>
    <col min="12293" max="12293" width="12.140625" customWidth="1"/>
    <col min="12294" max="12294" width="0" hidden="1" customWidth="1"/>
    <col min="12295" max="12295" width="13" customWidth="1"/>
    <col min="12546" max="12546" width="7.140625" customWidth="1"/>
    <col min="12547" max="12547" width="34" customWidth="1"/>
    <col min="12548" max="12548" width="10.85546875" customWidth="1"/>
    <col min="12549" max="12549" width="12.140625" customWidth="1"/>
    <col min="12550" max="12550" width="0" hidden="1" customWidth="1"/>
    <col min="12551" max="12551" width="13" customWidth="1"/>
    <col min="12802" max="12802" width="7.140625" customWidth="1"/>
    <col min="12803" max="12803" width="34" customWidth="1"/>
    <col min="12804" max="12804" width="10.85546875" customWidth="1"/>
    <col min="12805" max="12805" width="12.140625" customWidth="1"/>
    <col min="12806" max="12806" width="0" hidden="1" customWidth="1"/>
    <col min="12807" max="12807" width="13" customWidth="1"/>
    <col min="13058" max="13058" width="7.140625" customWidth="1"/>
    <col min="13059" max="13059" width="34" customWidth="1"/>
    <col min="13060" max="13060" width="10.85546875" customWidth="1"/>
    <col min="13061" max="13061" width="12.140625" customWidth="1"/>
    <col min="13062" max="13062" width="0" hidden="1" customWidth="1"/>
    <col min="13063" max="13063" width="13" customWidth="1"/>
    <col min="13314" max="13314" width="7.140625" customWidth="1"/>
    <col min="13315" max="13315" width="34" customWidth="1"/>
    <col min="13316" max="13316" width="10.85546875" customWidth="1"/>
    <col min="13317" max="13317" width="12.140625" customWidth="1"/>
    <col min="13318" max="13318" width="0" hidden="1" customWidth="1"/>
    <col min="13319" max="13319" width="13" customWidth="1"/>
    <col min="13570" max="13570" width="7.140625" customWidth="1"/>
    <col min="13571" max="13571" width="34" customWidth="1"/>
    <col min="13572" max="13572" width="10.85546875" customWidth="1"/>
    <col min="13573" max="13573" width="12.140625" customWidth="1"/>
    <col min="13574" max="13574" width="0" hidden="1" customWidth="1"/>
    <col min="13575" max="13575" width="13" customWidth="1"/>
    <col min="13826" max="13826" width="7.140625" customWidth="1"/>
    <col min="13827" max="13827" width="34" customWidth="1"/>
    <col min="13828" max="13828" width="10.85546875" customWidth="1"/>
    <col min="13829" max="13829" width="12.140625" customWidth="1"/>
    <col min="13830" max="13830" width="0" hidden="1" customWidth="1"/>
    <col min="13831" max="13831" width="13" customWidth="1"/>
    <col min="14082" max="14082" width="7.140625" customWidth="1"/>
    <col min="14083" max="14083" width="34" customWidth="1"/>
    <col min="14084" max="14084" width="10.85546875" customWidth="1"/>
    <col min="14085" max="14085" width="12.140625" customWidth="1"/>
    <col min="14086" max="14086" width="0" hidden="1" customWidth="1"/>
    <col min="14087" max="14087" width="13" customWidth="1"/>
    <col min="14338" max="14338" width="7.140625" customWidth="1"/>
    <col min="14339" max="14339" width="34" customWidth="1"/>
    <col min="14340" max="14340" width="10.85546875" customWidth="1"/>
    <col min="14341" max="14341" width="12.140625" customWidth="1"/>
    <col min="14342" max="14342" width="0" hidden="1" customWidth="1"/>
    <col min="14343" max="14343" width="13" customWidth="1"/>
    <col min="14594" max="14594" width="7.140625" customWidth="1"/>
    <col min="14595" max="14595" width="34" customWidth="1"/>
    <col min="14596" max="14596" width="10.85546875" customWidth="1"/>
    <col min="14597" max="14597" width="12.140625" customWidth="1"/>
    <col min="14598" max="14598" width="0" hidden="1" customWidth="1"/>
    <col min="14599" max="14599" width="13" customWidth="1"/>
    <col min="14850" max="14850" width="7.140625" customWidth="1"/>
    <col min="14851" max="14851" width="34" customWidth="1"/>
    <col min="14852" max="14852" width="10.85546875" customWidth="1"/>
    <col min="14853" max="14853" width="12.140625" customWidth="1"/>
    <col min="14854" max="14854" width="0" hidden="1" customWidth="1"/>
    <col min="14855" max="14855" width="13" customWidth="1"/>
    <col min="15106" max="15106" width="7.140625" customWidth="1"/>
    <col min="15107" max="15107" width="34" customWidth="1"/>
    <col min="15108" max="15108" width="10.85546875" customWidth="1"/>
    <col min="15109" max="15109" width="12.140625" customWidth="1"/>
    <col min="15110" max="15110" width="0" hidden="1" customWidth="1"/>
    <col min="15111" max="15111" width="13" customWidth="1"/>
    <col min="15362" max="15362" width="7.140625" customWidth="1"/>
    <col min="15363" max="15363" width="34" customWidth="1"/>
    <col min="15364" max="15364" width="10.85546875" customWidth="1"/>
    <col min="15365" max="15365" width="12.140625" customWidth="1"/>
    <col min="15366" max="15366" width="0" hidden="1" customWidth="1"/>
    <col min="15367" max="15367" width="13" customWidth="1"/>
    <col min="15618" max="15618" width="7.140625" customWidth="1"/>
    <col min="15619" max="15619" width="34" customWidth="1"/>
    <col min="15620" max="15620" width="10.85546875" customWidth="1"/>
    <col min="15621" max="15621" width="12.140625" customWidth="1"/>
    <col min="15622" max="15622" width="0" hidden="1" customWidth="1"/>
    <col min="15623" max="15623" width="13" customWidth="1"/>
    <col min="15874" max="15874" width="7.140625" customWidth="1"/>
    <col min="15875" max="15875" width="34" customWidth="1"/>
    <col min="15876" max="15876" width="10.85546875" customWidth="1"/>
    <col min="15877" max="15877" width="12.140625" customWidth="1"/>
    <col min="15878" max="15878" width="0" hidden="1" customWidth="1"/>
    <col min="15879" max="15879" width="13" customWidth="1"/>
    <col min="16130" max="16130" width="7.140625" customWidth="1"/>
    <col min="16131" max="16131" width="34" customWidth="1"/>
    <col min="16132" max="16132" width="10.85546875" customWidth="1"/>
    <col min="16133" max="16133" width="12.140625" customWidth="1"/>
    <col min="16134" max="16134" width="0" hidden="1" customWidth="1"/>
    <col min="16135" max="16135" width="13" customWidth="1"/>
  </cols>
  <sheetData>
    <row r="1" spans="1:7" x14ac:dyDescent="0.25">
      <c r="C1" s="529" t="s">
        <v>987</v>
      </c>
      <c r="D1" s="530"/>
    </row>
    <row r="2" spans="1:7" x14ac:dyDescent="0.25">
      <c r="C2" s="529" t="s">
        <v>471</v>
      </c>
      <c r="D2" s="530"/>
    </row>
    <row r="3" spans="1:7" x14ac:dyDescent="0.25">
      <c r="C3" s="529" t="s">
        <v>472</v>
      </c>
      <c r="D3" s="530"/>
    </row>
    <row r="4" spans="1:7" x14ac:dyDescent="0.25">
      <c r="C4" s="529" t="s">
        <v>473</v>
      </c>
      <c r="D4" s="530"/>
    </row>
    <row r="5" spans="1:7" x14ac:dyDescent="0.25">
      <c r="C5" s="529" t="s">
        <v>981</v>
      </c>
      <c r="D5" s="530"/>
    </row>
    <row r="6" spans="1:7" x14ac:dyDescent="0.25">
      <c r="C6" s="529" t="s">
        <v>982</v>
      </c>
      <c r="D6" s="530"/>
    </row>
    <row r="7" spans="1:7" x14ac:dyDescent="0.25">
      <c r="C7" s="525" t="s">
        <v>1026</v>
      </c>
      <c r="D7" s="528"/>
    </row>
    <row r="8" spans="1:7" x14ac:dyDescent="0.25">
      <c r="C8" s="525"/>
      <c r="D8" s="528"/>
    </row>
    <row r="9" spans="1:7" x14ac:dyDescent="0.25">
      <c r="C9" s="655"/>
      <c r="D9" s="655"/>
    </row>
    <row r="10" spans="1:7" ht="15.75" x14ac:dyDescent="0.25">
      <c r="C10" s="193" t="s">
        <v>661</v>
      </c>
      <c r="D10" s="193"/>
      <c r="E10" s="527"/>
    </row>
    <row r="11" spans="1:7" ht="15.75" x14ac:dyDescent="0.25">
      <c r="A11" s="625" t="s">
        <v>662</v>
      </c>
      <c r="B11" s="625"/>
      <c r="C11" s="625"/>
      <c r="D11" s="625"/>
      <c r="E11" s="625"/>
      <c r="F11" s="625"/>
      <c r="G11" s="625"/>
    </row>
    <row r="12" spans="1:7" ht="15.75" x14ac:dyDescent="0.25">
      <c r="C12" s="657" t="s">
        <v>990</v>
      </c>
      <c r="D12" s="657"/>
    </row>
    <row r="13" spans="1:7" x14ac:dyDescent="0.25">
      <c r="C13" s="535"/>
      <c r="D13" s="535"/>
    </row>
    <row r="14" spans="1:7" x14ac:dyDescent="0.25">
      <c r="C14" s="655"/>
      <c r="D14" s="655"/>
    </row>
    <row r="15" spans="1:7" ht="15.75" x14ac:dyDescent="0.25">
      <c r="C15" s="535"/>
      <c r="D15" s="531"/>
      <c r="F15" s="531"/>
      <c r="G15" s="531" t="s">
        <v>992</v>
      </c>
    </row>
    <row r="16" spans="1:7" ht="15.75" x14ac:dyDescent="0.25">
      <c r="C16" s="535"/>
      <c r="D16" s="531"/>
    </row>
    <row r="17" spans="2:7" ht="132.75" customHeight="1" x14ac:dyDescent="0.25">
      <c r="C17" s="658" t="s">
        <v>993</v>
      </c>
      <c r="D17" s="658"/>
      <c r="E17" s="658"/>
      <c r="F17" s="658"/>
    </row>
    <row r="18" spans="2:7" ht="15.75" x14ac:dyDescent="0.25">
      <c r="C18" s="463"/>
      <c r="D18" s="531"/>
    </row>
    <row r="19" spans="2:7" x14ac:dyDescent="0.25">
      <c r="D19" s="254"/>
      <c r="F19" s="254"/>
      <c r="G19" s="254" t="s">
        <v>660</v>
      </c>
    </row>
    <row r="20" spans="2:7" x14ac:dyDescent="0.25">
      <c r="B20" s="642" t="s">
        <v>474</v>
      </c>
      <c r="C20" s="642" t="s">
        <v>475</v>
      </c>
      <c r="D20" s="642" t="s">
        <v>5</v>
      </c>
      <c r="E20" s="660" t="s">
        <v>664</v>
      </c>
      <c r="F20" s="661"/>
      <c r="G20" s="662"/>
    </row>
    <row r="21" spans="2:7" ht="84" x14ac:dyDescent="0.25">
      <c r="B21" s="659"/>
      <c r="C21" s="659"/>
      <c r="D21" s="659"/>
      <c r="E21" s="536" t="s">
        <v>665</v>
      </c>
      <c r="F21" s="536" t="s">
        <v>666</v>
      </c>
      <c r="G21" s="536" t="s">
        <v>667</v>
      </c>
    </row>
    <row r="22" spans="2:7" ht="18" customHeight="1" x14ac:dyDescent="0.25">
      <c r="B22" s="533">
        <v>1</v>
      </c>
      <c r="C22" s="244" t="s">
        <v>476</v>
      </c>
      <c r="D22" s="464">
        <f>SUM(E22:G22)</f>
        <v>20961</v>
      </c>
      <c r="E22" s="364">
        <v>5961</v>
      </c>
      <c r="F22" s="364"/>
      <c r="G22" s="364">
        <v>15000</v>
      </c>
    </row>
    <row r="23" spans="2:7" ht="15.75" x14ac:dyDescent="0.25">
      <c r="B23" s="533">
        <v>2</v>
      </c>
      <c r="C23" s="244" t="s">
        <v>477</v>
      </c>
      <c r="D23" s="464">
        <f t="shared" ref="D23:D28" si="0">SUM(E23:G23)</f>
        <v>13073</v>
      </c>
      <c r="E23" s="364">
        <v>13073</v>
      </c>
      <c r="F23" s="364"/>
      <c r="G23" s="364"/>
    </row>
    <row r="24" spans="2:7" ht="15.75" x14ac:dyDescent="0.25">
      <c r="B24" s="533">
        <v>3</v>
      </c>
      <c r="C24" s="244" t="s">
        <v>478</v>
      </c>
      <c r="D24" s="464">
        <f t="shared" si="0"/>
        <v>15238</v>
      </c>
      <c r="E24" s="364">
        <v>5238</v>
      </c>
      <c r="F24" s="364"/>
      <c r="G24" s="364">
        <v>10000</v>
      </c>
    </row>
    <row r="25" spans="2:7" ht="15.75" x14ac:dyDescent="0.25">
      <c r="B25" s="533">
        <v>4</v>
      </c>
      <c r="C25" s="244" t="s">
        <v>479</v>
      </c>
      <c r="D25" s="464">
        <f t="shared" si="0"/>
        <v>6623</v>
      </c>
      <c r="E25" s="364">
        <v>6623</v>
      </c>
      <c r="F25" s="364"/>
      <c r="G25" s="364"/>
    </row>
    <row r="26" spans="2:7" ht="15.75" x14ac:dyDescent="0.25">
      <c r="B26" s="533">
        <v>5</v>
      </c>
      <c r="C26" s="244" t="s">
        <v>480</v>
      </c>
      <c r="D26" s="464">
        <f t="shared" si="0"/>
        <v>19847</v>
      </c>
      <c r="E26" s="364">
        <v>4847</v>
      </c>
      <c r="F26" s="364"/>
      <c r="G26" s="364">
        <v>15000</v>
      </c>
    </row>
    <row r="27" spans="2:7" ht="15.75" x14ac:dyDescent="0.25">
      <c r="B27" s="533">
        <v>6</v>
      </c>
      <c r="C27" s="244" t="s">
        <v>481</v>
      </c>
      <c r="D27" s="464">
        <f t="shared" si="0"/>
        <v>6653</v>
      </c>
      <c r="E27" s="364">
        <v>6653</v>
      </c>
      <c r="F27" s="364"/>
      <c r="G27" s="364"/>
    </row>
    <row r="28" spans="2:7" ht="15.75" x14ac:dyDescent="0.25">
      <c r="B28" s="533">
        <v>7</v>
      </c>
      <c r="C28" s="244" t="s">
        <v>482</v>
      </c>
      <c r="D28" s="464">
        <f t="shared" si="0"/>
        <v>10005</v>
      </c>
      <c r="E28" s="364">
        <v>5005</v>
      </c>
      <c r="F28" s="364"/>
      <c r="G28" s="364">
        <v>5000</v>
      </c>
    </row>
    <row r="29" spans="2:7" ht="15.75" x14ac:dyDescent="0.25">
      <c r="B29" s="255"/>
      <c r="C29" s="250" t="s">
        <v>483</v>
      </c>
      <c r="D29" s="465">
        <f>SUM(D22:D28)</f>
        <v>92400</v>
      </c>
      <c r="E29" s="465">
        <f>SUM(E22:E28)</f>
        <v>47400</v>
      </c>
      <c r="F29" s="465">
        <f>SUM(F22:F28)</f>
        <v>0</v>
      </c>
      <c r="G29" s="465">
        <f>SUM(G22:G28)</f>
        <v>45000</v>
      </c>
    </row>
  </sheetData>
  <mergeCells count="9">
    <mergeCell ref="B20:B21"/>
    <mergeCell ref="C20:C21"/>
    <mergeCell ref="D20:D21"/>
    <mergeCell ref="E20:G20"/>
    <mergeCell ref="C9:D9"/>
    <mergeCell ref="A11:G11"/>
    <mergeCell ref="C12:D12"/>
    <mergeCell ref="C14:D14"/>
    <mergeCell ref="C17:F17"/>
  </mergeCells>
  <pageMargins left="0.70866141732283472" right="0.70866141732283472" top="0.74803149606299213" bottom="0.74803149606299213" header="0.31496062992125984" footer="0.31496062992125984"/>
  <pageSetup paperSize="9" scale="91" orientation="portrait" blackAndWhite="1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activeCell="B17" sqref="B17"/>
    </sheetView>
  </sheetViews>
  <sheetFormatPr defaultRowHeight="15" x14ac:dyDescent="0.25"/>
  <cols>
    <col min="2" max="2" width="7.140625" customWidth="1"/>
    <col min="3" max="3" width="39.85546875" customWidth="1"/>
    <col min="4" max="7" width="10.85546875" customWidth="1"/>
    <col min="8" max="8" width="12.140625" customWidth="1"/>
    <col min="9" max="9" width="12.28515625" hidden="1" customWidth="1"/>
    <col min="10" max="10" width="13" customWidth="1"/>
    <col min="261" max="261" width="7.140625" customWidth="1"/>
    <col min="262" max="262" width="34" customWidth="1"/>
    <col min="263" max="263" width="10.85546875" customWidth="1"/>
    <col min="264" max="264" width="12.140625" customWidth="1"/>
    <col min="265" max="265" width="0" hidden="1" customWidth="1"/>
    <col min="266" max="266" width="13" customWidth="1"/>
    <col min="517" max="517" width="7.140625" customWidth="1"/>
    <col min="518" max="518" width="34" customWidth="1"/>
    <col min="519" max="519" width="10.85546875" customWidth="1"/>
    <col min="520" max="520" width="12.140625" customWidth="1"/>
    <col min="521" max="521" width="0" hidden="1" customWidth="1"/>
    <col min="522" max="522" width="13" customWidth="1"/>
    <col min="773" max="773" width="7.140625" customWidth="1"/>
    <col min="774" max="774" width="34" customWidth="1"/>
    <col min="775" max="775" width="10.85546875" customWidth="1"/>
    <col min="776" max="776" width="12.140625" customWidth="1"/>
    <col min="777" max="777" width="0" hidden="1" customWidth="1"/>
    <col min="778" max="778" width="13" customWidth="1"/>
    <col min="1029" max="1029" width="7.140625" customWidth="1"/>
    <col min="1030" max="1030" width="34" customWidth="1"/>
    <col min="1031" max="1031" width="10.85546875" customWidth="1"/>
    <col min="1032" max="1032" width="12.140625" customWidth="1"/>
    <col min="1033" max="1033" width="0" hidden="1" customWidth="1"/>
    <col min="1034" max="1034" width="13" customWidth="1"/>
    <col min="1285" max="1285" width="7.140625" customWidth="1"/>
    <col min="1286" max="1286" width="34" customWidth="1"/>
    <col min="1287" max="1287" width="10.85546875" customWidth="1"/>
    <col min="1288" max="1288" width="12.140625" customWidth="1"/>
    <col min="1289" max="1289" width="0" hidden="1" customWidth="1"/>
    <col min="1290" max="1290" width="13" customWidth="1"/>
    <col min="1541" max="1541" width="7.140625" customWidth="1"/>
    <col min="1542" max="1542" width="34" customWidth="1"/>
    <col min="1543" max="1543" width="10.85546875" customWidth="1"/>
    <col min="1544" max="1544" width="12.140625" customWidth="1"/>
    <col min="1545" max="1545" width="0" hidden="1" customWidth="1"/>
    <col min="1546" max="1546" width="13" customWidth="1"/>
    <col min="1797" max="1797" width="7.140625" customWidth="1"/>
    <col min="1798" max="1798" width="34" customWidth="1"/>
    <col min="1799" max="1799" width="10.85546875" customWidth="1"/>
    <col min="1800" max="1800" width="12.140625" customWidth="1"/>
    <col min="1801" max="1801" width="0" hidden="1" customWidth="1"/>
    <col min="1802" max="1802" width="13" customWidth="1"/>
    <col min="2053" max="2053" width="7.140625" customWidth="1"/>
    <col min="2054" max="2054" width="34" customWidth="1"/>
    <col min="2055" max="2055" width="10.85546875" customWidth="1"/>
    <col min="2056" max="2056" width="12.140625" customWidth="1"/>
    <col min="2057" max="2057" width="0" hidden="1" customWidth="1"/>
    <col min="2058" max="2058" width="13" customWidth="1"/>
    <col min="2309" max="2309" width="7.140625" customWidth="1"/>
    <col min="2310" max="2310" width="34" customWidth="1"/>
    <col min="2311" max="2311" width="10.85546875" customWidth="1"/>
    <col min="2312" max="2312" width="12.140625" customWidth="1"/>
    <col min="2313" max="2313" width="0" hidden="1" customWidth="1"/>
    <col min="2314" max="2314" width="13" customWidth="1"/>
    <col min="2565" max="2565" width="7.140625" customWidth="1"/>
    <col min="2566" max="2566" width="34" customWidth="1"/>
    <col min="2567" max="2567" width="10.85546875" customWidth="1"/>
    <col min="2568" max="2568" width="12.140625" customWidth="1"/>
    <col min="2569" max="2569" width="0" hidden="1" customWidth="1"/>
    <col min="2570" max="2570" width="13" customWidth="1"/>
    <col min="2821" max="2821" width="7.140625" customWidth="1"/>
    <col min="2822" max="2822" width="34" customWidth="1"/>
    <col min="2823" max="2823" width="10.85546875" customWidth="1"/>
    <col min="2824" max="2824" width="12.140625" customWidth="1"/>
    <col min="2825" max="2825" width="0" hidden="1" customWidth="1"/>
    <col min="2826" max="2826" width="13" customWidth="1"/>
    <col min="3077" max="3077" width="7.140625" customWidth="1"/>
    <col min="3078" max="3078" width="34" customWidth="1"/>
    <col min="3079" max="3079" width="10.85546875" customWidth="1"/>
    <col min="3080" max="3080" width="12.140625" customWidth="1"/>
    <col min="3081" max="3081" width="0" hidden="1" customWidth="1"/>
    <col min="3082" max="3082" width="13" customWidth="1"/>
    <col min="3333" max="3333" width="7.140625" customWidth="1"/>
    <col min="3334" max="3334" width="34" customWidth="1"/>
    <col min="3335" max="3335" width="10.85546875" customWidth="1"/>
    <col min="3336" max="3336" width="12.140625" customWidth="1"/>
    <col min="3337" max="3337" width="0" hidden="1" customWidth="1"/>
    <col min="3338" max="3338" width="13" customWidth="1"/>
    <col min="3589" max="3589" width="7.140625" customWidth="1"/>
    <col min="3590" max="3590" width="34" customWidth="1"/>
    <col min="3591" max="3591" width="10.85546875" customWidth="1"/>
    <col min="3592" max="3592" width="12.140625" customWidth="1"/>
    <col min="3593" max="3593" width="0" hidden="1" customWidth="1"/>
    <col min="3594" max="3594" width="13" customWidth="1"/>
    <col min="3845" max="3845" width="7.140625" customWidth="1"/>
    <col min="3846" max="3846" width="34" customWidth="1"/>
    <col min="3847" max="3847" width="10.85546875" customWidth="1"/>
    <col min="3848" max="3848" width="12.140625" customWidth="1"/>
    <col min="3849" max="3849" width="0" hidden="1" customWidth="1"/>
    <col min="3850" max="3850" width="13" customWidth="1"/>
    <col min="4101" max="4101" width="7.140625" customWidth="1"/>
    <col min="4102" max="4102" width="34" customWidth="1"/>
    <col min="4103" max="4103" width="10.85546875" customWidth="1"/>
    <col min="4104" max="4104" width="12.140625" customWidth="1"/>
    <col min="4105" max="4105" width="0" hidden="1" customWidth="1"/>
    <col min="4106" max="4106" width="13" customWidth="1"/>
    <col min="4357" max="4357" width="7.140625" customWidth="1"/>
    <col min="4358" max="4358" width="34" customWidth="1"/>
    <col min="4359" max="4359" width="10.85546875" customWidth="1"/>
    <col min="4360" max="4360" width="12.140625" customWidth="1"/>
    <col min="4361" max="4361" width="0" hidden="1" customWidth="1"/>
    <col min="4362" max="4362" width="13" customWidth="1"/>
    <col min="4613" max="4613" width="7.140625" customWidth="1"/>
    <col min="4614" max="4614" width="34" customWidth="1"/>
    <col min="4615" max="4615" width="10.85546875" customWidth="1"/>
    <col min="4616" max="4616" width="12.140625" customWidth="1"/>
    <col min="4617" max="4617" width="0" hidden="1" customWidth="1"/>
    <col min="4618" max="4618" width="13" customWidth="1"/>
    <col min="4869" max="4869" width="7.140625" customWidth="1"/>
    <col min="4870" max="4870" width="34" customWidth="1"/>
    <col min="4871" max="4871" width="10.85546875" customWidth="1"/>
    <col min="4872" max="4872" width="12.140625" customWidth="1"/>
    <col min="4873" max="4873" width="0" hidden="1" customWidth="1"/>
    <col min="4874" max="4874" width="13" customWidth="1"/>
    <col min="5125" max="5125" width="7.140625" customWidth="1"/>
    <col min="5126" max="5126" width="34" customWidth="1"/>
    <col min="5127" max="5127" width="10.85546875" customWidth="1"/>
    <col min="5128" max="5128" width="12.140625" customWidth="1"/>
    <col min="5129" max="5129" width="0" hidden="1" customWidth="1"/>
    <col min="5130" max="5130" width="13" customWidth="1"/>
    <col min="5381" max="5381" width="7.140625" customWidth="1"/>
    <col min="5382" max="5382" width="34" customWidth="1"/>
    <col min="5383" max="5383" width="10.85546875" customWidth="1"/>
    <col min="5384" max="5384" width="12.140625" customWidth="1"/>
    <col min="5385" max="5385" width="0" hidden="1" customWidth="1"/>
    <col min="5386" max="5386" width="13" customWidth="1"/>
    <col min="5637" max="5637" width="7.140625" customWidth="1"/>
    <col min="5638" max="5638" width="34" customWidth="1"/>
    <col min="5639" max="5639" width="10.85546875" customWidth="1"/>
    <col min="5640" max="5640" width="12.140625" customWidth="1"/>
    <col min="5641" max="5641" width="0" hidden="1" customWidth="1"/>
    <col min="5642" max="5642" width="13" customWidth="1"/>
    <col min="5893" max="5893" width="7.140625" customWidth="1"/>
    <col min="5894" max="5894" width="34" customWidth="1"/>
    <col min="5895" max="5895" width="10.85546875" customWidth="1"/>
    <col min="5896" max="5896" width="12.140625" customWidth="1"/>
    <col min="5897" max="5897" width="0" hidden="1" customWidth="1"/>
    <col min="5898" max="5898" width="13" customWidth="1"/>
    <col min="6149" max="6149" width="7.140625" customWidth="1"/>
    <col min="6150" max="6150" width="34" customWidth="1"/>
    <col min="6151" max="6151" width="10.85546875" customWidth="1"/>
    <col min="6152" max="6152" width="12.140625" customWidth="1"/>
    <col min="6153" max="6153" width="0" hidden="1" customWidth="1"/>
    <col min="6154" max="6154" width="13" customWidth="1"/>
    <col min="6405" max="6405" width="7.140625" customWidth="1"/>
    <col min="6406" max="6406" width="34" customWidth="1"/>
    <col min="6407" max="6407" width="10.85546875" customWidth="1"/>
    <col min="6408" max="6408" width="12.140625" customWidth="1"/>
    <col min="6409" max="6409" width="0" hidden="1" customWidth="1"/>
    <col min="6410" max="6410" width="13" customWidth="1"/>
    <col min="6661" max="6661" width="7.140625" customWidth="1"/>
    <col min="6662" max="6662" width="34" customWidth="1"/>
    <col min="6663" max="6663" width="10.85546875" customWidth="1"/>
    <col min="6664" max="6664" width="12.140625" customWidth="1"/>
    <col min="6665" max="6665" width="0" hidden="1" customWidth="1"/>
    <col min="6666" max="6666" width="13" customWidth="1"/>
    <col min="6917" max="6917" width="7.140625" customWidth="1"/>
    <col min="6918" max="6918" width="34" customWidth="1"/>
    <col min="6919" max="6919" width="10.85546875" customWidth="1"/>
    <col min="6920" max="6920" width="12.140625" customWidth="1"/>
    <col min="6921" max="6921" width="0" hidden="1" customWidth="1"/>
    <col min="6922" max="6922" width="13" customWidth="1"/>
    <col min="7173" max="7173" width="7.140625" customWidth="1"/>
    <col min="7174" max="7174" width="34" customWidth="1"/>
    <col min="7175" max="7175" width="10.85546875" customWidth="1"/>
    <col min="7176" max="7176" width="12.140625" customWidth="1"/>
    <col min="7177" max="7177" width="0" hidden="1" customWidth="1"/>
    <col min="7178" max="7178" width="13" customWidth="1"/>
    <col min="7429" max="7429" width="7.140625" customWidth="1"/>
    <col min="7430" max="7430" width="34" customWidth="1"/>
    <col min="7431" max="7431" width="10.85546875" customWidth="1"/>
    <col min="7432" max="7432" width="12.140625" customWidth="1"/>
    <col min="7433" max="7433" width="0" hidden="1" customWidth="1"/>
    <col min="7434" max="7434" width="13" customWidth="1"/>
    <col min="7685" max="7685" width="7.140625" customWidth="1"/>
    <col min="7686" max="7686" width="34" customWidth="1"/>
    <col min="7687" max="7687" width="10.85546875" customWidth="1"/>
    <col min="7688" max="7688" width="12.140625" customWidth="1"/>
    <col min="7689" max="7689" width="0" hidden="1" customWidth="1"/>
    <col min="7690" max="7690" width="13" customWidth="1"/>
    <col min="7941" max="7941" width="7.140625" customWidth="1"/>
    <col min="7942" max="7942" width="34" customWidth="1"/>
    <col min="7943" max="7943" width="10.85546875" customWidth="1"/>
    <col min="7944" max="7944" width="12.140625" customWidth="1"/>
    <col min="7945" max="7945" width="0" hidden="1" customWidth="1"/>
    <col min="7946" max="7946" width="13" customWidth="1"/>
    <col min="8197" max="8197" width="7.140625" customWidth="1"/>
    <col min="8198" max="8198" width="34" customWidth="1"/>
    <col min="8199" max="8199" width="10.85546875" customWidth="1"/>
    <col min="8200" max="8200" width="12.140625" customWidth="1"/>
    <col min="8201" max="8201" width="0" hidden="1" customWidth="1"/>
    <col min="8202" max="8202" width="13" customWidth="1"/>
    <col min="8453" max="8453" width="7.140625" customWidth="1"/>
    <col min="8454" max="8454" width="34" customWidth="1"/>
    <col min="8455" max="8455" width="10.85546875" customWidth="1"/>
    <col min="8456" max="8456" width="12.140625" customWidth="1"/>
    <col min="8457" max="8457" width="0" hidden="1" customWidth="1"/>
    <col min="8458" max="8458" width="13" customWidth="1"/>
    <col min="8709" max="8709" width="7.140625" customWidth="1"/>
    <col min="8710" max="8710" width="34" customWidth="1"/>
    <col min="8711" max="8711" width="10.85546875" customWidth="1"/>
    <col min="8712" max="8712" width="12.140625" customWidth="1"/>
    <col min="8713" max="8713" width="0" hidden="1" customWidth="1"/>
    <col min="8714" max="8714" width="13" customWidth="1"/>
    <col min="8965" max="8965" width="7.140625" customWidth="1"/>
    <col min="8966" max="8966" width="34" customWidth="1"/>
    <col min="8967" max="8967" width="10.85546875" customWidth="1"/>
    <col min="8968" max="8968" width="12.140625" customWidth="1"/>
    <col min="8969" max="8969" width="0" hidden="1" customWidth="1"/>
    <col min="8970" max="8970" width="13" customWidth="1"/>
    <col min="9221" max="9221" width="7.140625" customWidth="1"/>
    <col min="9222" max="9222" width="34" customWidth="1"/>
    <col min="9223" max="9223" width="10.85546875" customWidth="1"/>
    <col min="9224" max="9224" width="12.140625" customWidth="1"/>
    <col min="9225" max="9225" width="0" hidden="1" customWidth="1"/>
    <col min="9226" max="9226" width="13" customWidth="1"/>
    <col min="9477" max="9477" width="7.140625" customWidth="1"/>
    <col min="9478" max="9478" width="34" customWidth="1"/>
    <col min="9479" max="9479" width="10.85546875" customWidth="1"/>
    <col min="9480" max="9480" width="12.140625" customWidth="1"/>
    <col min="9481" max="9481" width="0" hidden="1" customWidth="1"/>
    <col min="9482" max="9482" width="13" customWidth="1"/>
    <col min="9733" max="9733" width="7.140625" customWidth="1"/>
    <col min="9734" max="9734" width="34" customWidth="1"/>
    <col min="9735" max="9735" width="10.85546875" customWidth="1"/>
    <col min="9736" max="9736" width="12.140625" customWidth="1"/>
    <col min="9737" max="9737" width="0" hidden="1" customWidth="1"/>
    <col min="9738" max="9738" width="13" customWidth="1"/>
    <col min="9989" max="9989" width="7.140625" customWidth="1"/>
    <col min="9990" max="9990" width="34" customWidth="1"/>
    <col min="9991" max="9991" width="10.85546875" customWidth="1"/>
    <col min="9992" max="9992" width="12.140625" customWidth="1"/>
    <col min="9993" max="9993" width="0" hidden="1" customWidth="1"/>
    <col min="9994" max="9994" width="13" customWidth="1"/>
    <col min="10245" max="10245" width="7.140625" customWidth="1"/>
    <col min="10246" max="10246" width="34" customWidth="1"/>
    <col min="10247" max="10247" width="10.85546875" customWidth="1"/>
    <col min="10248" max="10248" width="12.140625" customWidth="1"/>
    <col min="10249" max="10249" width="0" hidden="1" customWidth="1"/>
    <col min="10250" max="10250" width="13" customWidth="1"/>
    <col min="10501" max="10501" width="7.140625" customWidth="1"/>
    <col min="10502" max="10502" width="34" customWidth="1"/>
    <col min="10503" max="10503" width="10.85546875" customWidth="1"/>
    <col min="10504" max="10504" width="12.140625" customWidth="1"/>
    <col min="10505" max="10505" width="0" hidden="1" customWidth="1"/>
    <col min="10506" max="10506" width="13" customWidth="1"/>
    <col min="10757" max="10757" width="7.140625" customWidth="1"/>
    <col min="10758" max="10758" width="34" customWidth="1"/>
    <col min="10759" max="10759" width="10.85546875" customWidth="1"/>
    <col min="10760" max="10760" width="12.140625" customWidth="1"/>
    <col min="10761" max="10761" width="0" hidden="1" customWidth="1"/>
    <col min="10762" max="10762" width="13" customWidth="1"/>
    <col min="11013" max="11013" width="7.140625" customWidth="1"/>
    <col min="11014" max="11014" width="34" customWidth="1"/>
    <col min="11015" max="11015" width="10.85546875" customWidth="1"/>
    <col min="11016" max="11016" width="12.140625" customWidth="1"/>
    <col min="11017" max="11017" width="0" hidden="1" customWidth="1"/>
    <col min="11018" max="11018" width="13" customWidth="1"/>
    <col min="11269" max="11269" width="7.140625" customWidth="1"/>
    <col min="11270" max="11270" width="34" customWidth="1"/>
    <col min="11271" max="11271" width="10.85546875" customWidth="1"/>
    <col min="11272" max="11272" width="12.140625" customWidth="1"/>
    <col min="11273" max="11273" width="0" hidden="1" customWidth="1"/>
    <col min="11274" max="11274" width="13" customWidth="1"/>
    <col min="11525" max="11525" width="7.140625" customWidth="1"/>
    <col min="11526" max="11526" width="34" customWidth="1"/>
    <col min="11527" max="11527" width="10.85546875" customWidth="1"/>
    <col min="11528" max="11528" width="12.140625" customWidth="1"/>
    <col min="11529" max="11529" width="0" hidden="1" customWidth="1"/>
    <col min="11530" max="11530" width="13" customWidth="1"/>
    <col min="11781" max="11781" width="7.140625" customWidth="1"/>
    <col min="11782" max="11782" width="34" customWidth="1"/>
    <col min="11783" max="11783" width="10.85546875" customWidth="1"/>
    <col min="11784" max="11784" width="12.140625" customWidth="1"/>
    <col min="11785" max="11785" width="0" hidden="1" customWidth="1"/>
    <col min="11786" max="11786" width="13" customWidth="1"/>
    <col min="12037" max="12037" width="7.140625" customWidth="1"/>
    <col min="12038" max="12038" width="34" customWidth="1"/>
    <col min="12039" max="12039" width="10.85546875" customWidth="1"/>
    <col min="12040" max="12040" width="12.140625" customWidth="1"/>
    <col min="12041" max="12041" width="0" hidden="1" customWidth="1"/>
    <col min="12042" max="12042" width="13" customWidth="1"/>
    <col min="12293" max="12293" width="7.140625" customWidth="1"/>
    <col min="12294" max="12294" width="34" customWidth="1"/>
    <col min="12295" max="12295" width="10.85546875" customWidth="1"/>
    <col min="12296" max="12296" width="12.140625" customWidth="1"/>
    <col min="12297" max="12297" width="0" hidden="1" customWidth="1"/>
    <col min="12298" max="12298" width="13" customWidth="1"/>
    <col min="12549" max="12549" width="7.140625" customWidth="1"/>
    <col min="12550" max="12550" width="34" customWidth="1"/>
    <col min="12551" max="12551" width="10.85546875" customWidth="1"/>
    <col min="12552" max="12552" width="12.140625" customWidth="1"/>
    <col min="12553" max="12553" width="0" hidden="1" customWidth="1"/>
    <col min="12554" max="12554" width="13" customWidth="1"/>
    <col min="12805" max="12805" width="7.140625" customWidth="1"/>
    <col min="12806" max="12806" width="34" customWidth="1"/>
    <col min="12807" max="12807" width="10.85546875" customWidth="1"/>
    <col min="12808" max="12808" width="12.140625" customWidth="1"/>
    <col min="12809" max="12809" width="0" hidden="1" customWidth="1"/>
    <col min="12810" max="12810" width="13" customWidth="1"/>
    <col min="13061" max="13061" width="7.140625" customWidth="1"/>
    <col min="13062" max="13062" width="34" customWidth="1"/>
    <col min="13063" max="13063" width="10.85546875" customWidth="1"/>
    <col min="13064" max="13064" width="12.140625" customWidth="1"/>
    <col min="13065" max="13065" width="0" hidden="1" customWidth="1"/>
    <col min="13066" max="13066" width="13" customWidth="1"/>
    <col min="13317" max="13317" width="7.140625" customWidth="1"/>
    <col min="13318" max="13318" width="34" customWidth="1"/>
    <col min="13319" max="13319" width="10.85546875" customWidth="1"/>
    <col min="13320" max="13320" width="12.140625" customWidth="1"/>
    <col min="13321" max="13321" width="0" hidden="1" customWidth="1"/>
    <col min="13322" max="13322" width="13" customWidth="1"/>
    <col min="13573" max="13573" width="7.140625" customWidth="1"/>
    <col min="13574" max="13574" width="34" customWidth="1"/>
    <col min="13575" max="13575" width="10.85546875" customWidth="1"/>
    <col min="13576" max="13576" width="12.140625" customWidth="1"/>
    <col min="13577" max="13577" width="0" hidden="1" customWidth="1"/>
    <col min="13578" max="13578" width="13" customWidth="1"/>
    <col min="13829" max="13829" width="7.140625" customWidth="1"/>
    <col min="13830" max="13830" width="34" customWidth="1"/>
    <col min="13831" max="13831" width="10.85546875" customWidth="1"/>
    <col min="13832" max="13832" width="12.140625" customWidth="1"/>
    <col min="13833" max="13833" width="0" hidden="1" customWidth="1"/>
    <col min="13834" max="13834" width="13" customWidth="1"/>
    <col min="14085" max="14085" width="7.140625" customWidth="1"/>
    <col min="14086" max="14086" width="34" customWidth="1"/>
    <col min="14087" max="14087" width="10.85546875" customWidth="1"/>
    <col min="14088" max="14088" width="12.140625" customWidth="1"/>
    <col min="14089" max="14089" width="0" hidden="1" customWidth="1"/>
    <col min="14090" max="14090" width="13" customWidth="1"/>
    <col min="14341" max="14341" width="7.140625" customWidth="1"/>
    <col min="14342" max="14342" width="34" customWidth="1"/>
    <col min="14343" max="14343" width="10.85546875" customWidth="1"/>
    <col min="14344" max="14344" width="12.140625" customWidth="1"/>
    <col min="14345" max="14345" width="0" hidden="1" customWidth="1"/>
    <col min="14346" max="14346" width="13" customWidth="1"/>
    <col min="14597" max="14597" width="7.140625" customWidth="1"/>
    <col min="14598" max="14598" width="34" customWidth="1"/>
    <col min="14599" max="14599" width="10.85546875" customWidth="1"/>
    <col min="14600" max="14600" width="12.140625" customWidth="1"/>
    <col min="14601" max="14601" width="0" hidden="1" customWidth="1"/>
    <col min="14602" max="14602" width="13" customWidth="1"/>
    <col min="14853" max="14853" width="7.140625" customWidth="1"/>
    <col min="14854" max="14854" width="34" customWidth="1"/>
    <col min="14855" max="14855" width="10.85546875" customWidth="1"/>
    <col min="14856" max="14856" width="12.140625" customWidth="1"/>
    <col min="14857" max="14857" width="0" hidden="1" customWidth="1"/>
    <col min="14858" max="14858" width="13" customWidth="1"/>
    <col min="15109" max="15109" width="7.140625" customWidth="1"/>
    <col min="15110" max="15110" width="34" customWidth="1"/>
    <col min="15111" max="15111" width="10.85546875" customWidth="1"/>
    <col min="15112" max="15112" width="12.140625" customWidth="1"/>
    <col min="15113" max="15113" width="0" hidden="1" customWidth="1"/>
    <col min="15114" max="15114" width="13" customWidth="1"/>
    <col min="15365" max="15365" width="7.140625" customWidth="1"/>
    <col min="15366" max="15366" width="34" customWidth="1"/>
    <col min="15367" max="15367" width="10.85546875" customWidth="1"/>
    <col min="15368" max="15368" width="12.140625" customWidth="1"/>
    <col min="15369" max="15369" width="0" hidden="1" customWidth="1"/>
    <col min="15370" max="15370" width="13" customWidth="1"/>
    <col min="15621" max="15621" width="7.140625" customWidth="1"/>
    <col min="15622" max="15622" width="34" customWidth="1"/>
    <col min="15623" max="15623" width="10.85546875" customWidth="1"/>
    <col min="15624" max="15624" width="12.140625" customWidth="1"/>
    <col min="15625" max="15625" width="0" hidden="1" customWidth="1"/>
    <col min="15626" max="15626" width="13" customWidth="1"/>
    <col min="15877" max="15877" width="7.140625" customWidth="1"/>
    <col min="15878" max="15878" width="34" customWidth="1"/>
    <col min="15879" max="15879" width="10.85546875" customWidth="1"/>
    <col min="15880" max="15880" width="12.140625" customWidth="1"/>
    <col min="15881" max="15881" width="0" hidden="1" customWidth="1"/>
    <col min="15882" max="15882" width="13" customWidth="1"/>
    <col min="16133" max="16133" width="7.140625" customWidth="1"/>
    <col min="16134" max="16134" width="34" customWidth="1"/>
    <col min="16135" max="16135" width="10.85546875" customWidth="1"/>
    <col min="16136" max="16136" width="12.140625" customWidth="1"/>
    <col min="16137" max="16137" width="0" hidden="1" customWidth="1"/>
    <col min="16138" max="16138" width="13" customWidth="1"/>
  </cols>
  <sheetData>
    <row r="1" spans="1:11" x14ac:dyDescent="0.25">
      <c r="C1" s="587" t="s">
        <v>987</v>
      </c>
      <c r="D1" s="588"/>
      <c r="E1" s="588"/>
      <c r="F1" s="588"/>
      <c r="G1" s="588"/>
    </row>
    <row r="2" spans="1:11" x14ac:dyDescent="0.25">
      <c r="C2" s="587" t="s">
        <v>471</v>
      </c>
      <c r="D2" s="588"/>
      <c r="E2" s="588"/>
      <c r="F2" s="588"/>
      <c r="G2" s="588"/>
    </row>
    <row r="3" spans="1:11" x14ac:dyDescent="0.25">
      <c r="C3" s="587" t="s">
        <v>472</v>
      </c>
      <c r="D3" s="588"/>
      <c r="E3" s="588"/>
      <c r="F3" s="588"/>
      <c r="G3" s="588"/>
    </row>
    <row r="4" spans="1:11" x14ac:dyDescent="0.25">
      <c r="C4" s="587" t="s">
        <v>473</v>
      </c>
      <c r="D4" s="588"/>
      <c r="E4" s="588"/>
      <c r="F4" s="588"/>
      <c r="G4" s="588"/>
    </row>
    <row r="5" spans="1:11" x14ac:dyDescent="0.25">
      <c r="C5" s="587" t="s">
        <v>981</v>
      </c>
      <c r="D5" s="588"/>
      <c r="E5" s="588"/>
      <c r="F5" s="588"/>
      <c r="G5" s="588"/>
    </row>
    <row r="6" spans="1:11" x14ac:dyDescent="0.25">
      <c r="C6" s="587" t="s">
        <v>982</v>
      </c>
      <c r="D6" s="588"/>
      <c r="E6" s="588"/>
      <c r="F6" s="588"/>
      <c r="G6" s="588"/>
    </row>
    <row r="7" spans="1:11" x14ac:dyDescent="0.25">
      <c r="C7" s="583" t="s">
        <v>1097</v>
      </c>
      <c r="D7" s="586"/>
      <c r="E7" s="586"/>
      <c r="F7" s="586"/>
      <c r="G7" s="586"/>
    </row>
    <row r="8" spans="1:11" x14ac:dyDescent="0.25">
      <c r="C8" s="613" t="s">
        <v>1103</v>
      </c>
      <c r="D8" s="613"/>
      <c r="E8" s="613"/>
      <c r="F8" s="613"/>
      <c r="G8" s="613"/>
      <c r="H8" s="613"/>
      <c r="I8" s="613"/>
      <c r="J8" s="613"/>
      <c r="K8" s="613"/>
    </row>
    <row r="9" spans="1:11" x14ac:dyDescent="0.25">
      <c r="C9" s="616"/>
      <c r="D9" s="616"/>
      <c r="E9" s="586"/>
      <c r="F9" s="586"/>
      <c r="G9" s="586"/>
    </row>
    <row r="10" spans="1:11" ht="15.75" x14ac:dyDescent="0.25">
      <c r="A10" s="625" t="s">
        <v>661</v>
      </c>
      <c r="B10" s="625"/>
      <c r="C10" s="625"/>
      <c r="D10" s="625"/>
      <c r="E10" s="625"/>
      <c r="F10" s="625"/>
      <c r="G10" s="625"/>
      <c r="H10" s="625"/>
      <c r="I10" s="625"/>
      <c r="J10" s="625"/>
    </row>
    <row r="11" spans="1:11" ht="15.75" x14ac:dyDescent="0.25">
      <c r="A11" s="625" t="s">
        <v>662</v>
      </c>
      <c r="B11" s="625"/>
      <c r="C11" s="625"/>
      <c r="D11" s="625"/>
      <c r="E11" s="625"/>
      <c r="F11" s="625"/>
      <c r="G11" s="625"/>
      <c r="H11" s="625"/>
      <c r="I11" s="625"/>
      <c r="J11" s="625"/>
    </row>
    <row r="12" spans="1:11" ht="15.75" x14ac:dyDescent="0.25">
      <c r="A12" s="624" t="s">
        <v>936</v>
      </c>
      <c r="B12" s="624"/>
      <c r="C12" s="624"/>
      <c r="D12" s="624"/>
      <c r="E12" s="624"/>
      <c r="F12" s="624"/>
      <c r="G12" s="624"/>
      <c r="H12" s="624"/>
      <c r="I12" s="624"/>
      <c r="J12" s="624"/>
    </row>
    <row r="13" spans="1:11" x14ac:dyDescent="0.25">
      <c r="C13" s="594"/>
      <c r="D13" s="594"/>
      <c r="E13" s="594"/>
      <c r="F13" s="594"/>
      <c r="G13" s="594"/>
    </row>
    <row r="14" spans="1:11" x14ac:dyDescent="0.25">
      <c r="C14" s="655"/>
      <c r="D14" s="655"/>
      <c r="E14" s="594"/>
      <c r="F14" s="594"/>
      <c r="G14" s="594"/>
    </row>
    <row r="15" spans="1:11" ht="15.75" x14ac:dyDescent="0.25">
      <c r="C15" s="594"/>
      <c r="D15" s="590"/>
      <c r="E15" s="590"/>
      <c r="F15" s="590"/>
      <c r="G15" s="590"/>
      <c r="I15" s="590"/>
      <c r="J15" s="590" t="s">
        <v>994</v>
      </c>
    </row>
    <row r="16" spans="1:11" ht="15.75" x14ac:dyDescent="0.25">
      <c r="C16" s="594"/>
      <c r="D16" s="590"/>
      <c r="E16" s="590"/>
      <c r="F16" s="590"/>
      <c r="G16" s="590"/>
    </row>
    <row r="17" spans="2:10" ht="66" customHeight="1" x14ac:dyDescent="0.25">
      <c r="C17" s="658" t="s">
        <v>1104</v>
      </c>
      <c r="D17" s="658"/>
      <c r="E17" s="658"/>
      <c r="F17" s="658"/>
      <c r="G17" s="658"/>
      <c r="H17" s="658"/>
      <c r="I17" s="658"/>
    </row>
    <row r="18" spans="2:10" ht="15.75" x14ac:dyDescent="0.25">
      <c r="C18" s="463"/>
      <c r="D18" s="590"/>
      <c r="E18" s="590"/>
      <c r="F18" s="590"/>
      <c r="G18" s="590"/>
    </row>
    <row r="19" spans="2:10" x14ac:dyDescent="0.25">
      <c r="D19" s="254"/>
      <c r="E19" s="254"/>
      <c r="F19" s="254"/>
      <c r="G19" s="254"/>
      <c r="H19" s="254" t="s">
        <v>660</v>
      </c>
      <c r="I19" s="254"/>
    </row>
    <row r="20" spans="2:10" ht="15" customHeight="1" x14ac:dyDescent="0.25">
      <c r="B20" s="642" t="s">
        <v>474</v>
      </c>
      <c r="C20" s="642" t="s">
        <v>475</v>
      </c>
      <c r="D20" s="642" t="s">
        <v>5</v>
      </c>
      <c r="E20" s="660" t="s">
        <v>664</v>
      </c>
      <c r="F20" s="661"/>
      <c r="G20" s="661"/>
      <c r="H20" s="662"/>
      <c r="I20" s="546"/>
      <c r="J20" s="552"/>
    </row>
    <row r="21" spans="2:10" x14ac:dyDescent="0.25">
      <c r="B21" s="643"/>
      <c r="C21" s="643"/>
      <c r="D21" s="643"/>
      <c r="E21" s="663" t="s">
        <v>666</v>
      </c>
      <c r="F21" s="660" t="s">
        <v>1102</v>
      </c>
      <c r="G21" s="661"/>
      <c r="H21" s="663" t="s">
        <v>667</v>
      </c>
      <c r="I21" s="546"/>
      <c r="J21" s="552"/>
    </row>
    <row r="22" spans="2:10" ht="90" customHeight="1" x14ac:dyDescent="0.25">
      <c r="B22" s="659"/>
      <c r="C22" s="659"/>
      <c r="D22" s="659"/>
      <c r="E22" s="663"/>
      <c r="F22" s="597" t="s">
        <v>688</v>
      </c>
      <c r="G22" s="485" t="s">
        <v>689</v>
      </c>
      <c r="H22" s="663"/>
      <c r="I22" s="485" t="s">
        <v>666</v>
      </c>
      <c r="J22" s="549"/>
    </row>
    <row r="23" spans="2:10" ht="15.75" x14ac:dyDescent="0.25">
      <c r="B23" s="592">
        <v>1</v>
      </c>
      <c r="C23" s="244" t="s">
        <v>476</v>
      </c>
      <c r="D23" s="464">
        <f>SUM(E23+H23)</f>
        <v>15000</v>
      </c>
      <c r="E23" s="464">
        <f>SUM(F23:G23)</f>
        <v>0</v>
      </c>
      <c r="F23" s="464"/>
      <c r="G23" s="464"/>
      <c r="H23" s="364">
        <v>15000</v>
      </c>
      <c r="I23" s="547"/>
      <c r="J23" s="550"/>
    </row>
    <row r="24" spans="2:10" ht="15.75" x14ac:dyDescent="0.25">
      <c r="B24" s="592">
        <v>2</v>
      </c>
      <c r="C24" s="244" t="s">
        <v>477</v>
      </c>
      <c r="D24" s="464">
        <f t="shared" ref="D24:D29" si="0">SUM(E24+H24)</f>
        <v>82526</v>
      </c>
      <c r="E24" s="464">
        <f t="shared" ref="E24:E29" si="1">SUM(F24:G24)</f>
        <v>67526</v>
      </c>
      <c r="F24" s="464">
        <v>54022</v>
      </c>
      <c r="G24" s="464">
        <v>13504</v>
      </c>
      <c r="H24" s="364">
        <v>15000</v>
      </c>
      <c r="I24" s="547"/>
      <c r="J24" s="550"/>
    </row>
    <row r="25" spans="2:10" ht="15.75" x14ac:dyDescent="0.25">
      <c r="B25" s="592">
        <v>3</v>
      </c>
      <c r="C25" s="244" t="s">
        <v>478</v>
      </c>
      <c r="D25" s="464">
        <f t="shared" si="0"/>
        <v>159930</v>
      </c>
      <c r="E25" s="464">
        <f t="shared" si="1"/>
        <v>144930</v>
      </c>
      <c r="F25" s="464">
        <v>115944</v>
      </c>
      <c r="G25" s="464">
        <v>28986</v>
      </c>
      <c r="H25" s="364">
        <v>15000</v>
      </c>
      <c r="I25" s="547"/>
      <c r="J25" s="550"/>
    </row>
    <row r="26" spans="2:10" ht="15.75" x14ac:dyDescent="0.25">
      <c r="B26" s="592">
        <v>4</v>
      </c>
      <c r="C26" s="244" t="s">
        <v>479</v>
      </c>
      <c r="D26" s="464">
        <f t="shared" si="0"/>
        <v>101603</v>
      </c>
      <c r="E26" s="464">
        <f t="shared" si="1"/>
        <v>86603</v>
      </c>
      <c r="F26" s="464">
        <v>69282</v>
      </c>
      <c r="G26" s="464">
        <v>17321</v>
      </c>
      <c r="H26" s="364">
        <v>15000</v>
      </c>
      <c r="I26" s="547"/>
      <c r="J26" s="550"/>
    </row>
    <row r="27" spans="2:10" ht="15.75" x14ac:dyDescent="0.25">
      <c r="B27" s="592">
        <v>5</v>
      </c>
      <c r="C27" s="244" t="s">
        <v>480</v>
      </c>
      <c r="D27" s="464">
        <f t="shared" si="0"/>
        <v>15000</v>
      </c>
      <c r="E27" s="464">
        <f t="shared" si="1"/>
        <v>0</v>
      </c>
      <c r="F27" s="464"/>
      <c r="G27" s="464"/>
      <c r="H27" s="364">
        <v>15000</v>
      </c>
      <c r="I27" s="547"/>
      <c r="J27" s="550"/>
    </row>
    <row r="28" spans="2:10" ht="15.75" x14ac:dyDescent="0.25">
      <c r="B28" s="592">
        <v>6</v>
      </c>
      <c r="C28" s="244" t="s">
        <v>481</v>
      </c>
      <c r="D28" s="464">
        <f t="shared" si="0"/>
        <v>99728</v>
      </c>
      <c r="E28" s="464">
        <f t="shared" si="1"/>
        <v>84728</v>
      </c>
      <c r="F28" s="464">
        <v>67782</v>
      </c>
      <c r="G28" s="464">
        <v>16946</v>
      </c>
      <c r="H28" s="364">
        <v>15000</v>
      </c>
      <c r="I28" s="547"/>
      <c r="J28" s="550"/>
    </row>
    <row r="29" spans="2:10" ht="15.75" x14ac:dyDescent="0.25">
      <c r="B29" s="592">
        <v>7</v>
      </c>
      <c r="C29" s="244" t="s">
        <v>482</v>
      </c>
      <c r="D29" s="464">
        <f t="shared" si="0"/>
        <v>97274</v>
      </c>
      <c r="E29" s="464">
        <f t="shared" si="1"/>
        <v>82274</v>
      </c>
      <c r="F29" s="464">
        <v>65819</v>
      </c>
      <c r="G29" s="464">
        <v>16455</v>
      </c>
      <c r="H29" s="364">
        <v>15000</v>
      </c>
      <c r="I29" s="547"/>
      <c r="J29" s="550"/>
    </row>
    <row r="30" spans="2:10" ht="15.75" x14ac:dyDescent="0.25">
      <c r="B30" s="255"/>
      <c r="C30" s="250" t="s">
        <v>483</v>
      </c>
      <c r="D30" s="465">
        <f>SUM(D23:D29)</f>
        <v>571061</v>
      </c>
      <c r="E30" s="465">
        <f t="shared" ref="E30:G30" si="2">SUM(E23:E29)</f>
        <v>466061</v>
      </c>
      <c r="F30" s="465">
        <f t="shared" si="2"/>
        <v>372849</v>
      </c>
      <c r="G30" s="465">
        <f t="shared" si="2"/>
        <v>93212</v>
      </c>
      <c r="H30" s="465">
        <f>SUM(H23:H29)</f>
        <v>105000</v>
      </c>
      <c r="I30" s="548">
        <f>SUM(I23:I29)</f>
        <v>0</v>
      </c>
      <c r="J30" s="551"/>
    </row>
  </sheetData>
  <mergeCells count="14">
    <mergeCell ref="B20:B22"/>
    <mergeCell ref="C20:C22"/>
    <mergeCell ref="D20:D22"/>
    <mergeCell ref="E20:H20"/>
    <mergeCell ref="E21:E22"/>
    <mergeCell ref="F21:G21"/>
    <mergeCell ref="H21:H22"/>
    <mergeCell ref="C8:K8"/>
    <mergeCell ref="A10:J10"/>
    <mergeCell ref="A11:J11"/>
    <mergeCell ref="A12:J12"/>
    <mergeCell ref="C17:I17"/>
    <mergeCell ref="C9:D9"/>
    <mergeCell ref="C14:D14"/>
  </mergeCells>
  <pageMargins left="0.70866141732283472" right="0.70866141732283472" top="0.74803149606299213" bottom="0.74803149606299213" header="0.31496062992125984" footer="0.31496062992125984"/>
  <pageSetup paperSize="9" scale="94" orientation="portrait" blackAndWhite="1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D33" sqref="D33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hidden="1" customWidth="1"/>
    <col min="6" max="6" width="12.28515625" hidden="1" customWidth="1"/>
    <col min="7" max="7" width="13" customWidth="1"/>
    <col min="8" max="8" width="15.5703125" customWidth="1"/>
    <col min="258" max="258" width="7.140625" customWidth="1"/>
    <col min="259" max="259" width="34" customWidth="1"/>
    <col min="260" max="260" width="10.85546875" customWidth="1"/>
    <col min="261" max="262" width="0" hidden="1" customWidth="1"/>
    <col min="263" max="263" width="13" customWidth="1"/>
    <col min="514" max="514" width="7.140625" customWidth="1"/>
    <col min="515" max="515" width="34" customWidth="1"/>
    <col min="516" max="516" width="10.85546875" customWidth="1"/>
    <col min="517" max="518" width="0" hidden="1" customWidth="1"/>
    <col min="519" max="519" width="13" customWidth="1"/>
    <col min="770" max="770" width="7.140625" customWidth="1"/>
    <col min="771" max="771" width="34" customWidth="1"/>
    <col min="772" max="772" width="10.85546875" customWidth="1"/>
    <col min="773" max="774" width="0" hidden="1" customWidth="1"/>
    <col min="775" max="775" width="13" customWidth="1"/>
    <col min="1026" max="1026" width="7.140625" customWidth="1"/>
    <col min="1027" max="1027" width="34" customWidth="1"/>
    <col min="1028" max="1028" width="10.85546875" customWidth="1"/>
    <col min="1029" max="1030" width="0" hidden="1" customWidth="1"/>
    <col min="1031" max="1031" width="13" customWidth="1"/>
    <col min="1282" max="1282" width="7.140625" customWidth="1"/>
    <col min="1283" max="1283" width="34" customWidth="1"/>
    <col min="1284" max="1284" width="10.85546875" customWidth="1"/>
    <col min="1285" max="1286" width="0" hidden="1" customWidth="1"/>
    <col min="1287" max="1287" width="13" customWidth="1"/>
    <col min="1538" max="1538" width="7.140625" customWidth="1"/>
    <col min="1539" max="1539" width="34" customWidth="1"/>
    <col min="1540" max="1540" width="10.85546875" customWidth="1"/>
    <col min="1541" max="1542" width="0" hidden="1" customWidth="1"/>
    <col min="1543" max="1543" width="13" customWidth="1"/>
    <col min="1794" max="1794" width="7.140625" customWidth="1"/>
    <col min="1795" max="1795" width="34" customWidth="1"/>
    <col min="1796" max="1796" width="10.85546875" customWidth="1"/>
    <col min="1797" max="1798" width="0" hidden="1" customWidth="1"/>
    <col min="1799" max="1799" width="13" customWidth="1"/>
    <col min="2050" max="2050" width="7.140625" customWidth="1"/>
    <col min="2051" max="2051" width="34" customWidth="1"/>
    <col min="2052" max="2052" width="10.85546875" customWidth="1"/>
    <col min="2053" max="2054" width="0" hidden="1" customWidth="1"/>
    <col min="2055" max="2055" width="13" customWidth="1"/>
    <col min="2306" max="2306" width="7.140625" customWidth="1"/>
    <col min="2307" max="2307" width="34" customWidth="1"/>
    <col min="2308" max="2308" width="10.85546875" customWidth="1"/>
    <col min="2309" max="2310" width="0" hidden="1" customWidth="1"/>
    <col min="2311" max="2311" width="13" customWidth="1"/>
    <col min="2562" max="2562" width="7.140625" customWidth="1"/>
    <col min="2563" max="2563" width="34" customWidth="1"/>
    <col min="2564" max="2564" width="10.85546875" customWidth="1"/>
    <col min="2565" max="2566" width="0" hidden="1" customWidth="1"/>
    <col min="2567" max="2567" width="13" customWidth="1"/>
    <col min="2818" max="2818" width="7.140625" customWidth="1"/>
    <col min="2819" max="2819" width="34" customWidth="1"/>
    <col min="2820" max="2820" width="10.85546875" customWidth="1"/>
    <col min="2821" max="2822" width="0" hidden="1" customWidth="1"/>
    <col min="2823" max="2823" width="13" customWidth="1"/>
    <col min="3074" max="3074" width="7.140625" customWidth="1"/>
    <col min="3075" max="3075" width="34" customWidth="1"/>
    <col min="3076" max="3076" width="10.85546875" customWidth="1"/>
    <col min="3077" max="3078" width="0" hidden="1" customWidth="1"/>
    <col min="3079" max="3079" width="13" customWidth="1"/>
    <col min="3330" max="3330" width="7.140625" customWidth="1"/>
    <col min="3331" max="3331" width="34" customWidth="1"/>
    <col min="3332" max="3332" width="10.85546875" customWidth="1"/>
    <col min="3333" max="3334" width="0" hidden="1" customWidth="1"/>
    <col min="3335" max="3335" width="13" customWidth="1"/>
    <col min="3586" max="3586" width="7.140625" customWidth="1"/>
    <col min="3587" max="3587" width="34" customWidth="1"/>
    <col min="3588" max="3588" width="10.85546875" customWidth="1"/>
    <col min="3589" max="3590" width="0" hidden="1" customWidth="1"/>
    <col min="3591" max="3591" width="13" customWidth="1"/>
    <col min="3842" max="3842" width="7.140625" customWidth="1"/>
    <col min="3843" max="3843" width="34" customWidth="1"/>
    <col min="3844" max="3844" width="10.85546875" customWidth="1"/>
    <col min="3845" max="3846" width="0" hidden="1" customWidth="1"/>
    <col min="3847" max="3847" width="13" customWidth="1"/>
    <col min="4098" max="4098" width="7.140625" customWidth="1"/>
    <col min="4099" max="4099" width="34" customWidth="1"/>
    <col min="4100" max="4100" width="10.85546875" customWidth="1"/>
    <col min="4101" max="4102" width="0" hidden="1" customWidth="1"/>
    <col min="4103" max="4103" width="13" customWidth="1"/>
    <col min="4354" max="4354" width="7.140625" customWidth="1"/>
    <col min="4355" max="4355" width="34" customWidth="1"/>
    <col min="4356" max="4356" width="10.85546875" customWidth="1"/>
    <col min="4357" max="4358" width="0" hidden="1" customWidth="1"/>
    <col min="4359" max="4359" width="13" customWidth="1"/>
    <col min="4610" max="4610" width="7.140625" customWidth="1"/>
    <col min="4611" max="4611" width="34" customWidth="1"/>
    <col min="4612" max="4612" width="10.85546875" customWidth="1"/>
    <col min="4613" max="4614" width="0" hidden="1" customWidth="1"/>
    <col min="4615" max="4615" width="13" customWidth="1"/>
    <col min="4866" max="4866" width="7.140625" customWidth="1"/>
    <col min="4867" max="4867" width="34" customWidth="1"/>
    <col min="4868" max="4868" width="10.85546875" customWidth="1"/>
    <col min="4869" max="4870" width="0" hidden="1" customWidth="1"/>
    <col min="4871" max="4871" width="13" customWidth="1"/>
    <col min="5122" max="5122" width="7.140625" customWidth="1"/>
    <col min="5123" max="5123" width="34" customWidth="1"/>
    <col min="5124" max="5124" width="10.85546875" customWidth="1"/>
    <col min="5125" max="5126" width="0" hidden="1" customWidth="1"/>
    <col min="5127" max="5127" width="13" customWidth="1"/>
    <col min="5378" max="5378" width="7.140625" customWidth="1"/>
    <col min="5379" max="5379" width="34" customWidth="1"/>
    <col min="5380" max="5380" width="10.85546875" customWidth="1"/>
    <col min="5381" max="5382" width="0" hidden="1" customWidth="1"/>
    <col min="5383" max="5383" width="13" customWidth="1"/>
    <col min="5634" max="5634" width="7.140625" customWidth="1"/>
    <col min="5635" max="5635" width="34" customWidth="1"/>
    <col min="5636" max="5636" width="10.85546875" customWidth="1"/>
    <col min="5637" max="5638" width="0" hidden="1" customWidth="1"/>
    <col min="5639" max="5639" width="13" customWidth="1"/>
    <col min="5890" max="5890" width="7.140625" customWidth="1"/>
    <col min="5891" max="5891" width="34" customWidth="1"/>
    <col min="5892" max="5892" width="10.85546875" customWidth="1"/>
    <col min="5893" max="5894" width="0" hidden="1" customWidth="1"/>
    <col min="5895" max="5895" width="13" customWidth="1"/>
    <col min="6146" max="6146" width="7.140625" customWidth="1"/>
    <col min="6147" max="6147" width="34" customWidth="1"/>
    <col min="6148" max="6148" width="10.85546875" customWidth="1"/>
    <col min="6149" max="6150" width="0" hidden="1" customWidth="1"/>
    <col min="6151" max="6151" width="13" customWidth="1"/>
    <col min="6402" max="6402" width="7.140625" customWidth="1"/>
    <col min="6403" max="6403" width="34" customWidth="1"/>
    <col min="6404" max="6404" width="10.85546875" customWidth="1"/>
    <col min="6405" max="6406" width="0" hidden="1" customWidth="1"/>
    <col min="6407" max="6407" width="13" customWidth="1"/>
    <col min="6658" max="6658" width="7.140625" customWidth="1"/>
    <col min="6659" max="6659" width="34" customWidth="1"/>
    <col min="6660" max="6660" width="10.85546875" customWidth="1"/>
    <col min="6661" max="6662" width="0" hidden="1" customWidth="1"/>
    <col min="6663" max="6663" width="13" customWidth="1"/>
    <col min="6914" max="6914" width="7.140625" customWidth="1"/>
    <col min="6915" max="6915" width="34" customWidth="1"/>
    <col min="6916" max="6916" width="10.85546875" customWidth="1"/>
    <col min="6917" max="6918" width="0" hidden="1" customWidth="1"/>
    <col min="6919" max="6919" width="13" customWidth="1"/>
    <col min="7170" max="7170" width="7.140625" customWidth="1"/>
    <col min="7171" max="7171" width="34" customWidth="1"/>
    <col min="7172" max="7172" width="10.85546875" customWidth="1"/>
    <col min="7173" max="7174" width="0" hidden="1" customWidth="1"/>
    <col min="7175" max="7175" width="13" customWidth="1"/>
    <col min="7426" max="7426" width="7.140625" customWidth="1"/>
    <col min="7427" max="7427" width="34" customWidth="1"/>
    <col min="7428" max="7428" width="10.85546875" customWidth="1"/>
    <col min="7429" max="7430" width="0" hidden="1" customWidth="1"/>
    <col min="7431" max="7431" width="13" customWidth="1"/>
    <col min="7682" max="7682" width="7.140625" customWidth="1"/>
    <col min="7683" max="7683" width="34" customWidth="1"/>
    <col min="7684" max="7684" width="10.85546875" customWidth="1"/>
    <col min="7685" max="7686" width="0" hidden="1" customWidth="1"/>
    <col min="7687" max="7687" width="13" customWidth="1"/>
    <col min="7938" max="7938" width="7.140625" customWidth="1"/>
    <col min="7939" max="7939" width="34" customWidth="1"/>
    <col min="7940" max="7940" width="10.85546875" customWidth="1"/>
    <col min="7941" max="7942" width="0" hidden="1" customWidth="1"/>
    <col min="7943" max="7943" width="13" customWidth="1"/>
    <col min="8194" max="8194" width="7.140625" customWidth="1"/>
    <col min="8195" max="8195" width="34" customWidth="1"/>
    <col min="8196" max="8196" width="10.85546875" customWidth="1"/>
    <col min="8197" max="8198" width="0" hidden="1" customWidth="1"/>
    <col min="8199" max="8199" width="13" customWidth="1"/>
    <col min="8450" max="8450" width="7.140625" customWidth="1"/>
    <col min="8451" max="8451" width="34" customWidth="1"/>
    <col min="8452" max="8452" width="10.85546875" customWidth="1"/>
    <col min="8453" max="8454" width="0" hidden="1" customWidth="1"/>
    <col min="8455" max="8455" width="13" customWidth="1"/>
    <col min="8706" max="8706" width="7.140625" customWidth="1"/>
    <col min="8707" max="8707" width="34" customWidth="1"/>
    <col min="8708" max="8708" width="10.85546875" customWidth="1"/>
    <col min="8709" max="8710" width="0" hidden="1" customWidth="1"/>
    <col min="8711" max="8711" width="13" customWidth="1"/>
    <col min="8962" max="8962" width="7.140625" customWidth="1"/>
    <col min="8963" max="8963" width="34" customWidth="1"/>
    <col min="8964" max="8964" width="10.85546875" customWidth="1"/>
    <col min="8965" max="8966" width="0" hidden="1" customWidth="1"/>
    <col min="8967" max="8967" width="13" customWidth="1"/>
    <col min="9218" max="9218" width="7.140625" customWidth="1"/>
    <col min="9219" max="9219" width="34" customWidth="1"/>
    <col min="9220" max="9220" width="10.85546875" customWidth="1"/>
    <col min="9221" max="9222" width="0" hidden="1" customWidth="1"/>
    <col min="9223" max="9223" width="13" customWidth="1"/>
    <col min="9474" max="9474" width="7.140625" customWidth="1"/>
    <col min="9475" max="9475" width="34" customWidth="1"/>
    <col min="9476" max="9476" width="10.85546875" customWidth="1"/>
    <col min="9477" max="9478" width="0" hidden="1" customWidth="1"/>
    <col min="9479" max="9479" width="13" customWidth="1"/>
    <col min="9730" max="9730" width="7.140625" customWidth="1"/>
    <col min="9731" max="9731" width="34" customWidth="1"/>
    <col min="9732" max="9732" width="10.85546875" customWidth="1"/>
    <col min="9733" max="9734" width="0" hidden="1" customWidth="1"/>
    <col min="9735" max="9735" width="13" customWidth="1"/>
    <col min="9986" max="9986" width="7.140625" customWidth="1"/>
    <col min="9987" max="9987" width="34" customWidth="1"/>
    <col min="9988" max="9988" width="10.85546875" customWidth="1"/>
    <col min="9989" max="9990" width="0" hidden="1" customWidth="1"/>
    <col min="9991" max="9991" width="13" customWidth="1"/>
    <col min="10242" max="10242" width="7.140625" customWidth="1"/>
    <col min="10243" max="10243" width="34" customWidth="1"/>
    <col min="10244" max="10244" width="10.85546875" customWidth="1"/>
    <col min="10245" max="10246" width="0" hidden="1" customWidth="1"/>
    <col min="10247" max="10247" width="13" customWidth="1"/>
    <col min="10498" max="10498" width="7.140625" customWidth="1"/>
    <col min="10499" max="10499" width="34" customWidth="1"/>
    <col min="10500" max="10500" width="10.85546875" customWidth="1"/>
    <col min="10501" max="10502" width="0" hidden="1" customWidth="1"/>
    <col min="10503" max="10503" width="13" customWidth="1"/>
    <col min="10754" max="10754" width="7.140625" customWidth="1"/>
    <col min="10755" max="10755" width="34" customWidth="1"/>
    <col min="10756" max="10756" width="10.85546875" customWidth="1"/>
    <col min="10757" max="10758" width="0" hidden="1" customWidth="1"/>
    <col min="10759" max="10759" width="13" customWidth="1"/>
    <col min="11010" max="11010" width="7.140625" customWidth="1"/>
    <col min="11011" max="11011" width="34" customWidth="1"/>
    <col min="11012" max="11012" width="10.85546875" customWidth="1"/>
    <col min="11013" max="11014" width="0" hidden="1" customWidth="1"/>
    <col min="11015" max="11015" width="13" customWidth="1"/>
    <col min="11266" max="11266" width="7.140625" customWidth="1"/>
    <col min="11267" max="11267" width="34" customWidth="1"/>
    <col min="11268" max="11268" width="10.85546875" customWidth="1"/>
    <col min="11269" max="11270" width="0" hidden="1" customWidth="1"/>
    <col min="11271" max="11271" width="13" customWidth="1"/>
    <col min="11522" max="11522" width="7.140625" customWidth="1"/>
    <col min="11523" max="11523" width="34" customWidth="1"/>
    <col min="11524" max="11524" width="10.85546875" customWidth="1"/>
    <col min="11525" max="11526" width="0" hidden="1" customWidth="1"/>
    <col min="11527" max="11527" width="13" customWidth="1"/>
    <col min="11778" max="11778" width="7.140625" customWidth="1"/>
    <col min="11779" max="11779" width="34" customWidth="1"/>
    <col min="11780" max="11780" width="10.85546875" customWidth="1"/>
    <col min="11781" max="11782" width="0" hidden="1" customWidth="1"/>
    <col min="11783" max="11783" width="13" customWidth="1"/>
    <col min="12034" max="12034" width="7.140625" customWidth="1"/>
    <col min="12035" max="12035" width="34" customWidth="1"/>
    <col min="12036" max="12036" width="10.85546875" customWidth="1"/>
    <col min="12037" max="12038" width="0" hidden="1" customWidth="1"/>
    <col min="12039" max="12039" width="13" customWidth="1"/>
    <col min="12290" max="12290" width="7.140625" customWidth="1"/>
    <col min="12291" max="12291" width="34" customWidth="1"/>
    <col min="12292" max="12292" width="10.85546875" customWidth="1"/>
    <col min="12293" max="12294" width="0" hidden="1" customWidth="1"/>
    <col min="12295" max="12295" width="13" customWidth="1"/>
    <col min="12546" max="12546" width="7.140625" customWidth="1"/>
    <col min="12547" max="12547" width="34" customWidth="1"/>
    <col min="12548" max="12548" width="10.85546875" customWidth="1"/>
    <col min="12549" max="12550" width="0" hidden="1" customWidth="1"/>
    <col min="12551" max="12551" width="13" customWidth="1"/>
    <col min="12802" max="12802" width="7.140625" customWidth="1"/>
    <col min="12803" max="12803" width="34" customWidth="1"/>
    <col min="12804" max="12804" width="10.85546875" customWidth="1"/>
    <col min="12805" max="12806" width="0" hidden="1" customWidth="1"/>
    <col min="12807" max="12807" width="13" customWidth="1"/>
    <col min="13058" max="13058" width="7.140625" customWidth="1"/>
    <col min="13059" max="13059" width="34" customWidth="1"/>
    <col min="13060" max="13060" width="10.85546875" customWidth="1"/>
    <col min="13061" max="13062" width="0" hidden="1" customWidth="1"/>
    <col min="13063" max="13063" width="13" customWidth="1"/>
    <col min="13314" max="13314" width="7.140625" customWidth="1"/>
    <col min="13315" max="13315" width="34" customWidth="1"/>
    <col min="13316" max="13316" width="10.85546875" customWidth="1"/>
    <col min="13317" max="13318" width="0" hidden="1" customWidth="1"/>
    <col min="13319" max="13319" width="13" customWidth="1"/>
    <col min="13570" max="13570" width="7.140625" customWidth="1"/>
    <col min="13571" max="13571" width="34" customWidth="1"/>
    <col min="13572" max="13572" width="10.85546875" customWidth="1"/>
    <col min="13573" max="13574" width="0" hidden="1" customWidth="1"/>
    <col min="13575" max="13575" width="13" customWidth="1"/>
    <col min="13826" max="13826" width="7.140625" customWidth="1"/>
    <col min="13827" max="13827" width="34" customWidth="1"/>
    <col min="13828" max="13828" width="10.85546875" customWidth="1"/>
    <col min="13829" max="13830" width="0" hidden="1" customWidth="1"/>
    <col min="13831" max="13831" width="13" customWidth="1"/>
    <col min="14082" max="14082" width="7.140625" customWidth="1"/>
    <col min="14083" max="14083" width="34" customWidth="1"/>
    <col min="14084" max="14084" width="10.85546875" customWidth="1"/>
    <col min="14085" max="14086" width="0" hidden="1" customWidth="1"/>
    <col min="14087" max="14087" width="13" customWidth="1"/>
    <col min="14338" max="14338" width="7.140625" customWidth="1"/>
    <col min="14339" max="14339" width="34" customWidth="1"/>
    <col min="14340" max="14340" width="10.85546875" customWidth="1"/>
    <col min="14341" max="14342" width="0" hidden="1" customWidth="1"/>
    <col min="14343" max="14343" width="13" customWidth="1"/>
    <col min="14594" max="14594" width="7.140625" customWidth="1"/>
    <col min="14595" max="14595" width="34" customWidth="1"/>
    <col min="14596" max="14596" width="10.85546875" customWidth="1"/>
    <col min="14597" max="14598" width="0" hidden="1" customWidth="1"/>
    <col min="14599" max="14599" width="13" customWidth="1"/>
    <col min="14850" max="14850" width="7.140625" customWidth="1"/>
    <col min="14851" max="14851" width="34" customWidth="1"/>
    <col min="14852" max="14852" width="10.85546875" customWidth="1"/>
    <col min="14853" max="14854" width="0" hidden="1" customWidth="1"/>
    <col min="14855" max="14855" width="13" customWidth="1"/>
    <col min="15106" max="15106" width="7.140625" customWidth="1"/>
    <col min="15107" max="15107" width="34" customWidth="1"/>
    <col min="15108" max="15108" width="10.85546875" customWidth="1"/>
    <col min="15109" max="15110" width="0" hidden="1" customWidth="1"/>
    <col min="15111" max="15111" width="13" customWidth="1"/>
    <col min="15362" max="15362" width="7.140625" customWidth="1"/>
    <col min="15363" max="15363" width="34" customWidth="1"/>
    <col min="15364" max="15364" width="10.85546875" customWidth="1"/>
    <col min="15365" max="15366" width="0" hidden="1" customWidth="1"/>
    <col min="15367" max="15367" width="13" customWidth="1"/>
    <col min="15618" max="15618" width="7.140625" customWidth="1"/>
    <col min="15619" max="15619" width="34" customWidth="1"/>
    <col min="15620" max="15620" width="10.85546875" customWidth="1"/>
    <col min="15621" max="15622" width="0" hidden="1" customWidth="1"/>
    <col min="15623" max="15623" width="13" customWidth="1"/>
    <col min="15874" max="15874" width="7.140625" customWidth="1"/>
    <col min="15875" max="15875" width="34" customWidth="1"/>
    <col min="15876" max="15876" width="10.85546875" customWidth="1"/>
    <col min="15877" max="15878" width="0" hidden="1" customWidth="1"/>
    <col min="15879" max="15879" width="13" customWidth="1"/>
    <col min="16130" max="16130" width="7.140625" customWidth="1"/>
    <col min="16131" max="16131" width="34" customWidth="1"/>
    <col min="16132" max="16132" width="10.85546875" customWidth="1"/>
    <col min="16133" max="16134" width="0" hidden="1" customWidth="1"/>
    <col min="16135" max="16135" width="13" customWidth="1"/>
  </cols>
  <sheetData>
    <row r="1" spans="1:10" x14ac:dyDescent="0.25">
      <c r="C1" s="587" t="s">
        <v>987</v>
      </c>
      <c r="D1" s="588"/>
    </row>
    <row r="2" spans="1:10" x14ac:dyDescent="0.25">
      <c r="C2" s="587" t="s">
        <v>471</v>
      </c>
      <c r="D2" s="588"/>
    </row>
    <row r="3" spans="1:10" x14ac:dyDescent="0.25">
      <c r="C3" s="587" t="s">
        <v>472</v>
      </c>
      <c r="D3" s="588"/>
    </row>
    <row r="4" spans="1:10" x14ac:dyDescent="0.25">
      <c r="C4" s="587" t="s">
        <v>473</v>
      </c>
      <c r="D4" s="588"/>
    </row>
    <row r="5" spans="1:10" x14ac:dyDescent="0.25">
      <c r="C5" s="587" t="s">
        <v>988</v>
      </c>
      <c r="D5" s="588"/>
    </row>
    <row r="6" spans="1:10" x14ac:dyDescent="0.25">
      <c r="C6" s="584" t="s">
        <v>989</v>
      </c>
      <c r="D6" s="584"/>
      <c r="E6" s="584"/>
      <c r="F6" s="584"/>
      <c r="G6" s="584"/>
    </row>
    <row r="7" spans="1:10" x14ac:dyDescent="0.25">
      <c r="C7" s="581" t="s">
        <v>1097</v>
      </c>
      <c r="D7" s="581"/>
      <c r="E7" s="581"/>
      <c r="F7" s="581"/>
      <c r="G7" s="581"/>
    </row>
    <row r="8" spans="1:10" x14ac:dyDescent="0.25">
      <c r="C8" s="613" t="s">
        <v>1105</v>
      </c>
      <c r="D8" s="613"/>
      <c r="E8" s="613"/>
      <c r="F8" s="613"/>
      <c r="G8" s="613"/>
      <c r="H8" s="613"/>
      <c r="I8" s="613"/>
    </row>
    <row r="9" spans="1:10" x14ac:dyDescent="0.25">
      <c r="C9" s="581"/>
      <c r="D9" s="581"/>
      <c r="E9" s="581"/>
      <c r="F9" s="581"/>
      <c r="G9" s="581"/>
    </row>
    <row r="10" spans="1:10" ht="15.75" x14ac:dyDescent="0.25">
      <c r="C10" s="193" t="s">
        <v>661</v>
      </c>
      <c r="D10" s="193"/>
      <c r="E10" s="585"/>
    </row>
    <row r="11" spans="1:10" ht="15.75" x14ac:dyDescent="0.25">
      <c r="A11" s="625" t="s">
        <v>662</v>
      </c>
      <c r="B11" s="625"/>
      <c r="C11" s="625"/>
      <c r="D11" s="625"/>
      <c r="E11" s="625"/>
      <c r="F11" s="625"/>
      <c r="G11" s="625"/>
      <c r="H11" s="625"/>
      <c r="I11" s="625"/>
      <c r="J11" s="625"/>
    </row>
    <row r="12" spans="1:10" ht="15.75" x14ac:dyDescent="0.25">
      <c r="C12" s="624" t="s">
        <v>936</v>
      </c>
      <c r="D12" s="624"/>
      <c r="E12" s="624"/>
      <c r="F12" s="624"/>
      <c r="G12" s="624"/>
      <c r="H12" s="624"/>
    </row>
    <row r="13" spans="1:10" x14ac:dyDescent="0.25">
      <c r="C13" s="594"/>
      <c r="D13" s="594"/>
    </row>
    <row r="14" spans="1:10" x14ac:dyDescent="0.25">
      <c r="C14" s="655"/>
      <c r="D14" s="655"/>
    </row>
    <row r="15" spans="1:10" ht="15.75" x14ac:dyDescent="0.25">
      <c r="C15" s="594"/>
      <c r="D15" s="590"/>
      <c r="F15" s="590"/>
      <c r="G15" s="590" t="s">
        <v>995</v>
      </c>
    </row>
    <row r="16" spans="1:10" ht="16.5" customHeight="1" x14ac:dyDescent="0.25">
      <c r="C16" s="594"/>
      <c r="D16" s="590"/>
    </row>
    <row r="17" spans="2:8" ht="177" customHeight="1" x14ac:dyDescent="0.25">
      <c r="B17" s="658" t="s">
        <v>1106</v>
      </c>
      <c r="C17" s="658"/>
      <c r="D17" s="658"/>
      <c r="E17" s="658"/>
      <c r="F17" s="658"/>
      <c r="G17" s="658"/>
      <c r="H17" s="658"/>
    </row>
    <row r="18" spans="2:8" ht="15.75" x14ac:dyDescent="0.25">
      <c r="C18" s="463"/>
      <c r="D18" s="590"/>
    </row>
    <row r="19" spans="2:8" ht="15.75" customHeight="1" x14ac:dyDescent="0.25">
      <c r="D19" s="254"/>
      <c r="F19" s="254"/>
      <c r="G19" s="254" t="s">
        <v>660</v>
      </c>
    </row>
    <row r="20" spans="2:8" ht="15" customHeight="1" x14ac:dyDescent="0.25">
      <c r="B20" s="642" t="s">
        <v>474</v>
      </c>
      <c r="C20" s="642" t="s">
        <v>475</v>
      </c>
      <c r="D20" s="642" t="s">
        <v>5</v>
      </c>
      <c r="E20" s="660" t="s">
        <v>664</v>
      </c>
      <c r="F20" s="661"/>
      <c r="G20" s="662"/>
    </row>
    <row r="21" spans="2:8" ht="60" customHeight="1" x14ac:dyDescent="0.25">
      <c r="B21" s="659"/>
      <c r="C21" s="659"/>
      <c r="D21" s="659"/>
      <c r="E21" s="597" t="s">
        <v>665</v>
      </c>
      <c r="F21" s="597" t="s">
        <v>666</v>
      </c>
      <c r="G21" s="597" t="s">
        <v>667</v>
      </c>
    </row>
    <row r="22" spans="2:8" ht="16.5" customHeight="1" x14ac:dyDescent="0.25">
      <c r="B22" s="592">
        <v>1</v>
      </c>
      <c r="C22" s="244" t="s">
        <v>476</v>
      </c>
      <c r="D22" s="464">
        <f>SUM(E22:G22)</f>
        <v>157276</v>
      </c>
      <c r="E22" s="364"/>
      <c r="F22" s="364"/>
      <c r="G22" s="364">
        <v>157276</v>
      </c>
    </row>
    <row r="23" spans="2:8" ht="16.5" customHeight="1" x14ac:dyDescent="0.25">
      <c r="B23" s="592">
        <v>2</v>
      </c>
      <c r="C23" s="244" t="s">
        <v>477</v>
      </c>
      <c r="D23" s="464">
        <f t="shared" ref="D23:D28" si="0">SUM(E23:G23)</f>
        <v>2323201</v>
      </c>
      <c r="E23" s="364"/>
      <c r="F23" s="364"/>
      <c r="G23" s="364">
        <v>2323201</v>
      </c>
    </row>
    <row r="24" spans="2:8" ht="15.75" x14ac:dyDescent="0.25">
      <c r="B24" s="592">
        <v>3</v>
      </c>
      <c r="C24" s="244" t="s">
        <v>478</v>
      </c>
      <c r="D24" s="464">
        <f t="shared" si="0"/>
        <v>114531</v>
      </c>
      <c r="E24" s="364"/>
      <c r="F24" s="364"/>
      <c r="G24" s="364">
        <v>114531</v>
      </c>
    </row>
    <row r="25" spans="2:8" ht="15.75" x14ac:dyDescent="0.25">
      <c r="B25" s="592">
        <v>4</v>
      </c>
      <c r="C25" s="244" t="s">
        <v>479</v>
      </c>
      <c r="D25" s="464">
        <f t="shared" si="0"/>
        <v>174570</v>
      </c>
      <c r="E25" s="364"/>
      <c r="F25" s="364"/>
      <c r="G25" s="364">
        <v>174570</v>
      </c>
    </row>
    <row r="26" spans="2:8" ht="15.75" x14ac:dyDescent="0.25">
      <c r="B26" s="592">
        <v>5</v>
      </c>
      <c r="C26" s="244" t="s">
        <v>480</v>
      </c>
      <c r="D26" s="464">
        <f t="shared" si="0"/>
        <v>110616</v>
      </c>
      <c r="E26" s="364"/>
      <c r="F26" s="364"/>
      <c r="G26" s="364">
        <v>110616</v>
      </c>
    </row>
    <row r="27" spans="2:8" ht="15.75" x14ac:dyDescent="0.25">
      <c r="B27" s="592">
        <v>6</v>
      </c>
      <c r="C27" s="244" t="s">
        <v>481</v>
      </c>
      <c r="D27" s="464">
        <f t="shared" si="0"/>
        <v>718378</v>
      </c>
      <c r="E27" s="364"/>
      <c r="F27" s="364"/>
      <c r="G27" s="364">
        <v>718378</v>
      </c>
    </row>
    <row r="28" spans="2:8" ht="15.75" x14ac:dyDescent="0.25">
      <c r="B28" s="592">
        <v>7</v>
      </c>
      <c r="C28" s="244" t="s">
        <v>482</v>
      </c>
      <c r="D28" s="464">
        <f t="shared" si="0"/>
        <v>105068</v>
      </c>
      <c r="E28" s="364"/>
      <c r="F28" s="364"/>
      <c r="G28" s="364">
        <v>105068</v>
      </c>
    </row>
    <row r="29" spans="2:8" ht="15.75" x14ac:dyDescent="0.25">
      <c r="B29" s="255"/>
      <c r="C29" s="250" t="s">
        <v>483</v>
      </c>
      <c r="D29" s="465">
        <f>SUM(D22:D28)</f>
        <v>3703640</v>
      </c>
      <c r="E29" s="465">
        <f>SUM(E22:E28)</f>
        <v>0</v>
      </c>
      <c r="F29" s="465">
        <f>SUM(F22:F28)</f>
        <v>0</v>
      </c>
      <c r="G29" s="465">
        <f>SUM(G22:G28)</f>
        <v>3703640</v>
      </c>
    </row>
  </sheetData>
  <mergeCells count="9">
    <mergeCell ref="B20:B21"/>
    <mergeCell ref="C20:C21"/>
    <mergeCell ref="D20:D21"/>
    <mergeCell ref="E20:G20"/>
    <mergeCell ref="C8:I8"/>
    <mergeCell ref="A11:J11"/>
    <mergeCell ref="C12:H12"/>
    <mergeCell ref="C14:D14"/>
    <mergeCell ref="B17:H17"/>
  </mergeCells>
  <pageMargins left="0.70866141732283472" right="0.70866141732283472" top="0.74803149606299213" bottom="0.74803149606299213" header="0.31496062992125984" footer="0.31496062992125984"/>
  <pageSetup paperSize="9" scale="97" orientation="portrait" blackAndWhite="1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2"/>
  <sheetViews>
    <sheetView topLeftCell="A46" zoomScaleNormal="100" workbookViewId="0">
      <selection activeCell="C14" sqref="C14"/>
    </sheetView>
  </sheetViews>
  <sheetFormatPr defaultRowHeight="15" x14ac:dyDescent="0.25"/>
  <cols>
    <col min="2" max="2" width="10.85546875" customWidth="1"/>
    <col min="3" max="3" width="28.28515625" customWidth="1"/>
    <col min="4" max="4" width="83" customWidth="1"/>
  </cols>
  <sheetData>
    <row r="1" spans="2:5" x14ac:dyDescent="0.25">
      <c r="C1" s="617" t="s">
        <v>787</v>
      </c>
      <c r="D1" s="618"/>
    </row>
    <row r="2" spans="2:5" x14ac:dyDescent="0.25">
      <c r="C2" s="617" t="s">
        <v>788</v>
      </c>
      <c r="D2" s="618"/>
    </row>
    <row r="3" spans="2:5" x14ac:dyDescent="0.25">
      <c r="C3" s="619" t="s">
        <v>789</v>
      </c>
      <c r="D3" s="620"/>
    </row>
    <row r="4" spans="2:5" x14ac:dyDescent="0.25">
      <c r="C4" s="617" t="s">
        <v>790</v>
      </c>
      <c r="D4" s="618"/>
    </row>
    <row r="5" spans="2:5" x14ac:dyDescent="0.25">
      <c r="C5" s="617" t="s">
        <v>920</v>
      </c>
      <c r="D5" s="618"/>
    </row>
    <row r="6" spans="2:5" x14ac:dyDescent="0.25">
      <c r="C6" s="613" t="s">
        <v>921</v>
      </c>
      <c r="D6" s="616"/>
    </row>
    <row r="7" spans="2:5" x14ac:dyDescent="0.25">
      <c r="C7" s="613" t="s">
        <v>1027</v>
      </c>
      <c r="D7" s="616"/>
    </row>
    <row r="8" spans="2:5" x14ac:dyDescent="0.25">
      <c r="C8" s="516"/>
      <c r="D8" s="583" t="s">
        <v>1107</v>
      </c>
      <c r="E8" s="583"/>
    </row>
    <row r="9" spans="2:5" x14ac:dyDescent="0.25">
      <c r="D9" s="583"/>
      <c r="E9" s="583"/>
    </row>
    <row r="10" spans="2:5" ht="18.75" x14ac:dyDescent="0.25">
      <c r="C10" s="621" t="s">
        <v>922</v>
      </c>
      <c r="D10" s="612"/>
    </row>
    <row r="11" spans="2:5" ht="18.75" x14ac:dyDescent="0.25">
      <c r="C11" s="621" t="s">
        <v>795</v>
      </c>
      <c r="D11" s="612"/>
    </row>
    <row r="12" spans="2:5" ht="18.75" x14ac:dyDescent="0.25">
      <c r="C12" s="589"/>
    </row>
    <row r="13" spans="2:5" ht="77.25" customHeight="1" x14ac:dyDescent="0.25">
      <c r="B13" s="509" t="s">
        <v>796</v>
      </c>
      <c r="C13" s="10" t="s">
        <v>797</v>
      </c>
      <c r="D13" s="12" t="s">
        <v>798</v>
      </c>
    </row>
    <row r="14" spans="2:5" ht="15.75" x14ac:dyDescent="0.25">
      <c r="B14" s="510" t="s">
        <v>50</v>
      </c>
      <c r="C14" s="511"/>
      <c r="D14" s="52" t="s">
        <v>799</v>
      </c>
    </row>
    <row r="15" spans="2:5" ht="30.75" customHeight="1" x14ac:dyDescent="0.25">
      <c r="B15" s="513" t="s">
        <v>50</v>
      </c>
      <c r="C15" s="14" t="s">
        <v>800</v>
      </c>
      <c r="D15" s="13" t="s">
        <v>801</v>
      </c>
    </row>
    <row r="16" spans="2:5" ht="66.75" customHeight="1" x14ac:dyDescent="0.25">
      <c r="B16" s="8" t="s">
        <v>50</v>
      </c>
      <c r="C16" s="502" t="s">
        <v>802</v>
      </c>
      <c r="D16" s="70" t="s">
        <v>803</v>
      </c>
    </row>
    <row r="17" spans="2:4" ht="47.25" x14ac:dyDescent="0.25">
      <c r="B17" s="513" t="s">
        <v>50</v>
      </c>
      <c r="C17" s="14" t="s">
        <v>804</v>
      </c>
      <c r="D17" s="13" t="s">
        <v>805</v>
      </c>
    </row>
    <row r="18" spans="2:4" ht="31.5" x14ac:dyDescent="0.25">
      <c r="B18" s="513" t="s">
        <v>50</v>
      </c>
      <c r="C18" s="14" t="s">
        <v>806</v>
      </c>
      <c r="D18" s="13" t="s">
        <v>807</v>
      </c>
    </row>
    <row r="19" spans="2:4" ht="63" x14ac:dyDescent="0.25">
      <c r="B19" s="513" t="s">
        <v>50</v>
      </c>
      <c r="C19" s="14" t="s">
        <v>333</v>
      </c>
      <c r="D19" s="13" t="s">
        <v>334</v>
      </c>
    </row>
    <row r="20" spans="2:4" ht="63" x14ac:dyDescent="0.25">
      <c r="B20" s="513" t="s">
        <v>50</v>
      </c>
      <c r="C20" s="14" t="s">
        <v>60</v>
      </c>
      <c r="D20" s="13" t="s">
        <v>61</v>
      </c>
    </row>
    <row r="21" spans="2:4" ht="47.25" x14ac:dyDescent="0.25">
      <c r="B21" s="513" t="s">
        <v>50</v>
      </c>
      <c r="C21" s="14" t="s">
        <v>808</v>
      </c>
      <c r="D21" s="13" t="s">
        <v>809</v>
      </c>
    </row>
    <row r="22" spans="2:4" ht="63" x14ac:dyDescent="0.25">
      <c r="B22" s="513" t="s">
        <v>50</v>
      </c>
      <c r="C22" s="14" t="s">
        <v>62</v>
      </c>
      <c r="D22" s="13" t="s">
        <v>63</v>
      </c>
    </row>
    <row r="23" spans="2:4" ht="31.5" x14ac:dyDescent="0.25">
      <c r="B23" s="513" t="s">
        <v>50</v>
      </c>
      <c r="C23" s="71" t="s">
        <v>810</v>
      </c>
      <c r="D23" s="13" t="s">
        <v>811</v>
      </c>
    </row>
    <row r="24" spans="2:4" ht="63" x14ac:dyDescent="0.25">
      <c r="B24" s="513" t="s">
        <v>50</v>
      </c>
      <c r="C24" s="517" t="s">
        <v>812</v>
      </c>
      <c r="D24" s="13" t="s">
        <v>813</v>
      </c>
    </row>
    <row r="25" spans="2:4" ht="47.25" x14ac:dyDescent="0.25">
      <c r="B25" s="513" t="s">
        <v>50</v>
      </c>
      <c r="C25" s="14" t="s">
        <v>814</v>
      </c>
      <c r="D25" s="13" t="s">
        <v>815</v>
      </c>
    </row>
    <row r="26" spans="2:4" ht="31.5" x14ac:dyDescent="0.25">
      <c r="B26" s="513" t="s">
        <v>50</v>
      </c>
      <c r="C26" s="14" t="s">
        <v>816</v>
      </c>
      <c r="D26" s="13" t="s">
        <v>817</v>
      </c>
    </row>
    <row r="27" spans="2:4" ht="63" x14ac:dyDescent="0.25">
      <c r="B27" s="513" t="s">
        <v>50</v>
      </c>
      <c r="C27" s="14" t="s">
        <v>818</v>
      </c>
      <c r="D27" s="13" t="s">
        <v>819</v>
      </c>
    </row>
    <row r="28" spans="2:4" ht="31.5" x14ac:dyDescent="0.25">
      <c r="B28" s="513" t="s">
        <v>50</v>
      </c>
      <c r="C28" s="14" t="s">
        <v>820</v>
      </c>
      <c r="D28" s="13" t="s">
        <v>821</v>
      </c>
    </row>
    <row r="29" spans="2:4" ht="63" x14ac:dyDescent="0.25">
      <c r="B29" s="513" t="s">
        <v>50</v>
      </c>
      <c r="C29" s="14" t="s">
        <v>822</v>
      </c>
      <c r="D29" s="13" t="s">
        <v>823</v>
      </c>
    </row>
    <row r="30" spans="2:4" ht="78.75" x14ac:dyDescent="0.25">
      <c r="B30" s="513" t="s">
        <v>50</v>
      </c>
      <c r="C30" s="14" t="s">
        <v>824</v>
      </c>
      <c r="D30" s="13" t="s">
        <v>825</v>
      </c>
    </row>
    <row r="31" spans="2:4" ht="78.75" x14ac:dyDescent="0.25">
      <c r="B31" s="513" t="s">
        <v>50</v>
      </c>
      <c r="C31" s="14" t="s">
        <v>826</v>
      </c>
      <c r="D31" s="13" t="s">
        <v>827</v>
      </c>
    </row>
    <row r="32" spans="2:4" ht="78.75" x14ac:dyDescent="0.25">
      <c r="B32" s="513" t="s">
        <v>50</v>
      </c>
      <c r="C32" s="14" t="s">
        <v>828</v>
      </c>
      <c r="D32" s="13" t="s">
        <v>829</v>
      </c>
    </row>
    <row r="33" spans="2:4" ht="47.25" x14ac:dyDescent="0.25">
      <c r="B33" s="513" t="s">
        <v>50</v>
      </c>
      <c r="C33" s="14" t="s">
        <v>830</v>
      </c>
      <c r="D33" s="13" t="s">
        <v>831</v>
      </c>
    </row>
    <row r="34" spans="2:4" ht="47.25" x14ac:dyDescent="0.25">
      <c r="B34" s="513" t="s">
        <v>50</v>
      </c>
      <c r="C34" s="14" t="s">
        <v>832</v>
      </c>
      <c r="D34" s="13" t="s">
        <v>833</v>
      </c>
    </row>
    <row r="35" spans="2:4" ht="31.5" x14ac:dyDescent="0.25">
      <c r="B35" s="513" t="s">
        <v>50</v>
      </c>
      <c r="C35" s="14" t="s">
        <v>834</v>
      </c>
      <c r="D35" s="13" t="s">
        <v>835</v>
      </c>
    </row>
    <row r="36" spans="2:4" ht="38.25" customHeight="1" x14ac:dyDescent="0.25">
      <c r="B36" s="513" t="s">
        <v>50</v>
      </c>
      <c r="C36" s="14" t="s">
        <v>767</v>
      </c>
      <c r="D36" s="70" t="s">
        <v>768</v>
      </c>
    </row>
    <row r="37" spans="2:4" ht="47.25" x14ac:dyDescent="0.25">
      <c r="B37" s="513" t="s">
        <v>50</v>
      </c>
      <c r="C37" s="14" t="s">
        <v>836</v>
      </c>
      <c r="D37" s="13" t="s">
        <v>837</v>
      </c>
    </row>
    <row r="38" spans="2:4" ht="63" x14ac:dyDescent="0.25">
      <c r="B38" s="513" t="s">
        <v>50</v>
      </c>
      <c r="C38" s="14" t="s">
        <v>838</v>
      </c>
      <c r="D38" s="13" t="s">
        <v>839</v>
      </c>
    </row>
    <row r="39" spans="2:4" ht="63" x14ac:dyDescent="0.25">
      <c r="B39" s="513" t="s">
        <v>50</v>
      </c>
      <c r="C39" s="517" t="s">
        <v>840</v>
      </c>
      <c r="D39" s="13" t="s">
        <v>841</v>
      </c>
    </row>
    <row r="40" spans="2:4" ht="31.5" x14ac:dyDescent="0.25">
      <c r="B40" s="513" t="s">
        <v>50</v>
      </c>
      <c r="C40" s="517" t="s">
        <v>83</v>
      </c>
      <c r="D40" s="13" t="s">
        <v>84</v>
      </c>
    </row>
    <row r="41" spans="2:4" ht="15.75" x14ac:dyDescent="0.25">
      <c r="B41" s="513" t="s">
        <v>50</v>
      </c>
      <c r="C41" s="518" t="s">
        <v>85</v>
      </c>
      <c r="D41" s="13" t="s">
        <v>86</v>
      </c>
    </row>
    <row r="42" spans="2:4" ht="31.5" x14ac:dyDescent="0.25">
      <c r="B42" s="519" t="s">
        <v>56</v>
      </c>
      <c r="C42" s="520"/>
      <c r="D42" s="52" t="s">
        <v>55</v>
      </c>
    </row>
    <row r="43" spans="2:4" ht="31.5" x14ac:dyDescent="0.25">
      <c r="B43" s="513" t="s">
        <v>56</v>
      </c>
      <c r="C43" s="14" t="s">
        <v>79</v>
      </c>
      <c r="D43" s="13" t="s">
        <v>842</v>
      </c>
    </row>
    <row r="44" spans="2:4" ht="47.25" x14ac:dyDescent="0.25">
      <c r="B44" s="513" t="s">
        <v>56</v>
      </c>
      <c r="C44" s="14" t="s">
        <v>843</v>
      </c>
      <c r="D44" s="13" t="s">
        <v>844</v>
      </c>
    </row>
    <row r="45" spans="2:4" ht="31.5" x14ac:dyDescent="0.25">
      <c r="B45" s="513" t="s">
        <v>56</v>
      </c>
      <c r="C45" s="14" t="s">
        <v>1028</v>
      </c>
      <c r="D45" s="70" t="s">
        <v>67</v>
      </c>
    </row>
    <row r="46" spans="2:4" ht="31.5" x14ac:dyDescent="0.25">
      <c r="B46" s="513" t="s">
        <v>56</v>
      </c>
      <c r="C46" s="14" t="s">
        <v>1029</v>
      </c>
      <c r="D46" s="13" t="s">
        <v>845</v>
      </c>
    </row>
    <row r="47" spans="2:4" ht="31.5" x14ac:dyDescent="0.25">
      <c r="B47" s="513" t="s">
        <v>56</v>
      </c>
      <c r="C47" s="14" t="s">
        <v>1030</v>
      </c>
      <c r="D47" s="13" t="s">
        <v>501</v>
      </c>
    </row>
    <row r="48" spans="2:4" s="9" customFormat="1" ht="31.5" x14ac:dyDescent="0.25">
      <c r="B48" s="521" t="s">
        <v>56</v>
      </c>
      <c r="C48" s="522" t="s">
        <v>1031</v>
      </c>
      <c r="D48" s="65" t="s">
        <v>846</v>
      </c>
    </row>
    <row r="49" spans="2:4" s="9" customFormat="1" ht="31.5" x14ac:dyDescent="0.25">
      <c r="B49" s="521" t="s">
        <v>56</v>
      </c>
      <c r="C49" s="522" t="s">
        <v>492</v>
      </c>
      <c r="D49" s="65" t="s">
        <v>494</v>
      </c>
    </row>
    <row r="50" spans="2:4" s="9" customFormat="1" ht="47.25" x14ac:dyDescent="0.25">
      <c r="B50" s="521" t="s">
        <v>56</v>
      </c>
      <c r="C50" s="522" t="s">
        <v>1032</v>
      </c>
      <c r="D50" s="65" t="s">
        <v>1033</v>
      </c>
    </row>
    <row r="51" spans="2:4" s="9" customFormat="1" ht="47.25" x14ac:dyDescent="0.25">
      <c r="B51" s="521" t="s">
        <v>56</v>
      </c>
      <c r="C51" s="522" t="s">
        <v>1034</v>
      </c>
      <c r="D51" s="65" t="s">
        <v>489</v>
      </c>
    </row>
    <row r="52" spans="2:4" ht="15.75" x14ac:dyDescent="0.25">
      <c r="B52" s="513" t="s">
        <v>56</v>
      </c>
      <c r="C52" s="14" t="s">
        <v>1035</v>
      </c>
      <c r="D52" s="13" t="s">
        <v>847</v>
      </c>
    </row>
    <row r="53" spans="2:4" ht="31.5" x14ac:dyDescent="0.25">
      <c r="B53" s="513" t="s">
        <v>56</v>
      </c>
      <c r="C53" s="14" t="s">
        <v>1036</v>
      </c>
      <c r="D53" s="13" t="s">
        <v>68</v>
      </c>
    </row>
    <row r="54" spans="2:4" ht="49.5" customHeight="1" x14ac:dyDescent="0.25">
      <c r="B54" s="513" t="s">
        <v>56</v>
      </c>
      <c r="C54" s="53" t="s">
        <v>1037</v>
      </c>
      <c r="D54" s="239" t="s">
        <v>1038</v>
      </c>
    </row>
    <row r="55" spans="2:4" ht="47.25" x14ac:dyDescent="0.25">
      <c r="B55" s="513" t="s">
        <v>56</v>
      </c>
      <c r="C55" s="14" t="s">
        <v>1039</v>
      </c>
      <c r="D55" s="13" t="s">
        <v>848</v>
      </c>
    </row>
    <row r="56" spans="2:4" ht="31.5" x14ac:dyDescent="0.25">
      <c r="B56" s="513" t="s">
        <v>56</v>
      </c>
      <c r="C56" s="14" t="s">
        <v>1040</v>
      </c>
      <c r="D56" s="13" t="s">
        <v>849</v>
      </c>
    </row>
    <row r="57" spans="2:4" ht="47.25" x14ac:dyDescent="0.25">
      <c r="B57" s="513" t="s">
        <v>56</v>
      </c>
      <c r="C57" s="14" t="s">
        <v>1041</v>
      </c>
      <c r="D57" s="13" t="s">
        <v>850</v>
      </c>
    </row>
    <row r="58" spans="2:4" ht="15.75" x14ac:dyDescent="0.25">
      <c r="B58" s="513" t="s">
        <v>56</v>
      </c>
      <c r="C58" s="14" t="s">
        <v>1042</v>
      </c>
      <c r="D58" s="13" t="s">
        <v>69</v>
      </c>
    </row>
    <row r="59" spans="2:4" ht="47.25" x14ac:dyDescent="0.25">
      <c r="B59" s="513" t="s">
        <v>56</v>
      </c>
      <c r="C59" s="14" t="s">
        <v>1043</v>
      </c>
      <c r="D59" s="13" t="s">
        <v>261</v>
      </c>
    </row>
    <row r="60" spans="2:4" ht="47.25" x14ac:dyDescent="0.25">
      <c r="B60" s="513" t="s">
        <v>56</v>
      </c>
      <c r="C60" s="14" t="s">
        <v>1044</v>
      </c>
      <c r="D60" s="13" t="s">
        <v>495</v>
      </c>
    </row>
    <row r="61" spans="2:4" ht="31.5" x14ac:dyDescent="0.25">
      <c r="B61" s="513" t="s">
        <v>56</v>
      </c>
      <c r="C61" s="517" t="s">
        <v>83</v>
      </c>
      <c r="D61" s="13" t="s">
        <v>84</v>
      </c>
    </row>
    <row r="62" spans="2:4" ht="15.75" x14ac:dyDescent="0.25">
      <c r="B62" s="513" t="s">
        <v>56</v>
      </c>
      <c r="C62" s="518" t="s">
        <v>85</v>
      </c>
      <c r="D62" s="13" t="s">
        <v>86</v>
      </c>
    </row>
    <row r="63" spans="2:4" ht="47.25" x14ac:dyDescent="0.25">
      <c r="B63" s="513" t="s">
        <v>56</v>
      </c>
      <c r="C63" s="14" t="s">
        <v>1063</v>
      </c>
      <c r="D63" s="13" t="s">
        <v>1108</v>
      </c>
    </row>
    <row r="64" spans="2:4" ht="31.5" x14ac:dyDescent="0.25">
      <c r="B64" s="513" t="s">
        <v>56</v>
      </c>
      <c r="C64" s="14" t="s">
        <v>851</v>
      </c>
      <c r="D64" s="13" t="s">
        <v>852</v>
      </c>
    </row>
    <row r="65" spans="2:4" ht="31.5" x14ac:dyDescent="0.25">
      <c r="B65" s="513" t="s">
        <v>56</v>
      </c>
      <c r="C65" s="14" t="s">
        <v>853</v>
      </c>
      <c r="D65" s="13" t="s">
        <v>854</v>
      </c>
    </row>
    <row r="66" spans="2:4" ht="49.5" customHeight="1" x14ac:dyDescent="0.25">
      <c r="B66" s="513" t="s">
        <v>56</v>
      </c>
      <c r="C66" s="14" t="s">
        <v>1066</v>
      </c>
      <c r="D66" s="70" t="s">
        <v>1067</v>
      </c>
    </row>
    <row r="67" spans="2:4" ht="15.75" x14ac:dyDescent="0.25">
      <c r="B67" s="519" t="s">
        <v>54</v>
      </c>
      <c r="C67" s="520"/>
      <c r="D67" s="52" t="s">
        <v>53</v>
      </c>
    </row>
    <row r="68" spans="2:4" ht="15.75" x14ac:dyDescent="0.25">
      <c r="B68" s="519" t="s">
        <v>52</v>
      </c>
      <c r="C68" s="520"/>
      <c r="D68" s="52" t="s">
        <v>51</v>
      </c>
    </row>
    <row r="69" spans="2:4" ht="31.5" x14ac:dyDescent="0.25">
      <c r="B69" s="519" t="s">
        <v>59</v>
      </c>
      <c r="C69" s="520"/>
      <c r="D69" s="52" t="s">
        <v>58</v>
      </c>
    </row>
    <row r="70" spans="2:4" ht="47.25" x14ac:dyDescent="0.25">
      <c r="B70" s="519" t="s">
        <v>855</v>
      </c>
      <c r="C70" s="520"/>
      <c r="D70" s="52" t="s">
        <v>856</v>
      </c>
    </row>
    <row r="71" spans="2:4" ht="78.75" x14ac:dyDescent="0.25">
      <c r="B71" s="513" t="s">
        <v>855</v>
      </c>
      <c r="C71" s="14" t="s">
        <v>857</v>
      </c>
      <c r="D71" s="13" t="s">
        <v>858</v>
      </c>
    </row>
    <row r="72" spans="2:4" ht="47.25" x14ac:dyDescent="0.25">
      <c r="B72" s="513" t="s">
        <v>855</v>
      </c>
      <c r="C72" s="14" t="s">
        <v>859</v>
      </c>
      <c r="D72" s="13" t="s">
        <v>860</v>
      </c>
    </row>
    <row r="73" spans="2:4" ht="31.5" x14ac:dyDescent="0.25">
      <c r="B73" s="513" t="s">
        <v>855</v>
      </c>
      <c r="C73" s="14" t="s">
        <v>861</v>
      </c>
      <c r="D73" s="13" t="s">
        <v>862</v>
      </c>
    </row>
    <row r="74" spans="2:4" ht="47.25" x14ac:dyDescent="0.25">
      <c r="B74" s="513" t="s">
        <v>855</v>
      </c>
      <c r="C74" s="71" t="s">
        <v>863</v>
      </c>
      <c r="D74" s="13" t="s">
        <v>864</v>
      </c>
    </row>
    <row r="75" spans="2:4" ht="31.5" x14ac:dyDescent="0.25">
      <c r="B75" s="513" t="s">
        <v>855</v>
      </c>
      <c r="C75" s="14" t="s">
        <v>70</v>
      </c>
      <c r="D75" s="13" t="s">
        <v>865</v>
      </c>
    </row>
    <row r="76" spans="2:4" ht="31.5" x14ac:dyDescent="0.25">
      <c r="B76" s="513" t="s">
        <v>855</v>
      </c>
      <c r="C76" s="517" t="s">
        <v>80</v>
      </c>
      <c r="D76" s="13" t="s">
        <v>866</v>
      </c>
    </row>
    <row r="77" spans="2:4" ht="15.75" x14ac:dyDescent="0.25">
      <c r="B77" s="513" t="s">
        <v>855</v>
      </c>
      <c r="C77" s="523" t="s">
        <v>497</v>
      </c>
      <c r="D77" s="13" t="s">
        <v>867</v>
      </c>
    </row>
    <row r="78" spans="2:4" ht="31.5" x14ac:dyDescent="0.25">
      <c r="B78" s="513" t="s">
        <v>855</v>
      </c>
      <c r="C78" s="14" t="s">
        <v>868</v>
      </c>
      <c r="D78" s="13" t="s">
        <v>869</v>
      </c>
    </row>
    <row r="79" spans="2:4" ht="31.5" x14ac:dyDescent="0.25">
      <c r="B79" s="513" t="s">
        <v>855</v>
      </c>
      <c r="C79" s="14" t="s">
        <v>870</v>
      </c>
      <c r="D79" s="13" t="s">
        <v>871</v>
      </c>
    </row>
    <row r="80" spans="2:4" ht="63" x14ac:dyDescent="0.25">
      <c r="B80" s="513" t="s">
        <v>855</v>
      </c>
      <c r="C80" s="14" t="s">
        <v>872</v>
      </c>
      <c r="D80" s="13" t="s">
        <v>873</v>
      </c>
    </row>
    <row r="81" spans="2:4" ht="47.25" x14ac:dyDescent="0.25">
      <c r="B81" s="513" t="s">
        <v>855</v>
      </c>
      <c r="C81" s="14" t="s">
        <v>874</v>
      </c>
      <c r="D81" s="13" t="s">
        <v>875</v>
      </c>
    </row>
    <row r="82" spans="2:4" ht="47.25" x14ac:dyDescent="0.25">
      <c r="B82" s="513" t="s">
        <v>855</v>
      </c>
      <c r="C82" s="14" t="s">
        <v>876</v>
      </c>
      <c r="D82" s="13" t="s">
        <v>877</v>
      </c>
    </row>
    <row r="83" spans="2:4" ht="78.75" x14ac:dyDescent="0.25">
      <c r="B83" s="513" t="s">
        <v>855</v>
      </c>
      <c r="C83" s="517" t="s">
        <v>878</v>
      </c>
      <c r="D83" s="13" t="s">
        <v>879</v>
      </c>
    </row>
    <row r="84" spans="2:4" ht="31.5" x14ac:dyDescent="0.25">
      <c r="B84" s="513" t="s">
        <v>855</v>
      </c>
      <c r="C84" s="14" t="s">
        <v>64</v>
      </c>
      <c r="D84" s="13" t="s">
        <v>65</v>
      </c>
    </row>
    <row r="85" spans="2:4" ht="15.75" x14ac:dyDescent="0.25">
      <c r="B85" s="513" t="s">
        <v>855</v>
      </c>
      <c r="C85" s="14" t="s">
        <v>880</v>
      </c>
      <c r="D85" s="13" t="s">
        <v>881</v>
      </c>
    </row>
    <row r="86" spans="2:4" ht="15.75" x14ac:dyDescent="0.25">
      <c r="B86" s="513" t="s">
        <v>855</v>
      </c>
      <c r="C86" s="14" t="s">
        <v>882</v>
      </c>
      <c r="D86" s="13" t="s">
        <v>883</v>
      </c>
    </row>
    <row r="87" spans="2:4" ht="15.75" x14ac:dyDescent="0.25">
      <c r="B87" s="513" t="s">
        <v>855</v>
      </c>
      <c r="C87" s="14" t="s">
        <v>66</v>
      </c>
      <c r="D87" s="13" t="s">
        <v>884</v>
      </c>
    </row>
    <row r="88" spans="2:4" ht="47.25" x14ac:dyDescent="0.25">
      <c r="B88" s="513" t="s">
        <v>855</v>
      </c>
      <c r="C88" s="13" t="s">
        <v>885</v>
      </c>
      <c r="D88" s="13" t="s">
        <v>886</v>
      </c>
    </row>
    <row r="89" spans="2:4" ht="31.5" x14ac:dyDescent="0.25">
      <c r="B89" s="513" t="s">
        <v>855</v>
      </c>
      <c r="C89" s="13" t="s">
        <v>887</v>
      </c>
      <c r="D89" s="13" t="s">
        <v>888</v>
      </c>
    </row>
    <row r="90" spans="2:4" ht="31.5" x14ac:dyDescent="0.25">
      <c r="B90" s="513" t="s">
        <v>855</v>
      </c>
      <c r="C90" s="13" t="s">
        <v>889</v>
      </c>
      <c r="D90" s="13" t="s">
        <v>890</v>
      </c>
    </row>
    <row r="91" spans="2:4" ht="47.25" x14ac:dyDescent="0.25">
      <c r="B91" s="513" t="s">
        <v>855</v>
      </c>
      <c r="C91" s="514" t="s">
        <v>891</v>
      </c>
      <c r="D91" s="13" t="s">
        <v>892</v>
      </c>
    </row>
    <row r="92" spans="2:4" ht="47.25" x14ac:dyDescent="0.25">
      <c r="B92" s="513" t="s">
        <v>855</v>
      </c>
      <c r="C92" s="514" t="s">
        <v>893</v>
      </c>
      <c r="D92" s="13" t="s">
        <v>894</v>
      </c>
    </row>
    <row r="93" spans="2:4" ht="47.25" x14ac:dyDescent="0.25">
      <c r="B93" s="513" t="s">
        <v>855</v>
      </c>
      <c r="C93" s="514" t="s">
        <v>895</v>
      </c>
      <c r="D93" s="13" t="s">
        <v>896</v>
      </c>
    </row>
    <row r="94" spans="2:4" ht="47.25" x14ac:dyDescent="0.25">
      <c r="B94" s="513" t="s">
        <v>855</v>
      </c>
      <c r="C94" s="524" t="s">
        <v>897</v>
      </c>
      <c r="D94" s="55" t="s">
        <v>898</v>
      </c>
    </row>
    <row r="95" spans="2:4" ht="63" x14ac:dyDescent="0.25">
      <c r="B95" s="513" t="s">
        <v>855</v>
      </c>
      <c r="C95" s="514" t="s">
        <v>899</v>
      </c>
      <c r="D95" s="13" t="s">
        <v>900</v>
      </c>
    </row>
    <row r="96" spans="2:4" ht="47.25" x14ac:dyDescent="0.25">
      <c r="B96" s="513" t="s">
        <v>855</v>
      </c>
      <c r="C96" s="524" t="s">
        <v>901</v>
      </c>
      <c r="D96" s="55" t="s">
        <v>902</v>
      </c>
    </row>
    <row r="97" spans="2:4" ht="31.5" x14ac:dyDescent="0.25">
      <c r="B97" s="513" t="s">
        <v>855</v>
      </c>
      <c r="C97" s="514" t="s">
        <v>903</v>
      </c>
      <c r="D97" s="13" t="s">
        <v>904</v>
      </c>
    </row>
    <row r="98" spans="2:4" ht="31.5" x14ac:dyDescent="0.25">
      <c r="B98" s="513" t="s">
        <v>855</v>
      </c>
      <c r="C98" s="514" t="s">
        <v>905</v>
      </c>
      <c r="D98" s="13" t="s">
        <v>906</v>
      </c>
    </row>
    <row r="100" spans="2:4" s="4" customFormat="1" x14ac:dyDescent="0.25">
      <c r="B100" s="622" t="s">
        <v>907</v>
      </c>
      <c r="C100" s="622"/>
      <c r="D100" s="622"/>
    </row>
    <row r="101" spans="2:4" s="4" customFormat="1" x14ac:dyDescent="0.25">
      <c r="B101" s="622" t="s">
        <v>908</v>
      </c>
      <c r="C101" s="622"/>
      <c r="D101" s="622"/>
    </row>
    <row r="102" spans="2:4" s="4" customFormat="1" x14ac:dyDescent="0.25"/>
  </sheetData>
  <mergeCells count="11">
    <mergeCell ref="C7:D7"/>
    <mergeCell ref="C10:D10"/>
    <mergeCell ref="C11:D11"/>
    <mergeCell ref="B100:D100"/>
    <mergeCell ref="B101:D101"/>
    <mergeCell ref="C6:D6"/>
    <mergeCell ref="C1:D1"/>
    <mergeCell ref="C2:D2"/>
    <mergeCell ref="C3:D3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scale="66" orientation="portrait" blackAndWhite="1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zoomScaleNormal="100" workbookViewId="0">
      <selection activeCell="C8" sqref="C8"/>
    </sheetView>
  </sheetViews>
  <sheetFormatPr defaultRowHeight="15" x14ac:dyDescent="0.25"/>
  <cols>
    <col min="1" max="1" width="5.5703125" customWidth="1"/>
    <col min="2" max="2" width="10.85546875" customWidth="1"/>
    <col min="3" max="3" width="28.28515625" customWidth="1"/>
    <col min="4" max="4" width="79.5703125" customWidth="1"/>
  </cols>
  <sheetData>
    <row r="1" spans="2:4" x14ac:dyDescent="0.25">
      <c r="C1" s="617" t="s">
        <v>931</v>
      </c>
      <c r="D1" s="618"/>
    </row>
    <row r="2" spans="2:4" x14ac:dyDescent="0.25">
      <c r="C2" s="617" t="s">
        <v>788</v>
      </c>
      <c r="D2" s="618"/>
    </row>
    <row r="3" spans="2:4" x14ac:dyDescent="0.25">
      <c r="C3" s="617" t="s">
        <v>789</v>
      </c>
      <c r="D3" s="618"/>
    </row>
    <row r="4" spans="2:4" x14ac:dyDescent="0.25">
      <c r="C4" s="617" t="s">
        <v>790</v>
      </c>
      <c r="D4" s="618"/>
    </row>
    <row r="5" spans="2:4" x14ac:dyDescent="0.25">
      <c r="C5" s="617" t="s">
        <v>920</v>
      </c>
      <c r="D5" s="618"/>
    </row>
    <row r="6" spans="2:4" x14ac:dyDescent="0.25">
      <c r="C6" s="613" t="s">
        <v>923</v>
      </c>
      <c r="D6" s="616"/>
    </row>
    <row r="7" spans="2:4" x14ac:dyDescent="0.25">
      <c r="C7" s="613" t="s">
        <v>1019</v>
      </c>
      <c r="D7" s="616"/>
    </row>
    <row r="9" spans="2:4" x14ac:dyDescent="0.25">
      <c r="C9" s="623" t="s">
        <v>791</v>
      </c>
      <c r="D9" s="612"/>
    </row>
    <row r="10" spans="2:4" ht="18.75" x14ac:dyDescent="0.25">
      <c r="C10" s="621" t="s">
        <v>792</v>
      </c>
      <c r="D10" s="612"/>
    </row>
    <row r="11" spans="2:4" ht="18.75" x14ac:dyDescent="0.25">
      <c r="C11" s="507"/>
    </row>
    <row r="12" spans="2:4" x14ac:dyDescent="0.25">
      <c r="D12" s="254"/>
    </row>
    <row r="13" spans="2:4" ht="31.5" x14ac:dyDescent="0.25">
      <c r="B13" s="509" t="s">
        <v>793</v>
      </c>
      <c r="C13" s="10" t="s">
        <v>794</v>
      </c>
      <c r="D13" s="12" t="s">
        <v>0</v>
      </c>
    </row>
    <row r="14" spans="2:4" ht="31.5" x14ac:dyDescent="0.25">
      <c r="B14" s="510" t="s">
        <v>56</v>
      </c>
      <c r="C14" s="511"/>
      <c r="D14" s="52" t="s">
        <v>55</v>
      </c>
    </row>
    <row r="15" spans="2:4" ht="31.5" x14ac:dyDescent="0.25">
      <c r="B15" s="68" t="s">
        <v>56</v>
      </c>
      <c r="C15" s="512" t="s">
        <v>779</v>
      </c>
      <c r="D15" s="244" t="s">
        <v>782</v>
      </c>
    </row>
    <row r="16" spans="2:4" ht="31.5" x14ac:dyDescent="0.25">
      <c r="B16" s="513" t="s">
        <v>56</v>
      </c>
      <c r="C16" s="514" t="s">
        <v>780</v>
      </c>
      <c r="D16" s="244" t="s">
        <v>783</v>
      </c>
    </row>
    <row r="17" spans="2:4" ht="47.25" x14ac:dyDescent="0.25">
      <c r="B17" s="513" t="s">
        <v>56</v>
      </c>
      <c r="C17" s="14" t="s">
        <v>453</v>
      </c>
      <c r="D17" s="13" t="s">
        <v>454</v>
      </c>
    </row>
    <row r="18" spans="2:4" ht="47.25" x14ac:dyDescent="0.25">
      <c r="B18" s="513" t="s">
        <v>56</v>
      </c>
      <c r="C18" s="14" t="s">
        <v>459</v>
      </c>
      <c r="D18" s="13" t="s">
        <v>460</v>
      </c>
    </row>
    <row r="19" spans="2:4" s="515" customFormat="1" ht="31.5" x14ac:dyDescent="0.25">
      <c r="B19" s="513" t="s">
        <v>56</v>
      </c>
      <c r="C19" s="14" t="s">
        <v>435</v>
      </c>
      <c r="D19" s="13" t="s">
        <v>436</v>
      </c>
    </row>
    <row r="20" spans="2:4" ht="31.5" x14ac:dyDescent="0.25">
      <c r="B20" s="513" t="s">
        <v>56</v>
      </c>
      <c r="C20" s="14" t="s">
        <v>443</v>
      </c>
      <c r="D20" s="13" t="s">
        <v>444</v>
      </c>
    </row>
  </sheetData>
  <mergeCells count="9">
    <mergeCell ref="C7:D7"/>
    <mergeCell ref="C9:D9"/>
    <mergeCell ref="C10:D10"/>
    <mergeCell ref="C1:D1"/>
    <mergeCell ref="C2:D2"/>
    <mergeCell ref="C3:D3"/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70" orientation="portrait" blackAndWhite="1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opLeftCell="A25" zoomScaleNormal="100" workbookViewId="0">
      <selection activeCell="A28" sqref="A28:B31"/>
    </sheetView>
  </sheetViews>
  <sheetFormatPr defaultRowHeight="15" x14ac:dyDescent="0.25"/>
  <cols>
    <col min="1" max="1" width="23.28515625" customWidth="1"/>
    <col min="2" max="2" width="86.7109375" customWidth="1"/>
    <col min="3" max="3" width="13.28515625" customWidth="1"/>
  </cols>
  <sheetData>
    <row r="1" spans="1:9" x14ac:dyDescent="0.25">
      <c r="B1" s="614" t="s">
        <v>932</v>
      </c>
      <c r="C1" s="615"/>
    </row>
    <row r="2" spans="1:9" x14ac:dyDescent="0.25">
      <c r="B2" s="614" t="s">
        <v>278</v>
      </c>
      <c r="C2" s="615"/>
    </row>
    <row r="3" spans="1:9" x14ac:dyDescent="0.25">
      <c r="B3" s="614" t="s">
        <v>279</v>
      </c>
      <c r="C3" s="615"/>
    </row>
    <row r="4" spans="1:9" x14ac:dyDescent="0.25">
      <c r="B4" s="614" t="s">
        <v>280</v>
      </c>
      <c r="C4" s="615"/>
    </row>
    <row r="5" spans="1:9" x14ac:dyDescent="0.25">
      <c r="B5" s="614" t="s">
        <v>924</v>
      </c>
      <c r="C5" s="615"/>
    </row>
    <row r="6" spans="1:9" x14ac:dyDescent="0.25">
      <c r="B6" s="611" t="s">
        <v>925</v>
      </c>
      <c r="C6" s="612"/>
    </row>
    <row r="7" spans="1:9" x14ac:dyDescent="0.25">
      <c r="B7" s="611" t="s">
        <v>1045</v>
      </c>
      <c r="C7" s="612"/>
    </row>
    <row r="8" spans="1:9" x14ac:dyDescent="0.25">
      <c r="B8" s="613" t="s">
        <v>1116</v>
      </c>
      <c r="C8" s="613"/>
    </row>
    <row r="9" spans="1:9" x14ac:dyDescent="0.25">
      <c r="I9" s="4"/>
    </row>
    <row r="10" spans="1:9" ht="15.75" x14ac:dyDescent="0.25">
      <c r="A10" s="624" t="s">
        <v>912</v>
      </c>
      <c r="B10" s="624"/>
      <c r="C10" s="624"/>
      <c r="I10" s="4"/>
    </row>
    <row r="11" spans="1:9" ht="15.75" x14ac:dyDescent="0.25">
      <c r="A11" s="625" t="s">
        <v>913</v>
      </c>
      <c r="B11" s="625"/>
      <c r="C11" s="625"/>
    </row>
    <row r="12" spans="1:9" x14ac:dyDescent="0.25">
      <c r="C12" s="4" t="s">
        <v>660</v>
      </c>
    </row>
    <row r="13" spans="1:9" ht="48.75" customHeight="1" x14ac:dyDescent="0.25">
      <c r="A13" s="194" t="s">
        <v>281</v>
      </c>
      <c r="B13" s="11" t="s">
        <v>282</v>
      </c>
      <c r="C13" s="607" t="s">
        <v>914</v>
      </c>
    </row>
    <row r="14" spans="1:9" ht="22.5" customHeight="1" x14ac:dyDescent="0.25">
      <c r="A14" s="195" t="s">
        <v>283</v>
      </c>
      <c r="B14" s="196" t="s">
        <v>284</v>
      </c>
      <c r="C14" s="338">
        <f>SUM(C15,C20,C26,C37,C40,C53,C59,C68,C73)</f>
        <v>78214233</v>
      </c>
    </row>
    <row r="15" spans="1:9" ht="18.75" customHeight="1" x14ac:dyDescent="0.25">
      <c r="A15" s="197" t="s">
        <v>285</v>
      </c>
      <c r="B15" s="198" t="s">
        <v>286</v>
      </c>
      <c r="C15" s="339">
        <f>SUM(C16)</f>
        <v>58737421</v>
      </c>
    </row>
    <row r="16" spans="1:9" ht="17.25" customHeight="1" x14ac:dyDescent="0.25">
      <c r="A16" s="199" t="s">
        <v>287</v>
      </c>
      <c r="B16" s="200" t="s">
        <v>288</v>
      </c>
      <c r="C16" s="340">
        <f>SUM(C17:C19)</f>
        <v>58737421</v>
      </c>
    </row>
    <row r="17" spans="1:3" ht="66" x14ac:dyDescent="0.25">
      <c r="A17" s="201" t="s">
        <v>289</v>
      </c>
      <c r="B17" s="55" t="s">
        <v>290</v>
      </c>
      <c r="C17" s="341">
        <v>58472697</v>
      </c>
    </row>
    <row r="18" spans="1:3" ht="81" customHeight="1" x14ac:dyDescent="0.25">
      <c r="A18" s="69" t="s">
        <v>291</v>
      </c>
      <c r="B18" s="70" t="s">
        <v>292</v>
      </c>
      <c r="C18" s="341">
        <v>189775</v>
      </c>
    </row>
    <row r="19" spans="1:3" ht="36" customHeight="1" x14ac:dyDescent="0.25">
      <c r="A19" s="69" t="s">
        <v>293</v>
      </c>
      <c r="B19" s="70" t="s">
        <v>294</v>
      </c>
      <c r="C19" s="341">
        <v>74949</v>
      </c>
    </row>
    <row r="20" spans="1:3" ht="33" customHeight="1" x14ac:dyDescent="0.25">
      <c r="A20" s="202" t="s">
        <v>295</v>
      </c>
      <c r="B20" s="203" t="s">
        <v>296</v>
      </c>
      <c r="C20" s="342">
        <f>SUM(C21)</f>
        <v>4696064</v>
      </c>
    </row>
    <row r="21" spans="1:3" ht="33" customHeight="1" x14ac:dyDescent="0.25">
      <c r="A21" s="204" t="s">
        <v>297</v>
      </c>
      <c r="B21" s="205" t="s">
        <v>298</v>
      </c>
      <c r="C21" s="343">
        <f>SUM(C22:C25)</f>
        <v>4696064</v>
      </c>
    </row>
    <row r="22" spans="1:3" ht="48.75" customHeight="1" x14ac:dyDescent="0.25">
      <c r="A22" s="69" t="s">
        <v>299</v>
      </c>
      <c r="B22" s="70" t="s">
        <v>300</v>
      </c>
      <c r="C22" s="341">
        <v>1603666</v>
      </c>
    </row>
    <row r="23" spans="1:3" ht="63" x14ac:dyDescent="0.25">
      <c r="A23" s="69" t="s">
        <v>301</v>
      </c>
      <c r="B23" s="70" t="s">
        <v>302</v>
      </c>
      <c r="C23" s="341">
        <v>15974</v>
      </c>
    </row>
    <row r="24" spans="1:3" ht="48" customHeight="1" x14ac:dyDescent="0.25">
      <c r="A24" s="69" t="s">
        <v>303</v>
      </c>
      <c r="B24" s="70" t="s">
        <v>304</v>
      </c>
      <c r="C24" s="341">
        <v>3397179</v>
      </c>
    </row>
    <row r="25" spans="1:3" ht="48.75" customHeight="1" x14ac:dyDescent="0.25">
      <c r="A25" s="69" t="s">
        <v>305</v>
      </c>
      <c r="B25" s="70" t="s">
        <v>306</v>
      </c>
      <c r="C25" s="341">
        <v>-320755</v>
      </c>
    </row>
    <row r="26" spans="1:3" ht="16.5" customHeight="1" x14ac:dyDescent="0.25">
      <c r="A26" s="202" t="s">
        <v>307</v>
      </c>
      <c r="B26" s="198" t="s">
        <v>308</v>
      </c>
      <c r="C26" s="339">
        <f>SUM(C27+C33+C35)</f>
        <v>2997941</v>
      </c>
    </row>
    <row r="27" spans="1:3" ht="16.5" customHeight="1" x14ac:dyDescent="0.25">
      <c r="A27" s="206" t="s">
        <v>634</v>
      </c>
      <c r="B27" s="200" t="s">
        <v>633</v>
      </c>
      <c r="C27" s="340">
        <f>SUM(C28+C30)</f>
        <v>69664</v>
      </c>
    </row>
    <row r="28" spans="1:3" ht="31.5" customHeight="1" x14ac:dyDescent="0.25">
      <c r="A28" s="609" t="s">
        <v>635</v>
      </c>
      <c r="B28" s="74" t="s">
        <v>638</v>
      </c>
      <c r="C28" s="610">
        <f>SUM(C29)</f>
        <v>26278</v>
      </c>
    </row>
    <row r="29" spans="1:3" ht="31.5" customHeight="1" x14ac:dyDescent="0.25">
      <c r="A29" s="353" t="s">
        <v>1117</v>
      </c>
      <c r="B29" s="89" t="s">
        <v>638</v>
      </c>
      <c r="C29" s="348">
        <v>26278</v>
      </c>
    </row>
    <row r="30" spans="1:3" ht="31.5" x14ac:dyDescent="0.25">
      <c r="A30" s="609" t="s">
        <v>636</v>
      </c>
      <c r="B30" s="74" t="s">
        <v>639</v>
      </c>
      <c r="C30" s="610">
        <f>SUM(C31)</f>
        <v>43386</v>
      </c>
    </row>
    <row r="31" spans="1:3" ht="48.75" customHeight="1" x14ac:dyDescent="0.25">
      <c r="A31" s="353" t="s">
        <v>1118</v>
      </c>
      <c r="B31" s="89" t="s">
        <v>1119</v>
      </c>
      <c r="C31" s="348">
        <v>43386</v>
      </c>
    </row>
    <row r="32" spans="1:3" ht="23.25" hidden="1" customHeight="1" x14ac:dyDescent="0.25">
      <c r="A32" s="353" t="s">
        <v>637</v>
      </c>
      <c r="B32" s="65" t="s">
        <v>640</v>
      </c>
      <c r="C32" s="348"/>
    </row>
    <row r="33" spans="1:3" ht="17.25" customHeight="1" x14ac:dyDescent="0.25">
      <c r="A33" s="206" t="s">
        <v>309</v>
      </c>
      <c r="B33" s="200" t="s">
        <v>310</v>
      </c>
      <c r="C33" s="340">
        <f>SUM(C34)</f>
        <v>2318894</v>
      </c>
    </row>
    <row r="34" spans="1:3" ht="18.75" customHeight="1" x14ac:dyDescent="0.25">
      <c r="A34" s="14" t="s">
        <v>311</v>
      </c>
      <c r="B34" s="207" t="s">
        <v>310</v>
      </c>
      <c r="C34" s="341">
        <v>2318894</v>
      </c>
    </row>
    <row r="35" spans="1:3" ht="16.5" customHeight="1" x14ac:dyDescent="0.25">
      <c r="A35" s="206" t="s">
        <v>312</v>
      </c>
      <c r="B35" s="200" t="s">
        <v>313</v>
      </c>
      <c r="C35" s="340">
        <f>SUM(C36)</f>
        <v>609383</v>
      </c>
    </row>
    <row r="36" spans="1:3" ht="17.25" customHeight="1" x14ac:dyDescent="0.25">
      <c r="A36" s="14" t="s">
        <v>314</v>
      </c>
      <c r="B36" s="207" t="s">
        <v>313</v>
      </c>
      <c r="C36" s="341">
        <v>609383</v>
      </c>
    </row>
    <row r="37" spans="1:3" ht="19.5" customHeight="1" x14ac:dyDescent="0.25">
      <c r="A37" s="202" t="s">
        <v>315</v>
      </c>
      <c r="B37" s="198" t="s">
        <v>316</v>
      </c>
      <c r="C37" s="339">
        <f>SUM(C38 )</f>
        <v>2101454</v>
      </c>
    </row>
    <row r="38" spans="1:3" ht="31.5" x14ac:dyDescent="0.25">
      <c r="A38" s="208" t="s">
        <v>317</v>
      </c>
      <c r="B38" s="200" t="s">
        <v>318</v>
      </c>
      <c r="C38" s="340">
        <f>SUM(C39)</f>
        <v>2101454</v>
      </c>
    </row>
    <row r="39" spans="1:3" ht="31.5" x14ac:dyDescent="0.25">
      <c r="A39" s="14" t="s">
        <v>319</v>
      </c>
      <c r="B39" s="13" t="s">
        <v>320</v>
      </c>
      <c r="C39" s="341">
        <v>2101454</v>
      </c>
    </row>
    <row r="40" spans="1:3" ht="31.5" x14ac:dyDescent="0.25">
      <c r="A40" s="202" t="s">
        <v>321</v>
      </c>
      <c r="B40" s="151" t="s">
        <v>322</v>
      </c>
      <c r="C40" s="339">
        <f>SUM(C41,C45)</f>
        <v>4251749</v>
      </c>
    </row>
    <row r="41" spans="1:3" ht="22.5" hidden="1" customHeight="1" x14ac:dyDescent="0.25">
      <c r="A41" s="206" t="s">
        <v>323</v>
      </c>
      <c r="B41" s="200" t="s">
        <v>324</v>
      </c>
      <c r="C41" s="340">
        <f>SUM(C42)</f>
        <v>0</v>
      </c>
    </row>
    <row r="42" spans="1:3" ht="31.5" hidden="1" x14ac:dyDescent="0.25">
      <c r="A42" s="209" t="s">
        <v>79</v>
      </c>
      <c r="B42" s="210" t="s">
        <v>325</v>
      </c>
      <c r="C42" s="344"/>
    </row>
    <row r="43" spans="1:3" ht="31.5" hidden="1" x14ac:dyDescent="0.25">
      <c r="A43" s="14" t="s">
        <v>79</v>
      </c>
      <c r="B43" s="13" t="s">
        <v>326</v>
      </c>
      <c r="C43" s="341"/>
    </row>
    <row r="44" spans="1:3" ht="63" hidden="1" x14ac:dyDescent="0.25">
      <c r="A44" s="14" t="s">
        <v>327</v>
      </c>
      <c r="B44" s="13" t="s">
        <v>328</v>
      </c>
      <c r="C44" s="341"/>
    </row>
    <row r="45" spans="1:3" ht="78.75" x14ac:dyDescent="0.25">
      <c r="A45" s="206" t="s">
        <v>329</v>
      </c>
      <c r="B45" s="200" t="s">
        <v>330</v>
      </c>
      <c r="C45" s="340">
        <f>SUM(C46,C49,C51 )</f>
        <v>4251749</v>
      </c>
    </row>
    <row r="46" spans="1:3" ht="47.25" customHeight="1" x14ac:dyDescent="0.25">
      <c r="A46" s="209" t="s">
        <v>331</v>
      </c>
      <c r="B46" s="210" t="s">
        <v>332</v>
      </c>
      <c r="C46" s="344">
        <f>SUM(C47:C48)</f>
        <v>3625997</v>
      </c>
    </row>
    <row r="47" spans="1:3" ht="61.5" customHeight="1" x14ac:dyDescent="0.25">
      <c r="A47" s="14" t="s">
        <v>333</v>
      </c>
      <c r="B47" s="13" t="s">
        <v>334</v>
      </c>
      <c r="C47" s="341">
        <v>3489446</v>
      </c>
    </row>
    <row r="48" spans="1:3" ht="61.5" customHeight="1" x14ac:dyDescent="0.25">
      <c r="A48" s="14" t="s">
        <v>335</v>
      </c>
      <c r="B48" s="13" t="s">
        <v>336</v>
      </c>
      <c r="C48" s="341">
        <v>136551</v>
      </c>
    </row>
    <row r="49" spans="1:3" ht="62.25" customHeight="1" x14ac:dyDescent="0.25">
      <c r="A49" s="209" t="s">
        <v>337</v>
      </c>
      <c r="B49" s="210" t="s">
        <v>338</v>
      </c>
      <c r="C49" s="344">
        <f>SUM(C50)</f>
        <v>564352</v>
      </c>
    </row>
    <row r="50" spans="1:3" ht="63" customHeight="1" x14ac:dyDescent="0.25">
      <c r="A50" s="211" t="s">
        <v>60</v>
      </c>
      <c r="B50" s="55" t="s">
        <v>61</v>
      </c>
      <c r="C50" s="341">
        <v>564352</v>
      </c>
    </row>
    <row r="51" spans="1:3" ht="31.5" x14ac:dyDescent="0.25">
      <c r="A51" s="209" t="s">
        <v>1058</v>
      </c>
      <c r="B51" s="210" t="s">
        <v>1059</v>
      </c>
      <c r="C51" s="344">
        <f>SUM(C52)</f>
        <v>61400</v>
      </c>
    </row>
    <row r="52" spans="1:3" ht="31.5" x14ac:dyDescent="0.25">
      <c r="A52" s="14" t="s">
        <v>810</v>
      </c>
      <c r="B52" s="13" t="s">
        <v>1060</v>
      </c>
      <c r="C52" s="341">
        <v>61400</v>
      </c>
    </row>
    <row r="53" spans="1:3" ht="21" customHeight="1" x14ac:dyDescent="0.25">
      <c r="A53" s="202" t="s">
        <v>341</v>
      </c>
      <c r="B53" s="198" t="s">
        <v>342</v>
      </c>
      <c r="C53" s="339">
        <f>SUM(C54)</f>
        <v>65835</v>
      </c>
    </row>
    <row r="54" spans="1:3" ht="17.25" customHeight="1" x14ac:dyDescent="0.25">
      <c r="A54" s="212" t="s">
        <v>343</v>
      </c>
      <c r="B54" s="213" t="s">
        <v>344</v>
      </c>
      <c r="C54" s="343">
        <f>SUM(C55:C58)</f>
        <v>65835</v>
      </c>
    </row>
    <row r="55" spans="1:3" ht="32.25" customHeight="1" x14ac:dyDescent="0.25">
      <c r="A55" s="71" t="s">
        <v>345</v>
      </c>
      <c r="B55" s="214" t="s">
        <v>346</v>
      </c>
      <c r="C55" s="345">
        <v>8690</v>
      </c>
    </row>
    <row r="56" spans="1:3" ht="30" hidden="1" customHeight="1" x14ac:dyDescent="0.25">
      <c r="A56" s="71" t="s">
        <v>347</v>
      </c>
      <c r="B56" s="215" t="s">
        <v>348</v>
      </c>
      <c r="C56" s="346"/>
    </row>
    <row r="57" spans="1:3" ht="16.5" hidden="1" customHeight="1" x14ac:dyDescent="0.25">
      <c r="A57" s="216" t="s">
        <v>349</v>
      </c>
      <c r="B57" s="215" t="s">
        <v>350</v>
      </c>
      <c r="C57" s="346"/>
    </row>
    <row r="58" spans="1:3" ht="14.25" customHeight="1" x14ac:dyDescent="0.25">
      <c r="A58" s="216" t="s">
        <v>351</v>
      </c>
      <c r="B58" s="216" t="s">
        <v>352</v>
      </c>
      <c r="C58" s="346">
        <v>57145</v>
      </c>
    </row>
    <row r="59" spans="1:3" ht="31.5" x14ac:dyDescent="0.25">
      <c r="A59" s="202" t="s">
        <v>353</v>
      </c>
      <c r="B59" s="198" t="s">
        <v>354</v>
      </c>
      <c r="C59" s="339">
        <f>SUM(C60,C63)</f>
        <v>4913427</v>
      </c>
    </row>
    <row r="60" spans="1:3" ht="15.75" x14ac:dyDescent="0.25">
      <c r="A60" s="217" t="s">
        <v>355</v>
      </c>
      <c r="B60" s="200" t="s">
        <v>356</v>
      </c>
      <c r="C60" s="340">
        <f>SUM(C61)</f>
        <v>4872961</v>
      </c>
    </row>
    <row r="61" spans="1:3" ht="14.25" customHeight="1" x14ac:dyDescent="0.25">
      <c r="A61" s="209" t="s">
        <v>357</v>
      </c>
      <c r="B61" s="210" t="s">
        <v>358</v>
      </c>
      <c r="C61" s="344">
        <f>SUM(C62)</f>
        <v>4872961</v>
      </c>
    </row>
    <row r="62" spans="1:3" ht="31.5" x14ac:dyDescent="0.25">
      <c r="A62" s="14" t="s">
        <v>70</v>
      </c>
      <c r="B62" s="13" t="s">
        <v>359</v>
      </c>
      <c r="C62" s="341">
        <v>4872961</v>
      </c>
    </row>
    <row r="63" spans="1:3" ht="18.75" customHeight="1" x14ac:dyDescent="0.25">
      <c r="A63" s="217" t="s">
        <v>360</v>
      </c>
      <c r="B63" s="200" t="s">
        <v>361</v>
      </c>
      <c r="C63" s="340">
        <f>SUM(C64+C66)</f>
        <v>40466</v>
      </c>
    </row>
    <row r="64" spans="1:3" ht="30.75" customHeight="1" x14ac:dyDescent="0.25">
      <c r="A64" s="209" t="s">
        <v>362</v>
      </c>
      <c r="B64" s="210" t="s">
        <v>363</v>
      </c>
      <c r="C64" s="344">
        <f>SUM(C65)</f>
        <v>40000</v>
      </c>
    </row>
    <row r="65" spans="1:3" ht="33" customHeight="1" x14ac:dyDescent="0.25">
      <c r="A65" s="14" t="s">
        <v>80</v>
      </c>
      <c r="B65" s="13" t="s">
        <v>364</v>
      </c>
      <c r="C65" s="341">
        <v>40000</v>
      </c>
    </row>
    <row r="66" spans="1:3" ht="20.25" customHeight="1" x14ac:dyDescent="0.25">
      <c r="A66" s="209" t="s">
        <v>502</v>
      </c>
      <c r="B66" s="210" t="s">
        <v>503</v>
      </c>
      <c r="C66" s="344">
        <f>SUM(C67)</f>
        <v>466</v>
      </c>
    </row>
    <row r="67" spans="1:3" ht="18" customHeight="1" x14ac:dyDescent="0.25">
      <c r="A67" s="14" t="s">
        <v>497</v>
      </c>
      <c r="B67" s="13" t="s">
        <v>504</v>
      </c>
      <c r="C67" s="341">
        <v>466</v>
      </c>
    </row>
    <row r="68" spans="1:3" ht="20.25" customHeight="1" x14ac:dyDescent="0.25">
      <c r="A68" s="202" t="s">
        <v>365</v>
      </c>
      <c r="B68" s="198" t="s">
        <v>366</v>
      </c>
      <c r="C68" s="339">
        <f>SUM(C69 )</f>
        <v>55000</v>
      </c>
    </row>
    <row r="69" spans="1:3" ht="31.5" x14ac:dyDescent="0.25">
      <c r="A69" s="206" t="s">
        <v>367</v>
      </c>
      <c r="B69" s="200" t="s">
        <v>1120</v>
      </c>
      <c r="C69" s="340">
        <f>SUM(C70)</f>
        <v>55000</v>
      </c>
    </row>
    <row r="70" spans="1:3" ht="31.5" x14ac:dyDescent="0.25">
      <c r="A70" s="218" t="s">
        <v>368</v>
      </c>
      <c r="B70" s="219" t="s">
        <v>369</v>
      </c>
      <c r="C70" s="347">
        <f>SUM(C71:C72)</f>
        <v>55000</v>
      </c>
    </row>
    <row r="71" spans="1:3" ht="31.5" hidden="1" x14ac:dyDescent="0.25">
      <c r="A71" s="211" t="s">
        <v>767</v>
      </c>
      <c r="B71" s="55" t="s">
        <v>768</v>
      </c>
      <c r="C71" s="341"/>
    </row>
    <row r="72" spans="1:3" ht="31.5" x14ac:dyDescent="0.25">
      <c r="A72" s="211" t="s">
        <v>370</v>
      </c>
      <c r="B72" s="55" t="s">
        <v>371</v>
      </c>
      <c r="C72" s="341">
        <v>55000</v>
      </c>
    </row>
    <row r="73" spans="1:3" ht="21" customHeight="1" x14ac:dyDescent="0.25">
      <c r="A73" s="202" t="s">
        <v>372</v>
      </c>
      <c r="B73" s="220" t="s">
        <v>373</v>
      </c>
      <c r="C73" s="339">
        <f>SUM(C74+C75+C77+C79+C80)</f>
        <v>395342</v>
      </c>
    </row>
    <row r="74" spans="1:3" ht="48" customHeight="1" x14ac:dyDescent="0.25">
      <c r="A74" s="222" t="s">
        <v>1011</v>
      </c>
      <c r="B74" s="200" t="s">
        <v>1012</v>
      </c>
      <c r="C74" s="340">
        <v>5000</v>
      </c>
    </row>
    <row r="75" spans="1:3" ht="95.25" customHeight="1" x14ac:dyDescent="0.25">
      <c r="A75" s="221" t="s">
        <v>374</v>
      </c>
      <c r="B75" s="200" t="s">
        <v>375</v>
      </c>
      <c r="C75" s="340">
        <f>SUM(C76)</f>
        <v>1000</v>
      </c>
    </row>
    <row r="76" spans="1:3" ht="33" customHeight="1" x14ac:dyDescent="0.25">
      <c r="A76" s="14" t="s">
        <v>996</v>
      </c>
      <c r="B76" s="13" t="s">
        <v>997</v>
      </c>
      <c r="C76" s="341">
        <v>1000</v>
      </c>
    </row>
    <row r="77" spans="1:3" ht="23.25" customHeight="1" x14ac:dyDescent="0.25">
      <c r="A77" s="221" t="s">
        <v>998</v>
      </c>
      <c r="B77" s="200" t="s">
        <v>999</v>
      </c>
      <c r="C77" s="340">
        <f>SUM(C78)</f>
        <v>517</v>
      </c>
    </row>
    <row r="78" spans="1:3" ht="33" customHeight="1" x14ac:dyDescent="0.25">
      <c r="A78" s="14" t="s">
        <v>1001</v>
      </c>
      <c r="B78" s="13" t="s">
        <v>1000</v>
      </c>
      <c r="C78" s="341">
        <v>517</v>
      </c>
    </row>
    <row r="79" spans="1:3" ht="49.5" customHeight="1" x14ac:dyDescent="0.25">
      <c r="A79" s="222" t="s">
        <v>376</v>
      </c>
      <c r="B79" s="200" t="s">
        <v>377</v>
      </c>
      <c r="C79" s="340">
        <v>90402</v>
      </c>
    </row>
    <row r="80" spans="1:3" ht="31.5" x14ac:dyDescent="0.25">
      <c r="A80" s="206" t="s">
        <v>378</v>
      </c>
      <c r="B80" s="200" t="s">
        <v>379</v>
      </c>
      <c r="C80" s="340">
        <f>SUM(C81)</f>
        <v>298423</v>
      </c>
    </row>
    <row r="81" spans="1:3" ht="31.5" x14ac:dyDescent="0.25">
      <c r="A81" s="211" t="s">
        <v>64</v>
      </c>
      <c r="B81" s="55" t="s">
        <v>65</v>
      </c>
      <c r="C81" s="341">
        <v>298423</v>
      </c>
    </row>
    <row r="82" spans="1:3" ht="23.25" customHeight="1" x14ac:dyDescent="0.25">
      <c r="A82" s="223" t="s">
        <v>66</v>
      </c>
      <c r="B82" s="224" t="s">
        <v>380</v>
      </c>
      <c r="C82" s="349">
        <f>SUM(C83,C120,C128,C124)</f>
        <v>214750212</v>
      </c>
    </row>
    <row r="83" spans="1:3" ht="31.5" x14ac:dyDescent="0.25">
      <c r="A83" s="202" t="s">
        <v>381</v>
      </c>
      <c r="B83" s="198" t="s">
        <v>679</v>
      </c>
      <c r="C83" s="339">
        <f>SUM(C84+C89+C100+C115)</f>
        <v>214424664</v>
      </c>
    </row>
    <row r="84" spans="1:3" ht="31.5" x14ac:dyDescent="0.25">
      <c r="A84" s="206" t="s">
        <v>1047</v>
      </c>
      <c r="B84" s="200" t="s">
        <v>382</v>
      </c>
      <c r="C84" s="340">
        <f>SUM(C85+C87)</f>
        <v>33065403</v>
      </c>
    </row>
    <row r="85" spans="1:3" ht="17.25" customHeight="1" x14ac:dyDescent="0.25">
      <c r="A85" s="209" t="s">
        <v>1048</v>
      </c>
      <c r="B85" s="210" t="s">
        <v>383</v>
      </c>
      <c r="C85" s="344">
        <f>SUM(C86)</f>
        <v>32113257</v>
      </c>
    </row>
    <row r="86" spans="1:3" ht="31.5" x14ac:dyDescent="0.25">
      <c r="A86" s="14" t="s">
        <v>1028</v>
      </c>
      <c r="B86" s="13" t="s">
        <v>67</v>
      </c>
      <c r="C86" s="341">
        <v>32113257</v>
      </c>
    </row>
    <row r="87" spans="1:3" ht="24.75" customHeight="1" x14ac:dyDescent="0.25">
      <c r="A87" s="209" t="s">
        <v>1121</v>
      </c>
      <c r="B87" s="210" t="s">
        <v>1122</v>
      </c>
      <c r="C87" s="344">
        <f>SUM(C88)</f>
        <v>952146</v>
      </c>
    </row>
    <row r="88" spans="1:3" ht="31.5" x14ac:dyDescent="0.25">
      <c r="A88" s="14" t="s">
        <v>1029</v>
      </c>
      <c r="B88" s="13" t="s">
        <v>845</v>
      </c>
      <c r="C88" s="341">
        <v>952146</v>
      </c>
    </row>
    <row r="89" spans="1:3" ht="31.5" x14ac:dyDescent="0.25">
      <c r="A89" s="206" t="s">
        <v>464</v>
      </c>
      <c r="B89" s="200" t="s">
        <v>467</v>
      </c>
      <c r="C89" s="340">
        <f>SUM(C90+C92+C94+C96+C98)</f>
        <v>23115910</v>
      </c>
    </row>
    <row r="90" spans="1:3" ht="18.75" customHeight="1" x14ac:dyDescent="0.25">
      <c r="A90" s="251" t="s">
        <v>1111</v>
      </c>
      <c r="B90" s="252" t="s">
        <v>500</v>
      </c>
      <c r="C90" s="350">
        <f>SUM(C91)</f>
        <v>329728</v>
      </c>
    </row>
    <row r="91" spans="1:3" ht="31.5" x14ac:dyDescent="0.25">
      <c r="A91" s="253" t="s">
        <v>1030</v>
      </c>
      <c r="B91" s="70" t="s">
        <v>501</v>
      </c>
      <c r="C91" s="341">
        <v>329728</v>
      </c>
    </row>
    <row r="92" spans="1:3" ht="20.25" customHeight="1" x14ac:dyDescent="0.25">
      <c r="A92" s="251" t="s">
        <v>1112</v>
      </c>
      <c r="B92" s="252" t="s">
        <v>485</v>
      </c>
      <c r="C92" s="350">
        <f>SUM(C93)</f>
        <v>17065051</v>
      </c>
    </row>
    <row r="93" spans="1:3" ht="33" customHeight="1" x14ac:dyDescent="0.25">
      <c r="A93" s="253" t="s">
        <v>1031</v>
      </c>
      <c r="B93" s="70" t="s">
        <v>486</v>
      </c>
      <c r="C93" s="341">
        <v>17065051</v>
      </c>
    </row>
    <row r="94" spans="1:3" ht="33" hidden="1" customHeight="1" x14ac:dyDescent="0.25">
      <c r="A94" s="251" t="s">
        <v>491</v>
      </c>
      <c r="B94" s="252" t="s">
        <v>493</v>
      </c>
      <c r="C94" s="350">
        <f>SUM(C95)</f>
        <v>0</v>
      </c>
    </row>
    <row r="95" spans="1:3" ht="33" hidden="1" customHeight="1" x14ac:dyDescent="0.25">
      <c r="A95" s="253" t="s">
        <v>492</v>
      </c>
      <c r="B95" s="70" t="s">
        <v>494</v>
      </c>
      <c r="C95" s="341"/>
    </row>
    <row r="96" spans="1:3" ht="48" customHeight="1" x14ac:dyDescent="0.25">
      <c r="A96" s="251" t="s">
        <v>1113</v>
      </c>
      <c r="B96" s="252" t="s">
        <v>490</v>
      </c>
      <c r="C96" s="350">
        <f>SUM(C97)</f>
        <v>1043521</v>
      </c>
    </row>
    <row r="97" spans="1:3" ht="47.25" customHeight="1" x14ac:dyDescent="0.25">
      <c r="A97" s="253" t="s">
        <v>1034</v>
      </c>
      <c r="B97" s="70" t="s">
        <v>489</v>
      </c>
      <c r="C97" s="341">
        <v>1043521</v>
      </c>
    </row>
    <row r="98" spans="1:3" ht="21" customHeight="1" x14ac:dyDescent="0.25">
      <c r="A98" s="209" t="s">
        <v>1114</v>
      </c>
      <c r="B98" s="210" t="s">
        <v>466</v>
      </c>
      <c r="C98" s="344">
        <f>SUM(C99)</f>
        <v>4677610</v>
      </c>
    </row>
    <row r="99" spans="1:3" ht="21" customHeight="1" x14ac:dyDescent="0.25">
      <c r="A99" s="14" t="s">
        <v>1035</v>
      </c>
      <c r="B99" s="13" t="s">
        <v>468</v>
      </c>
      <c r="C99" s="341">
        <v>4677610</v>
      </c>
    </row>
    <row r="100" spans="1:3" ht="31.5" x14ac:dyDescent="0.25">
      <c r="A100" s="206" t="s">
        <v>1049</v>
      </c>
      <c r="B100" s="200" t="s">
        <v>384</v>
      </c>
      <c r="C100" s="340">
        <f>SUM(C111,C101,C103,C105,C107,C109,C113)</f>
        <v>158103351</v>
      </c>
    </row>
    <row r="101" spans="1:3" ht="27.75" customHeight="1" x14ac:dyDescent="0.25">
      <c r="A101" s="225" t="s">
        <v>1050</v>
      </c>
      <c r="B101" s="226" t="s">
        <v>385</v>
      </c>
      <c r="C101" s="344">
        <f>SUM(C102)</f>
        <v>1699328</v>
      </c>
    </row>
    <row r="102" spans="1:3" ht="30" customHeight="1" x14ac:dyDescent="0.25">
      <c r="A102" s="53" t="s">
        <v>1036</v>
      </c>
      <c r="B102" s="54" t="s">
        <v>68</v>
      </c>
      <c r="C102" s="341">
        <v>1699328</v>
      </c>
    </row>
    <row r="103" spans="1:3" s="49" customFormat="1" ht="44.25" hidden="1" customHeight="1" x14ac:dyDescent="0.25">
      <c r="A103" s="227" t="s">
        <v>386</v>
      </c>
      <c r="B103" s="226" t="s">
        <v>387</v>
      </c>
      <c r="C103" s="344">
        <f>SUM(C104)</f>
        <v>0</v>
      </c>
    </row>
    <row r="104" spans="1:3" ht="45" hidden="1" customHeight="1" x14ac:dyDescent="0.25">
      <c r="A104" s="53" t="s">
        <v>72</v>
      </c>
      <c r="B104" s="54" t="s">
        <v>388</v>
      </c>
      <c r="C104" s="341"/>
    </row>
    <row r="105" spans="1:3" ht="47.25" x14ac:dyDescent="0.25">
      <c r="A105" s="209" t="s">
        <v>1051</v>
      </c>
      <c r="B105" s="210" t="s">
        <v>389</v>
      </c>
      <c r="C105" s="344">
        <f>SUM(C106)</f>
        <v>68193</v>
      </c>
    </row>
    <row r="106" spans="1:3" ht="47.25" x14ac:dyDescent="0.25">
      <c r="A106" s="14" t="s">
        <v>1039</v>
      </c>
      <c r="B106" s="13" t="s">
        <v>390</v>
      </c>
      <c r="C106" s="341">
        <v>68193</v>
      </c>
    </row>
    <row r="107" spans="1:3" ht="31.5" hidden="1" x14ac:dyDescent="0.25">
      <c r="A107" s="209" t="s">
        <v>391</v>
      </c>
      <c r="B107" s="210" t="s">
        <v>392</v>
      </c>
      <c r="C107" s="344">
        <f>SUM(C108)</f>
        <v>0</v>
      </c>
    </row>
    <row r="108" spans="1:3" ht="31.5" hidden="1" x14ac:dyDescent="0.25">
      <c r="A108" s="14" t="s">
        <v>393</v>
      </c>
      <c r="B108" s="13" t="s">
        <v>394</v>
      </c>
      <c r="C108" s="341"/>
    </row>
    <row r="109" spans="1:3" ht="47.25" x14ac:dyDescent="0.25">
      <c r="A109" s="209" t="s">
        <v>1052</v>
      </c>
      <c r="B109" s="210" t="s">
        <v>395</v>
      </c>
      <c r="C109" s="344">
        <f>SUM(C110)</f>
        <v>3467955</v>
      </c>
    </row>
    <row r="110" spans="1:3" ht="33" customHeight="1" x14ac:dyDescent="0.25">
      <c r="A110" s="14" t="s">
        <v>1053</v>
      </c>
      <c r="B110" s="13" t="s">
        <v>396</v>
      </c>
      <c r="C110" s="341">
        <v>3467955</v>
      </c>
    </row>
    <row r="111" spans="1:3" ht="31.5" hidden="1" x14ac:dyDescent="0.25">
      <c r="A111" s="225" t="s">
        <v>749</v>
      </c>
      <c r="B111" s="226" t="s">
        <v>751</v>
      </c>
      <c r="C111" s="344">
        <f>SUM(C112)</f>
        <v>0</v>
      </c>
    </row>
    <row r="112" spans="1:3" ht="34.5" hidden="1" customHeight="1" x14ac:dyDescent="0.25">
      <c r="A112" s="53" t="s">
        <v>750</v>
      </c>
      <c r="B112" s="54" t="s">
        <v>752</v>
      </c>
      <c r="C112" s="341"/>
    </row>
    <row r="113" spans="1:3" ht="15.75" customHeight="1" x14ac:dyDescent="0.25">
      <c r="A113" s="228" t="s">
        <v>1054</v>
      </c>
      <c r="B113" s="229" t="s">
        <v>397</v>
      </c>
      <c r="C113" s="344">
        <f>SUM(C114)</f>
        <v>152867875</v>
      </c>
    </row>
    <row r="114" spans="1:3" ht="20.25" customHeight="1" x14ac:dyDescent="0.25">
      <c r="A114" s="14" t="s">
        <v>1042</v>
      </c>
      <c r="B114" s="13" t="s">
        <v>69</v>
      </c>
      <c r="C114" s="341">
        <v>152867875</v>
      </c>
    </row>
    <row r="115" spans="1:3" ht="17.25" customHeight="1" x14ac:dyDescent="0.25">
      <c r="A115" s="230" t="s">
        <v>1055</v>
      </c>
      <c r="B115" s="231" t="s">
        <v>398</v>
      </c>
      <c r="C115" s="340">
        <f>SUM(C118+C116)</f>
        <v>140000</v>
      </c>
    </row>
    <row r="116" spans="1:3" ht="48.75" customHeight="1" x14ac:dyDescent="0.25">
      <c r="A116" s="232" t="s">
        <v>1056</v>
      </c>
      <c r="B116" s="232" t="s">
        <v>684</v>
      </c>
      <c r="C116" s="479">
        <f>SUM(C117)</f>
        <v>60000</v>
      </c>
    </row>
    <row r="117" spans="1:3" ht="48.75" customHeight="1" x14ac:dyDescent="0.25">
      <c r="A117" s="54" t="s">
        <v>1044</v>
      </c>
      <c r="B117" s="239" t="s">
        <v>495</v>
      </c>
      <c r="C117" s="341">
        <v>60000</v>
      </c>
    </row>
    <row r="118" spans="1:3" ht="50.25" customHeight="1" x14ac:dyDescent="0.25">
      <c r="A118" s="232" t="s">
        <v>1061</v>
      </c>
      <c r="B118" s="232" t="s">
        <v>403</v>
      </c>
      <c r="C118" s="347">
        <f>SUM(C119)</f>
        <v>80000</v>
      </c>
    </row>
    <row r="119" spans="1:3" ht="48.75" customHeight="1" x14ac:dyDescent="0.25">
      <c r="A119" s="54" t="s">
        <v>1043</v>
      </c>
      <c r="B119" s="239" t="s">
        <v>261</v>
      </c>
      <c r="C119" s="341">
        <v>80000</v>
      </c>
    </row>
    <row r="120" spans="1:3" s="9" customFormat="1" ht="17.25" customHeight="1" x14ac:dyDescent="0.25">
      <c r="A120" s="233" t="s">
        <v>399</v>
      </c>
      <c r="B120" s="198" t="s">
        <v>678</v>
      </c>
      <c r="C120" s="339">
        <f>SUM(C121)</f>
        <v>627022</v>
      </c>
    </row>
    <row r="121" spans="1:3" s="9" customFormat="1" ht="17.25" customHeight="1" x14ac:dyDescent="0.25">
      <c r="A121" s="480" t="s">
        <v>685</v>
      </c>
      <c r="B121" s="481" t="s">
        <v>86</v>
      </c>
      <c r="C121" s="344">
        <f>SUM(C122:C123)</f>
        <v>627022</v>
      </c>
    </row>
    <row r="122" spans="1:3" s="9" customFormat="1" ht="32.25" customHeight="1" x14ac:dyDescent="0.25">
      <c r="A122" s="234" t="s">
        <v>83</v>
      </c>
      <c r="B122" s="70" t="s">
        <v>84</v>
      </c>
      <c r="C122" s="348">
        <v>85000</v>
      </c>
    </row>
    <row r="123" spans="1:3" s="9" customFormat="1" ht="17.25" customHeight="1" x14ac:dyDescent="0.25">
      <c r="A123" s="234" t="s">
        <v>85</v>
      </c>
      <c r="B123" s="235" t="s">
        <v>86</v>
      </c>
      <c r="C123" s="348">
        <v>542022</v>
      </c>
    </row>
    <row r="124" spans="1:3" s="9" customFormat="1" ht="83.25" customHeight="1" x14ac:dyDescent="0.25">
      <c r="A124" s="233" t="s">
        <v>670</v>
      </c>
      <c r="B124" s="220" t="s">
        <v>671</v>
      </c>
      <c r="C124" s="339">
        <f>SUM(C125)</f>
        <v>157526</v>
      </c>
    </row>
    <row r="125" spans="1:3" s="9" customFormat="1" ht="63.75" customHeight="1" x14ac:dyDescent="0.25">
      <c r="A125" s="221" t="s">
        <v>672</v>
      </c>
      <c r="B125" s="482" t="s">
        <v>673</v>
      </c>
      <c r="C125" s="340">
        <f>SUM(C126)</f>
        <v>157526</v>
      </c>
    </row>
    <row r="126" spans="1:3" s="9" customFormat="1" ht="48" customHeight="1" x14ac:dyDescent="0.25">
      <c r="A126" s="480" t="s">
        <v>1062</v>
      </c>
      <c r="B126" s="483" t="s">
        <v>675</v>
      </c>
      <c r="C126" s="344">
        <f>SUM(C127)</f>
        <v>157526</v>
      </c>
    </row>
    <row r="127" spans="1:3" s="9" customFormat="1" ht="48" customHeight="1" x14ac:dyDescent="0.25">
      <c r="A127" s="234" t="s">
        <v>1063</v>
      </c>
      <c r="B127" s="477" t="s">
        <v>1064</v>
      </c>
      <c r="C127" s="348">
        <v>157526</v>
      </c>
    </row>
    <row r="128" spans="1:3" s="9" customFormat="1" ht="47.25" x14ac:dyDescent="0.25">
      <c r="A128" s="233" t="s">
        <v>400</v>
      </c>
      <c r="B128" s="198" t="s">
        <v>677</v>
      </c>
      <c r="C128" s="339">
        <f>SUM(C130)</f>
        <v>-459000</v>
      </c>
    </row>
    <row r="129" spans="1:3" s="9" customFormat="1" ht="47.25" x14ac:dyDescent="0.25">
      <c r="A129" s="480" t="s">
        <v>1065</v>
      </c>
      <c r="B129" s="229" t="s">
        <v>263</v>
      </c>
      <c r="C129" s="344">
        <f>SUM(C130)</f>
        <v>-459000</v>
      </c>
    </row>
    <row r="130" spans="1:3" s="9" customFormat="1" ht="31.5" x14ac:dyDescent="0.25">
      <c r="A130" s="234" t="s">
        <v>1066</v>
      </c>
      <c r="B130" s="235" t="s">
        <v>1067</v>
      </c>
      <c r="C130" s="348">
        <v>-459000</v>
      </c>
    </row>
    <row r="131" spans="1:3" ht="15.75" x14ac:dyDescent="0.25">
      <c r="A131" s="238"/>
      <c r="B131" s="52" t="s">
        <v>401</v>
      </c>
      <c r="C131" s="352">
        <f>SUM(C82,C14)</f>
        <v>292964445</v>
      </c>
    </row>
  </sheetData>
  <mergeCells count="10">
    <mergeCell ref="B6:C6"/>
    <mergeCell ref="B8:C8"/>
    <mergeCell ref="A10:C10"/>
    <mergeCell ref="A11:C11"/>
    <mergeCell ref="B1:C1"/>
    <mergeCell ref="B2:C2"/>
    <mergeCell ref="B3:C3"/>
    <mergeCell ref="B4:C4"/>
    <mergeCell ref="B5:C5"/>
    <mergeCell ref="B7:C7"/>
  </mergeCells>
  <pageMargins left="0.70866141732283472" right="0.70866141732283472" top="0.74803149606299213" bottom="0.74803149606299213" header="0.31496062992125984" footer="0.31496062992125984"/>
  <pageSetup paperSize="9" scale="70" orientation="portrait" blackAndWhite="1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opLeftCell="A58" zoomScaleNormal="100" workbookViewId="0">
      <selection activeCell="B69" sqref="B69"/>
    </sheetView>
  </sheetViews>
  <sheetFormatPr defaultRowHeight="15" x14ac:dyDescent="0.25"/>
  <cols>
    <col min="1" max="1" width="23.28515625" customWidth="1"/>
    <col min="2" max="2" width="86.7109375" customWidth="1"/>
    <col min="3" max="3" width="12.42578125" customWidth="1"/>
    <col min="4" max="4" width="12.7109375" customWidth="1"/>
  </cols>
  <sheetData>
    <row r="1" spans="1:10" x14ac:dyDescent="0.25">
      <c r="B1" s="614" t="s">
        <v>933</v>
      </c>
      <c r="C1" s="614"/>
      <c r="D1" s="615"/>
    </row>
    <row r="2" spans="1:10" x14ac:dyDescent="0.25">
      <c r="B2" s="614" t="s">
        <v>278</v>
      </c>
      <c r="C2" s="614"/>
      <c r="D2" s="615"/>
    </row>
    <row r="3" spans="1:10" x14ac:dyDescent="0.25">
      <c r="B3" s="614" t="s">
        <v>279</v>
      </c>
      <c r="C3" s="614"/>
      <c r="D3" s="615"/>
    </row>
    <row r="4" spans="1:10" x14ac:dyDescent="0.25">
      <c r="B4" s="614" t="s">
        <v>280</v>
      </c>
      <c r="C4" s="614"/>
      <c r="D4" s="615"/>
    </row>
    <row r="5" spans="1:10" x14ac:dyDescent="0.25">
      <c r="B5" s="614" t="s">
        <v>927</v>
      </c>
      <c r="C5" s="614"/>
      <c r="D5" s="615"/>
    </row>
    <row r="6" spans="1:10" x14ac:dyDescent="0.25">
      <c r="B6" s="611" t="s">
        <v>928</v>
      </c>
      <c r="C6" s="611"/>
      <c r="D6" s="612"/>
    </row>
    <row r="7" spans="1:10" x14ac:dyDescent="0.25">
      <c r="B7" s="611" t="s">
        <v>1045</v>
      </c>
      <c r="C7" s="611"/>
      <c r="D7" s="612"/>
    </row>
    <row r="8" spans="1:10" x14ac:dyDescent="0.25">
      <c r="B8" s="613" t="s">
        <v>1046</v>
      </c>
      <c r="C8" s="613"/>
      <c r="D8" s="613"/>
    </row>
    <row r="9" spans="1:10" x14ac:dyDescent="0.25">
      <c r="J9" s="4"/>
    </row>
    <row r="10" spans="1:10" ht="15.75" x14ac:dyDescent="0.25">
      <c r="A10" s="624" t="s">
        <v>915</v>
      </c>
      <c r="B10" s="624"/>
      <c r="C10" s="624"/>
      <c r="D10" s="624"/>
      <c r="J10" s="4"/>
    </row>
    <row r="11" spans="1:10" ht="15.75" x14ac:dyDescent="0.25">
      <c r="A11" s="625" t="s">
        <v>909</v>
      </c>
      <c r="B11" s="625"/>
      <c r="C11" s="625"/>
      <c r="D11" s="625"/>
    </row>
    <row r="12" spans="1:10" ht="15.75" x14ac:dyDescent="0.25">
      <c r="A12" s="577"/>
      <c r="B12" s="577"/>
      <c r="C12" s="577"/>
      <c r="D12" s="577"/>
    </row>
    <row r="13" spans="1:10" x14ac:dyDescent="0.25">
      <c r="D13" s="4" t="s">
        <v>660</v>
      </c>
    </row>
    <row r="14" spans="1:10" ht="48.75" customHeight="1" x14ac:dyDescent="0.25">
      <c r="A14" s="194" t="s">
        <v>281</v>
      </c>
      <c r="B14" s="11" t="s">
        <v>282</v>
      </c>
      <c r="C14" s="10" t="s">
        <v>910</v>
      </c>
      <c r="D14" s="10" t="s">
        <v>911</v>
      </c>
    </row>
    <row r="15" spans="1:10" ht="22.5" customHeight="1" x14ac:dyDescent="0.25">
      <c r="A15" s="195" t="s">
        <v>283</v>
      </c>
      <c r="B15" s="196" t="s">
        <v>284</v>
      </c>
      <c r="C15" s="338">
        <f>SUM(C16,C21,C27,C38,C41,C52,C58,C67,C72)</f>
        <v>83516001</v>
      </c>
      <c r="D15" s="338">
        <f>SUM(D16,D21,D27,D38,D41,D52,D58,D67,D72)</f>
        <v>85486767</v>
      </c>
    </row>
    <row r="16" spans="1:10" ht="18.75" customHeight="1" x14ac:dyDescent="0.25">
      <c r="A16" s="197" t="s">
        <v>285</v>
      </c>
      <c r="B16" s="198" t="s">
        <v>286</v>
      </c>
      <c r="C16" s="339">
        <f>SUM(C17)</f>
        <v>63962361</v>
      </c>
      <c r="D16" s="339">
        <f>SUM(D17)</f>
        <v>65215986</v>
      </c>
    </row>
    <row r="17" spans="1:4" ht="17.25" customHeight="1" x14ac:dyDescent="0.25">
      <c r="A17" s="199" t="s">
        <v>287</v>
      </c>
      <c r="B17" s="200" t="s">
        <v>288</v>
      </c>
      <c r="C17" s="340">
        <f>SUM(C18:C20)</f>
        <v>63962361</v>
      </c>
      <c r="D17" s="340">
        <f>SUM(D18:D20)</f>
        <v>65215986</v>
      </c>
    </row>
    <row r="18" spans="1:4" ht="66" x14ac:dyDescent="0.25">
      <c r="A18" s="201" t="s">
        <v>289</v>
      </c>
      <c r="B18" s="55" t="s">
        <v>290</v>
      </c>
      <c r="C18" s="341">
        <v>63675079</v>
      </c>
      <c r="D18" s="341">
        <v>64924124</v>
      </c>
    </row>
    <row r="19" spans="1:4" ht="81.75" customHeight="1" x14ac:dyDescent="0.25">
      <c r="A19" s="69" t="s">
        <v>291</v>
      </c>
      <c r="B19" s="70" t="s">
        <v>292</v>
      </c>
      <c r="C19" s="341">
        <v>207549</v>
      </c>
      <c r="D19" s="341">
        <v>212297</v>
      </c>
    </row>
    <row r="20" spans="1:4" ht="36.75" customHeight="1" x14ac:dyDescent="0.25">
      <c r="A20" s="69" t="s">
        <v>293</v>
      </c>
      <c r="B20" s="70" t="s">
        <v>294</v>
      </c>
      <c r="C20" s="341">
        <v>79733</v>
      </c>
      <c r="D20" s="341">
        <v>79565</v>
      </c>
    </row>
    <row r="21" spans="1:4" ht="31.5" x14ac:dyDescent="0.25">
      <c r="A21" s="202" t="s">
        <v>295</v>
      </c>
      <c r="B21" s="203" t="s">
        <v>296</v>
      </c>
      <c r="C21" s="342">
        <f>SUM(C22)</f>
        <v>4625223</v>
      </c>
      <c r="D21" s="342">
        <f>SUM(D22)</f>
        <v>5203308</v>
      </c>
    </row>
    <row r="22" spans="1:4" ht="31.5" x14ac:dyDescent="0.25">
      <c r="A22" s="204" t="s">
        <v>297</v>
      </c>
      <c r="B22" s="205" t="s">
        <v>298</v>
      </c>
      <c r="C22" s="343">
        <f>SUM(C23:C26)</f>
        <v>4625223</v>
      </c>
      <c r="D22" s="343">
        <f>SUM(D23:D26)</f>
        <v>5203308</v>
      </c>
    </row>
    <row r="23" spans="1:4" ht="52.5" customHeight="1" x14ac:dyDescent="0.25">
      <c r="A23" s="69" t="s">
        <v>299</v>
      </c>
      <c r="B23" s="70" t="s">
        <v>300</v>
      </c>
      <c r="C23" s="341">
        <v>1607271</v>
      </c>
      <c r="D23" s="341">
        <v>1793063</v>
      </c>
    </row>
    <row r="24" spans="1:4" ht="63" x14ac:dyDescent="0.25">
      <c r="A24" s="69" t="s">
        <v>301</v>
      </c>
      <c r="B24" s="70" t="s">
        <v>302</v>
      </c>
      <c r="C24" s="341">
        <v>14805</v>
      </c>
      <c r="D24" s="341">
        <v>15426</v>
      </c>
    </row>
    <row r="25" spans="1:4" ht="51.75" customHeight="1" x14ac:dyDescent="0.25">
      <c r="A25" s="69" t="s">
        <v>303</v>
      </c>
      <c r="B25" s="70" t="s">
        <v>304</v>
      </c>
      <c r="C25" s="341">
        <v>3333870</v>
      </c>
      <c r="D25" s="341">
        <v>3738691</v>
      </c>
    </row>
    <row r="26" spans="1:4" ht="48" customHeight="1" x14ac:dyDescent="0.25">
      <c r="A26" s="69" t="s">
        <v>305</v>
      </c>
      <c r="B26" s="70" t="s">
        <v>306</v>
      </c>
      <c r="C26" s="341">
        <v>-330723</v>
      </c>
      <c r="D26" s="341">
        <v>-343872</v>
      </c>
    </row>
    <row r="27" spans="1:4" ht="31.5" x14ac:dyDescent="0.25">
      <c r="A27" s="202" t="s">
        <v>307</v>
      </c>
      <c r="B27" s="198" t="s">
        <v>308</v>
      </c>
      <c r="C27" s="339">
        <f>SUM(C28+C34+C36)</f>
        <v>3141076</v>
      </c>
      <c r="D27" s="339">
        <f>SUM(D28+D34+D36)</f>
        <v>3275132</v>
      </c>
    </row>
    <row r="28" spans="1:4" ht="31.5" x14ac:dyDescent="0.25">
      <c r="A28" s="206" t="s">
        <v>634</v>
      </c>
      <c r="B28" s="200" t="s">
        <v>633</v>
      </c>
      <c r="C28" s="340">
        <f>SUM(C29+C31)</f>
        <v>72241</v>
      </c>
      <c r="D28" s="340">
        <f>SUM(D29+D31)</f>
        <v>76286</v>
      </c>
    </row>
    <row r="29" spans="1:4" ht="31.5" x14ac:dyDescent="0.25">
      <c r="A29" s="609" t="s">
        <v>635</v>
      </c>
      <c r="B29" s="74" t="s">
        <v>638</v>
      </c>
      <c r="C29" s="610">
        <f>SUM(C30)</f>
        <v>27250</v>
      </c>
      <c r="D29" s="610">
        <f>SUM(D30)</f>
        <v>28776</v>
      </c>
    </row>
    <row r="30" spans="1:4" ht="31.5" x14ac:dyDescent="0.25">
      <c r="A30" s="353" t="s">
        <v>1117</v>
      </c>
      <c r="B30" s="89" t="s">
        <v>638</v>
      </c>
      <c r="C30" s="348">
        <v>27250</v>
      </c>
      <c r="D30" s="348">
        <v>28776</v>
      </c>
    </row>
    <row r="31" spans="1:4" ht="31.5" x14ac:dyDescent="0.25">
      <c r="A31" s="609" t="s">
        <v>636</v>
      </c>
      <c r="B31" s="74" t="s">
        <v>639</v>
      </c>
      <c r="C31" s="344">
        <f>SUM(C32)</f>
        <v>44991</v>
      </c>
      <c r="D31" s="344">
        <f>SUM(D32)</f>
        <v>47510</v>
      </c>
    </row>
    <row r="32" spans="1:4" ht="47.25" x14ac:dyDescent="0.25">
      <c r="A32" s="353" t="s">
        <v>1118</v>
      </c>
      <c r="B32" s="89" t="s">
        <v>1119</v>
      </c>
      <c r="C32" s="348">
        <v>44991</v>
      </c>
      <c r="D32" s="348">
        <v>47510</v>
      </c>
    </row>
    <row r="33" spans="1:4" ht="0.75" customHeight="1" x14ac:dyDescent="0.25">
      <c r="A33" s="353" t="s">
        <v>637</v>
      </c>
      <c r="B33" s="65" t="s">
        <v>640</v>
      </c>
      <c r="C33" s="348"/>
      <c r="D33" s="348"/>
    </row>
    <row r="34" spans="1:4" ht="31.5" x14ac:dyDescent="0.25">
      <c r="A34" s="206" t="s">
        <v>309</v>
      </c>
      <c r="B34" s="200" t="s">
        <v>310</v>
      </c>
      <c r="C34" s="340">
        <f>SUM(C35)</f>
        <v>2430201</v>
      </c>
      <c r="D34" s="340">
        <f>SUM(D35)</f>
        <v>2534700</v>
      </c>
    </row>
    <row r="35" spans="1:4" ht="31.5" x14ac:dyDescent="0.25">
      <c r="A35" s="14" t="s">
        <v>311</v>
      </c>
      <c r="B35" s="207" t="s">
        <v>310</v>
      </c>
      <c r="C35" s="341">
        <v>2430201</v>
      </c>
      <c r="D35" s="341">
        <v>2534700</v>
      </c>
    </row>
    <row r="36" spans="1:4" ht="31.5" x14ac:dyDescent="0.25">
      <c r="A36" s="206" t="s">
        <v>312</v>
      </c>
      <c r="B36" s="200" t="s">
        <v>313</v>
      </c>
      <c r="C36" s="340">
        <f>SUM(C37)</f>
        <v>638634</v>
      </c>
      <c r="D36" s="340">
        <f>SUM(D37)</f>
        <v>664146</v>
      </c>
    </row>
    <row r="37" spans="1:4" ht="31.5" x14ac:dyDescent="0.25">
      <c r="A37" s="14" t="s">
        <v>314</v>
      </c>
      <c r="B37" s="207" t="s">
        <v>313</v>
      </c>
      <c r="C37" s="341">
        <v>638634</v>
      </c>
      <c r="D37" s="341">
        <v>664146</v>
      </c>
    </row>
    <row r="38" spans="1:4" ht="31.5" x14ac:dyDescent="0.25">
      <c r="A38" s="202" t="s">
        <v>315</v>
      </c>
      <c r="B38" s="198" t="s">
        <v>316</v>
      </c>
      <c r="C38" s="339">
        <f>SUM(C39 )</f>
        <v>2101454</v>
      </c>
      <c r="D38" s="339">
        <f>SUM(D39 )</f>
        <v>2101454</v>
      </c>
    </row>
    <row r="39" spans="1:4" ht="31.5" x14ac:dyDescent="0.25">
      <c r="A39" s="208" t="s">
        <v>317</v>
      </c>
      <c r="B39" s="200" t="s">
        <v>318</v>
      </c>
      <c r="C39" s="340">
        <f>SUM(C40)</f>
        <v>2101454</v>
      </c>
      <c r="D39" s="340">
        <f>SUM(D40)</f>
        <v>2101454</v>
      </c>
    </row>
    <row r="40" spans="1:4" ht="31.5" x14ac:dyDescent="0.25">
      <c r="A40" s="14" t="s">
        <v>319</v>
      </c>
      <c r="B40" s="13" t="s">
        <v>320</v>
      </c>
      <c r="C40" s="341">
        <v>2101454</v>
      </c>
      <c r="D40" s="341">
        <v>2101454</v>
      </c>
    </row>
    <row r="41" spans="1:4" ht="31.5" x14ac:dyDescent="0.25">
      <c r="A41" s="202" t="s">
        <v>321</v>
      </c>
      <c r="B41" s="151" t="s">
        <v>322</v>
      </c>
      <c r="C41" s="339">
        <f>SUM(C42,C44)</f>
        <v>4251749</v>
      </c>
      <c r="D41" s="339">
        <f>SUM(D42,D44)</f>
        <v>4251749</v>
      </c>
    </row>
    <row r="42" spans="1:4" ht="31.5" hidden="1" x14ac:dyDescent="0.25">
      <c r="A42" s="206" t="s">
        <v>323</v>
      </c>
      <c r="B42" s="200" t="s">
        <v>324</v>
      </c>
      <c r="C42" s="340">
        <f>SUM(C43)</f>
        <v>0</v>
      </c>
      <c r="D42" s="340">
        <f>SUM(D43)</f>
        <v>0</v>
      </c>
    </row>
    <row r="43" spans="1:4" ht="31.5" hidden="1" x14ac:dyDescent="0.25">
      <c r="A43" s="209" t="s">
        <v>79</v>
      </c>
      <c r="B43" s="210" t="s">
        <v>325</v>
      </c>
      <c r="C43" s="344"/>
      <c r="D43" s="344"/>
    </row>
    <row r="44" spans="1:4" ht="78.75" x14ac:dyDescent="0.25">
      <c r="A44" s="206" t="s">
        <v>329</v>
      </c>
      <c r="B44" s="200" t="s">
        <v>330</v>
      </c>
      <c r="C44" s="340">
        <f>SUM(C45,C48,C50 )</f>
        <v>4251749</v>
      </c>
      <c r="D44" s="340">
        <f>SUM(D45,D48,D50 )</f>
        <v>4251749</v>
      </c>
    </row>
    <row r="45" spans="1:4" ht="63" x14ac:dyDescent="0.25">
      <c r="A45" s="209" t="s">
        <v>331</v>
      </c>
      <c r="B45" s="210" t="s">
        <v>332</v>
      </c>
      <c r="C45" s="344">
        <f>SUM(C46:C47)</f>
        <v>3625997</v>
      </c>
      <c r="D45" s="344">
        <f>SUM(D46:D47)</f>
        <v>3625997</v>
      </c>
    </row>
    <row r="46" spans="1:4" ht="63" x14ac:dyDescent="0.25">
      <c r="A46" s="14" t="s">
        <v>333</v>
      </c>
      <c r="B46" s="13" t="s">
        <v>334</v>
      </c>
      <c r="C46" s="341">
        <v>3489446</v>
      </c>
      <c r="D46" s="341">
        <v>3489446</v>
      </c>
    </row>
    <row r="47" spans="1:4" ht="63" x14ac:dyDescent="0.25">
      <c r="A47" s="14" t="s">
        <v>335</v>
      </c>
      <c r="B47" s="13" t="s">
        <v>336</v>
      </c>
      <c r="C47" s="341">
        <v>136551</v>
      </c>
      <c r="D47" s="341">
        <v>136551</v>
      </c>
    </row>
    <row r="48" spans="1:4" ht="63" x14ac:dyDescent="0.25">
      <c r="A48" s="209" t="s">
        <v>337</v>
      </c>
      <c r="B48" s="210" t="s">
        <v>338</v>
      </c>
      <c r="C48" s="344">
        <f>SUM(C49)</f>
        <v>564352</v>
      </c>
      <c r="D48" s="344">
        <f>SUM(D49)</f>
        <v>564352</v>
      </c>
    </row>
    <row r="49" spans="1:4" ht="63" x14ac:dyDescent="0.25">
      <c r="A49" s="211" t="s">
        <v>60</v>
      </c>
      <c r="B49" s="55" t="s">
        <v>61</v>
      </c>
      <c r="C49" s="341">
        <v>564352</v>
      </c>
      <c r="D49" s="341">
        <v>564352</v>
      </c>
    </row>
    <row r="50" spans="1:4" ht="63" x14ac:dyDescent="0.25">
      <c r="A50" s="209" t="s">
        <v>339</v>
      </c>
      <c r="B50" s="210" t="s">
        <v>340</v>
      </c>
      <c r="C50" s="344">
        <f>SUM(C51)</f>
        <v>61400</v>
      </c>
      <c r="D50" s="344">
        <f>SUM(D51)</f>
        <v>61400</v>
      </c>
    </row>
    <row r="51" spans="1:4" ht="47.25" x14ac:dyDescent="0.25">
      <c r="A51" s="14" t="s">
        <v>62</v>
      </c>
      <c r="B51" s="13" t="s">
        <v>63</v>
      </c>
      <c r="C51" s="341">
        <v>61400</v>
      </c>
      <c r="D51" s="341">
        <v>61400</v>
      </c>
    </row>
    <row r="52" spans="1:4" ht="31.5" x14ac:dyDescent="0.25">
      <c r="A52" s="202" t="s">
        <v>341</v>
      </c>
      <c r="B52" s="198" t="s">
        <v>342</v>
      </c>
      <c r="C52" s="339">
        <f>SUM(C53)</f>
        <v>65835</v>
      </c>
      <c r="D52" s="339">
        <f>SUM(D53)</f>
        <v>65835</v>
      </c>
    </row>
    <row r="53" spans="1:4" ht="31.5" x14ac:dyDescent="0.25">
      <c r="A53" s="212" t="s">
        <v>343</v>
      </c>
      <c r="B53" s="213" t="s">
        <v>344</v>
      </c>
      <c r="C53" s="343">
        <f>SUM(C54:C57)</f>
        <v>65835</v>
      </c>
      <c r="D53" s="343">
        <f>SUM(D54:D57)</f>
        <v>65835</v>
      </c>
    </row>
    <row r="54" spans="1:4" ht="31.5" x14ac:dyDescent="0.25">
      <c r="A54" s="71" t="s">
        <v>345</v>
      </c>
      <c r="B54" s="214" t="s">
        <v>346</v>
      </c>
      <c r="C54" s="345">
        <v>8690</v>
      </c>
      <c r="D54" s="345">
        <v>8690</v>
      </c>
    </row>
    <row r="55" spans="1:4" ht="31.5" hidden="1" x14ac:dyDescent="0.25">
      <c r="A55" s="71" t="s">
        <v>347</v>
      </c>
      <c r="B55" s="215" t="s">
        <v>348</v>
      </c>
      <c r="C55" s="346"/>
      <c r="D55" s="346"/>
    </row>
    <row r="56" spans="1:4" ht="15.75" hidden="1" x14ac:dyDescent="0.25">
      <c r="A56" s="216" t="s">
        <v>349</v>
      </c>
      <c r="B56" s="215" t="s">
        <v>350</v>
      </c>
      <c r="C56" s="346"/>
      <c r="D56" s="346"/>
    </row>
    <row r="57" spans="1:4" ht="15.75" x14ac:dyDescent="0.25">
      <c r="A57" s="216" t="s">
        <v>351</v>
      </c>
      <c r="B57" s="216" t="s">
        <v>352</v>
      </c>
      <c r="C57" s="346">
        <v>57145</v>
      </c>
      <c r="D57" s="346">
        <v>57145</v>
      </c>
    </row>
    <row r="58" spans="1:4" ht="31.5" x14ac:dyDescent="0.25">
      <c r="A58" s="202" t="s">
        <v>353</v>
      </c>
      <c r="B58" s="198" t="s">
        <v>354</v>
      </c>
      <c r="C58" s="339">
        <f>SUM(C59,C62)</f>
        <v>4912961</v>
      </c>
      <c r="D58" s="339">
        <f>SUM(D59,D62)</f>
        <v>4912961</v>
      </c>
    </row>
    <row r="59" spans="1:4" ht="15.75" x14ac:dyDescent="0.25">
      <c r="A59" s="217" t="s">
        <v>355</v>
      </c>
      <c r="B59" s="200" t="s">
        <v>356</v>
      </c>
      <c r="C59" s="340">
        <f>SUM(C60)</f>
        <v>4872961</v>
      </c>
      <c r="D59" s="340">
        <f>SUM(D60)</f>
        <v>4872961</v>
      </c>
    </row>
    <row r="60" spans="1:4" ht="31.5" x14ac:dyDescent="0.25">
      <c r="A60" s="209" t="s">
        <v>357</v>
      </c>
      <c r="B60" s="210" t="s">
        <v>358</v>
      </c>
      <c r="C60" s="344">
        <f>SUM(C61)</f>
        <v>4872961</v>
      </c>
      <c r="D60" s="344">
        <f>SUM(D61)</f>
        <v>4872961</v>
      </c>
    </row>
    <row r="61" spans="1:4" ht="31.5" x14ac:dyDescent="0.25">
      <c r="A61" s="14" t="s">
        <v>70</v>
      </c>
      <c r="B61" s="13" t="s">
        <v>359</v>
      </c>
      <c r="C61" s="341">
        <v>4872961</v>
      </c>
      <c r="D61" s="341">
        <v>4872961</v>
      </c>
    </row>
    <row r="62" spans="1:4" ht="15.75" x14ac:dyDescent="0.25">
      <c r="A62" s="217" t="s">
        <v>360</v>
      </c>
      <c r="B62" s="200" t="s">
        <v>361</v>
      </c>
      <c r="C62" s="340">
        <f>SUM(C63+C65)</f>
        <v>40000</v>
      </c>
      <c r="D62" s="340">
        <f>SUM(D63+D65)</f>
        <v>40000</v>
      </c>
    </row>
    <row r="63" spans="1:4" ht="31.5" x14ac:dyDescent="0.25">
      <c r="A63" s="209" t="s">
        <v>362</v>
      </c>
      <c r="B63" s="210" t="s">
        <v>363</v>
      </c>
      <c r="C63" s="344">
        <f>SUM(C64)</f>
        <v>40000</v>
      </c>
      <c r="D63" s="344">
        <f>SUM(D64)</f>
        <v>40000</v>
      </c>
    </row>
    <row r="64" spans="1:4" ht="31.5" x14ac:dyDescent="0.25">
      <c r="A64" s="14" t="s">
        <v>80</v>
      </c>
      <c r="B64" s="13" t="s">
        <v>364</v>
      </c>
      <c r="C64" s="341">
        <v>40000</v>
      </c>
      <c r="D64" s="341">
        <v>40000</v>
      </c>
    </row>
    <row r="65" spans="1:4" ht="31.5" hidden="1" x14ac:dyDescent="0.25">
      <c r="A65" s="209" t="s">
        <v>502</v>
      </c>
      <c r="B65" s="210" t="s">
        <v>503</v>
      </c>
      <c r="C65" s="344">
        <f>SUM(C66)</f>
        <v>0</v>
      </c>
      <c r="D65" s="344">
        <f>SUM(D66)</f>
        <v>0</v>
      </c>
    </row>
    <row r="66" spans="1:4" ht="31.5" hidden="1" x14ac:dyDescent="0.25">
      <c r="A66" s="14" t="s">
        <v>497</v>
      </c>
      <c r="B66" s="13" t="s">
        <v>504</v>
      </c>
      <c r="C66" s="341"/>
      <c r="D66" s="341"/>
    </row>
    <row r="67" spans="1:4" ht="31.5" x14ac:dyDescent="0.25">
      <c r="A67" s="202" t="s">
        <v>365</v>
      </c>
      <c r="B67" s="198" t="s">
        <v>366</v>
      </c>
      <c r="C67" s="339">
        <f>SUM(C68 )</f>
        <v>60000</v>
      </c>
      <c r="D67" s="339">
        <f>SUM(D68 )</f>
        <v>65000</v>
      </c>
    </row>
    <row r="68" spans="1:4" ht="31.5" x14ac:dyDescent="0.25">
      <c r="A68" s="206" t="s">
        <v>367</v>
      </c>
      <c r="B68" s="200" t="s">
        <v>1133</v>
      </c>
      <c r="C68" s="340">
        <f>SUM(C69)</f>
        <v>60000</v>
      </c>
      <c r="D68" s="340">
        <f>SUM(D69)</f>
        <v>65000</v>
      </c>
    </row>
    <row r="69" spans="1:4" ht="31.5" x14ac:dyDescent="0.25">
      <c r="A69" s="218" t="s">
        <v>368</v>
      </c>
      <c r="B69" s="219" t="s">
        <v>369</v>
      </c>
      <c r="C69" s="347">
        <f>SUM(C70:C71)</f>
        <v>60000</v>
      </c>
      <c r="D69" s="347">
        <f>SUM(D70:D71)</f>
        <v>65000</v>
      </c>
    </row>
    <row r="70" spans="1:4" ht="31.5" hidden="1" x14ac:dyDescent="0.25">
      <c r="A70" s="211" t="s">
        <v>767</v>
      </c>
      <c r="B70" s="55" t="s">
        <v>768</v>
      </c>
      <c r="C70" s="341"/>
      <c r="D70" s="341"/>
    </row>
    <row r="71" spans="1:4" ht="31.5" x14ac:dyDescent="0.25">
      <c r="A71" s="211" t="s">
        <v>370</v>
      </c>
      <c r="B71" s="55" t="s">
        <v>371</v>
      </c>
      <c r="C71" s="341">
        <v>60000</v>
      </c>
      <c r="D71" s="341">
        <v>65000</v>
      </c>
    </row>
    <row r="72" spans="1:4" ht="31.5" x14ac:dyDescent="0.25">
      <c r="A72" s="202" t="s">
        <v>372</v>
      </c>
      <c r="B72" s="220" t="s">
        <v>373</v>
      </c>
      <c r="C72" s="339">
        <f>SUM(C73+C74+C76+C78+C79)</f>
        <v>395342</v>
      </c>
      <c r="D72" s="339">
        <f>SUM(D73+D74+D76+D78+D79)</f>
        <v>395342</v>
      </c>
    </row>
    <row r="73" spans="1:4" ht="47.25" x14ac:dyDescent="0.25">
      <c r="A73" s="222" t="s">
        <v>1011</v>
      </c>
      <c r="B73" s="200" t="s">
        <v>1012</v>
      </c>
      <c r="C73" s="340">
        <v>5000</v>
      </c>
      <c r="D73" s="340">
        <v>5000</v>
      </c>
    </row>
    <row r="74" spans="1:4" ht="94.5" x14ac:dyDescent="0.25">
      <c r="A74" s="221" t="s">
        <v>374</v>
      </c>
      <c r="B74" s="200" t="s">
        <v>375</v>
      </c>
      <c r="C74" s="340">
        <f>SUM(C75)</f>
        <v>1000</v>
      </c>
      <c r="D74" s="340">
        <f>SUM(D75)</f>
        <v>1000</v>
      </c>
    </row>
    <row r="75" spans="1:4" ht="31.5" x14ac:dyDescent="0.25">
      <c r="A75" s="14" t="s">
        <v>996</v>
      </c>
      <c r="B75" s="13" t="s">
        <v>997</v>
      </c>
      <c r="C75" s="341">
        <v>1000</v>
      </c>
      <c r="D75" s="341">
        <v>1000</v>
      </c>
    </row>
    <row r="76" spans="1:4" ht="31.5" x14ac:dyDescent="0.25">
      <c r="A76" s="221" t="s">
        <v>998</v>
      </c>
      <c r="B76" s="200" t="s">
        <v>999</v>
      </c>
      <c r="C76" s="340">
        <f>SUM(C77)</f>
        <v>517</v>
      </c>
      <c r="D76" s="340">
        <f>SUM(D77)</f>
        <v>517</v>
      </c>
    </row>
    <row r="77" spans="1:4" ht="31.5" x14ac:dyDescent="0.25">
      <c r="A77" s="14" t="s">
        <v>1001</v>
      </c>
      <c r="B77" s="13" t="s">
        <v>1000</v>
      </c>
      <c r="C77" s="341">
        <v>517</v>
      </c>
      <c r="D77" s="341">
        <v>517</v>
      </c>
    </row>
    <row r="78" spans="1:4" ht="47.25" x14ac:dyDescent="0.25">
      <c r="A78" s="222" t="s">
        <v>376</v>
      </c>
      <c r="B78" s="200" t="s">
        <v>377</v>
      </c>
      <c r="C78" s="340">
        <v>90402</v>
      </c>
      <c r="D78" s="340">
        <v>90402</v>
      </c>
    </row>
    <row r="79" spans="1:4" ht="31.5" x14ac:dyDescent="0.25">
      <c r="A79" s="206" t="s">
        <v>378</v>
      </c>
      <c r="B79" s="200" t="s">
        <v>379</v>
      </c>
      <c r="C79" s="340">
        <f>SUM(C80)</f>
        <v>298423</v>
      </c>
      <c r="D79" s="340">
        <f>SUM(D80)</f>
        <v>298423</v>
      </c>
    </row>
    <row r="80" spans="1:4" ht="31.5" x14ac:dyDescent="0.25">
      <c r="A80" s="211" t="s">
        <v>64</v>
      </c>
      <c r="B80" s="55" t="s">
        <v>65</v>
      </c>
      <c r="C80" s="341">
        <v>298423</v>
      </c>
      <c r="D80" s="341">
        <v>298423</v>
      </c>
    </row>
    <row r="81" spans="1:4" ht="31.5" x14ac:dyDescent="0.25">
      <c r="A81" s="223" t="s">
        <v>66</v>
      </c>
      <c r="B81" s="224" t="s">
        <v>380</v>
      </c>
      <c r="C81" s="349">
        <f>SUM(C82,C117,C125,C121)</f>
        <v>177763861</v>
      </c>
      <c r="D81" s="349">
        <f>SUM(D82,D117,D125,D121)</f>
        <v>181672509</v>
      </c>
    </row>
    <row r="82" spans="1:4" ht="31.5" x14ac:dyDescent="0.25">
      <c r="A82" s="202" t="s">
        <v>381</v>
      </c>
      <c r="B82" s="198" t="s">
        <v>679</v>
      </c>
      <c r="C82" s="339">
        <f>SUM(C83+C86+C97+C112)</f>
        <v>177603261</v>
      </c>
      <c r="D82" s="339">
        <f>SUM(D83+D86+D97+D112)</f>
        <v>181511909</v>
      </c>
    </row>
    <row r="83" spans="1:4" ht="31.5" x14ac:dyDescent="0.25">
      <c r="A83" s="222" t="s">
        <v>1047</v>
      </c>
      <c r="B83" s="200" t="s">
        <v>382</v>
      </c>
      <c r="C83" s="340">
        <f>SUM(C84)</f>
        <v>22981118</v>
      </c>
      <c r="D83" s="340">
        <f>SUM(D84)</f>
        <v>26889766</v>
      </c>
    </row>
    <row r="84" spans="1:4" ht="31.5" x14ac:dyDescent="0.25">
      <c r="A84" s="209" t="s">
        <v>1048</v>
      </c>
      <c r="B84" s="210" t="s">
        <v>383</v>
      </c>
      <c r="C84" s="344">
        <f>SUM(C85)</f>
        <v>22981118</v>
      </c>
      <c r="D84" s="344">
        <f>SUM(D85)</f>
        <v>26889766</v>
      </c>
    </row>
    <row r="85" spans="1:4" ht="31.5" x14ac:dyDescent="0.25">
      <c r="A85" s="14" t="s">
        <v>1028</v>
      </c>
      <c r="B85" s="13" t="s">
        <v>67</v>
      </c>
      <c r="C85" s="341">
        <v>22981118</v>
      </c>
      <c r="D85" s="341">
        <v>26889766</v>
      </c>
    </row>
    <row r="86" spans="1:4" ht="31.5" hidden="1" x14ac:dyDescent="0.25">
      <c r="A86" s="206" t="s">
        <v>464</v>
      </c>
      <c r="B86" s="200" t="s">
        <v>467</v>
      </c>
      <c r="C86" s="340">
        <f>SUM(C87+C89+C91+C93+C95)</f>
        <v>0</v>
      </c>
      <c r="D86" s="340">
        <f>SUM(D87+D89+D91+D93+D95)</f>
        <v>0</v>
      </c>
    </row>
    <row r="87" spans="1:4" ht="31.5" hidden="1" x14ac:dyDescent="0.25">
      <c r="A87" s="209" t="s">
        <v>498</v>
      </c>
      <c r="B87" s="252" t="s">
        <v>500</v>
      </c>
      <c r="C87" s="350">
        <f>SUM(C88)</f>
        <v>0</v>
      </c>
      <c r="D87" s="350">
        <f>SUM(D88)</f>
        <v>0</v>
      </c>
    </row>
    <row r="88" spans="1:4" ht="31.5" hidden="1" x14ac:dyDescent="0.25">
      <c r="A88" s="14" t="s">
        <v>499</v>
      </c>
      <c r="B88" s="70" t="s">
        <v>501</v>
      </c>
      <c r="C88" s="341"/>
      <c r="D88" s="341"/>
    </row>
    <row r="89" spans="1:4" ht="31.5" hidden="1" x14ac:dyDescent="0.25">
      <c r="A89" s="209" t="s">
        <v>484</v>
      </c>
      <c r="B89" s="252" t="s">
        <v>485</v>
      </c>
      <c r="C89" s="350">
        <f>SUM(C90)</f>
        <v>0</v>
      </c>
      <c r="D89" s="350">
        <f>SUM(D90)</f>
        <v>0</v>
      </c>
    </row>
    <row r="90" spans="1:4" ht="31.5" hidden="1" x14ac:dyDescent="0.25">
      <c r="A90" s="14" t="s">
        <v>258</v>
      </c>
      <c r="B90" s="70" t="s">
        <v>486</v>
      </c>
      <c r="C90" s="341"/>
      <c r="D90" s="341"/>
    </row>
    <row r="91" spans="1:4" ht="31.5" hidden="1" x14ac:dyDescent="0.25">
      <c r="A91" s="209" t="s">
        <v>491</v>
      </c>
      <c r="B91" s="252" t="s">
        <v>493</v>
      </c>
      <c r="C91" s="350">
        <f>SUM(C92)</f>
        <v>0</v>
      </c>
      <c r="D91" s="350">
        <f>SUM(D92)</f>
        <v>0</v>
      </c>
    </row>
    <row r="92" spans="1:4" ht="31.5" hidden="1" x14ac:dyDescent="0.25">
      <c r="A92" s="14" t="s">
        <v>492</v>
      </c>
      <c r="B92" s="70" t="s">
        <v>494</v>
      </c>
      <c r="C92" s="341"/>
      <c r="D92" s="341"/>
    </row>
    <row r="93" spans="1:4" ht="47.25" hidden="1" x14ac:dyDescent="0.25">
      <c r="A93" s="209" t="s">
        <v>487</v>
      </c>
      <c r="B93" s="252" t="s">
        <v>490</v>
      </c>
      <c r="C93" s="350">
        <f>SUM(C94)</f>
        <v>0</v>
      </c>
      <c r="D93" s="350">
        <f>SUM(D94)</f>
        <v>0</v>
      </c>
    </row>
    <row r="94" spans="1:4" ht="47.25" hidden="1" x14ac:dyDescent="0.25">
      <c r="A94" s="14" t="s">
        <v>488</v>
      </c>
      <c r="B94" s="70" t="s">
        <v>489</v>
      </c>
      <c r="C94" s="341"/>
      <c r="D94" s="341"/>
    </row>
    <row r="95" spans="1:4" ht="31.5" hidden="1" x14ac:dyDescent="0.25">
      <c r="A95" s="209" t="s">
        <v>465</v>
      </c>
      <c r="B95" s="210" t="s">
        <v>466</v>
      </c>
      <c r="C95" s="344">
        <f>SUM(C96)</f>
        <v>0</v>
      </c>
      <c r="D95" s="344">
        <f>SUM(D96)</f>
        <v>0</v>
      </c>
    </row>
    <row r="96" spans="1:4" ht="31.5" hidden="1" x14ac:dyDescent="0.25">
      <c r="A96" s="14" t="s">
        <v>259</v>
      </c>
      <c r="B96" s="13" t="s">
        <v>468</v>
      </c>
      <c r="C96" s="341"/>
      <c r="D96" s="341"/>
    </row>
    <row r="97" spans="1:4" ht="31.5" x14ac:dyDescent="0.25">
      <c r="A97" s="206" t="s">
        <v>1049</v>
      </c>
      <c r="B97" s="200" t="s">
        <v>384</v>
      </c>
      <c r="C97" s="340">
        <f>SUM(C108,C98,C100,C102,C104,C106,C110)</f>
        <v>154562143</v>
      </c>
      <c r="D97" s="340">
        <f>SUM(D108,D98,D100,D102,D104,D106,D110)</f>
        <v>154562143</v>
      </c>
    </row>
    <row r="98" spans="1:4" ht="31.5" x14ac:dyDescent="0.25">
      <c r="A98" s="225" t="s">
        <v>1050</v>
      </c>
      <c r="B98" s="226" t="s">
        <v>385</v>
      </c>
      <c r="C98" s="344">
        <f>SUM(C99)</f>
        <v>1549759</v>
      </c>
      <c r="D98" s="344">
        <f>SUM(D99)</f>
        <v>1549759</v>
      </c>
    </row>
    <row r="99" spans="1:4" ht="31.5" x14ac:dyDescent="0.25">
      <c r="A99" s="53" t="s">
        <v>1036</v>
      </c>
      <c r="B99" s="54" t="s">
        <v>68</v>
      </c>
      <c r="C99" s="341">
        <v>1549759</v>
      </c>
      <c r="D99" s="341">
        <v>1549759</v>
      </c>
    </row>
    <row r="100" spans="1:4" s="49" customFormat="1" ht="47.25" hidden="1" x14ac:dyDescent="0.25">
      <c r="A100" s="578" t="s">
        <v>386</v>
      </c>
      <c r="B100" s="226" t="s">
        <v>387</v>
      </c>
      <c r="C100" s="344">
        <f>SUM(C101)</f>
        <v>0</v>
      </c>
      <c r="D100" s="344">
        <f>SUM(D101)</f>
        <v>0</v>
      </c>
    </row>
    <row r="101" spans="1:4" ht="47.25" hidden="1" x14ac:dyDescent="0.25">
      <c r="A101" s="53" t="s">
        <v>72</v>
      </c>
      <c r="B101" s="54" t="s">
        <v>388</v>
      </c>
      <c r="C101" s="341"/>
      <c r="D101" s="341"/>
    </row>
    <row r="102" spans="1:4" ht="47.25" x14ac:dyDescent="0.25">
      <c r="A102" s="209" t="s">
        <v>1051</v>
      </c>
      <c r="B102" s="210" t="s">
        <v>389</v>
      </c>
      <c r="C102" s="344">
        <f>SUM(C103)</f>
        <v>65779</v>
      </c>
      <c r="D102" s="344">
        <f>SUM(D103)</f>
        <v>65779</v>
      </c>
    </row>
    <row r="103" spans="1:4" ht="47.25" x14ac:dyDescent="0.25">
      <c r="A103" s="14" t="s">
        <v>1039</v>
      </c>
      <c r="B103" s="13" t="s">
        <v>390</v>
      </c>
      <c r="C103" s="341">
        <v>65779</v>
      </c>
      <c r="D103" s="341">
        <v>65779</v>
      </c>
    </row>
    <row r="104" spans="1:4" ht="31.5" hidden="1" x14ac:dyDescent="0.25">
      <c r="A104" s="209" t="s">
        <v>391</v>
      </c>
      <c r="B104" s="210" t="s">
        <v>392</v>
      </c>
      <c r="C104" s="344">
        <f>SUM(C105)</f>
        <v>0</v>
      </c>
      <c r="D104" s="344">
        <f>SUM(D105)</f>
        <v>0</v>
      </c>
    </row>
    <row r="105" spans="1:4" ht="31.5" hidden="1" x14ac:dyDescent="0.25">
      <c r="A105" s="14" t="s">
        <v>393</v>
      </c>
      <c r="B105" s="13" t="s">
        <v>394</v>
      </c>
      <c r="C105" s="341"/>
      <c r="D105" s="341"/>
    </row>
    <row r="106" spans="1:4" ht="47.25" x14ac:dyDescent="0.25">
      <c r="A106" s="209" t="s">
        <v>1052</v>
      </c>
      <c r="B106" s="210" t="s">
        <v>395</v>
      </c>
      <c r="C106" s="344">
        <f>SUM(C107)</f>
        <v>3135501</v>
      </c>
      <c r="D106" s="344">
        <f>SUM(D107)</f>
        <v>3135501</v>
      </c>
    </row>
    <row r="107" spans="1:4" ht="40.5" customHeight="1" x14ac:dyDescent="0.25">
      <c r="A107" s="14" t="s">
        <v>1053</v>
      </c>
      <c r="B107" s="13" t="s">
        <v>396</v>
      </c>
      <c r="C107" s="341">
        <v>3135501</v>
      </c>
      <c r="D107" s="341">
        <v>3135501</v>
      </c>
    </row>
    <row r="108" spans="1:4" ht="31.5" hidden="1" x14ac:dyDescent="0.25">
      <c r="A108" s="225" t="s">
        <v>749</v>
      </c>
      <c r="B108" s="226" t="s">
        <v>751</v>
      </c>
      <c r="C108" s="344">
        <f>SUM(C109)</f>
        <v>0</v>
      </c>
      <c r="D108" s="344">
        <f>SUM(D109)</f>
        <v>0</v>
      </c>
    </row>
    <row r="109" spans="1:4" ht="31.5" hidden="1" x14ac:dyDescent="0.25">
      <c r="A109" s="53" t="s">
        <v>750</v>
      </c>
      <c r="B109" s="54" t="s">
        <v>752</v>
      </c>
      <c r="C109" s="341"/>
      <c r="D109" s="341"/>
    </row>
    <row r="110" spans="1:4" ht="23.25" customHeight="1" x14ac:dyDescent="0.25">
      <c r="A110" s="228" t="s">
        <v>1054</v>
      </c>
      <c r="B110" s="229" t="s">
        <v>397</v>
      </c>
      <c r="C110" s="344">
        <f>SUM(C111)</f>
        <v>149811104</v>
      </c>
      <c r="D110" s="344">
        <f>SUM(D111)</f>
        <v>149811104</v>
      </c>
    </row>
    <row r="111" spans="1:4" ht="20.25" customHeight="1" x14ac:dyDescent="0.25">
      <c r="A111" s="14" t="s">
        <v>1042</v>
      </c>
      <c r="B111" s="13" t="s">
        <v>69</v>
      </c>
      <c r="C111" s="341">
        <v>149811104</v>
      </c>
      <c r="D111" s="341">
        <v>149811104</v>
      </c>
    </row>
    <row r="112" spans="1:4" ht="31.5" x14ac:dyDescent="0.25">
      <c r="A112" s="579" t="s">
        <v>1055</v>
      </c>
      <c r="B112" s="231" t="s">
        <v>398</v>
      </c>
      <c r="C112" s="340">
        <f>SUM(C113+C115)</f>
        <v>60000</v>
      </c>
      <c r="D112" s="340">
        <f>SUM(D113+D115)</f>
        <v>60000</v>
      </c>
    </row>
    <row r="113" spans="1:4" ht="47.25" hidden="1" x14ac:dyDescent="0.25">
      <c r="A113" s="580" t="s">
        <v>402</v>
      </c>
      <c r="B113" s="232" t="s">
        <v>403</v>
      </c>
      <c r="C113" s="347">
        <f>SUM(C114)</f>
        <v>0</v>
      </c>
      <c r="D113" s="347">
        <f>SUM(D114)</f>
        <v>0</v>
      </c>
    </row>
    <row r="114" spans="1:4" ht="47.25" hidden="1" x14ac:dyDescent="0.25">
      <c r="A114" s="239" t="s">
        <v>260</v>
      </c>
      <c r="B114" s="239" t="s">
        <v>261</v>
      </c>
      <c r="C114" s="341"/>
      <c r="D114" s="341"/>
    </row>
    <row r="115" spans="1:4" ht="47.25" x14ac:dyDescent="0.25">
      <c r="A115" s="580" t="s">
        <v>1056</v>
      </c>
      <c r="B115" s="232" t="s">
        <v>684</v>
      </c>
      <c r="C115" s="479">
        <f>SUM(C116)</f>
        <v>60000</v>
      </c>
      <c r="D115" s="479">
        <f>SUM(D116)</f>
        <v>60000</v>
      </c>
    </row>
    <row r="116" spans="1:4" ht="47.25" x14ac:dyDescent="0.25">
      <c r="A116" s="239" t="s">
        <v>1044</v>
      </c>
      <c r="B116" s="239" t="s">
        <v>495</v>
      </c>
      <c r="C116" s="341">
        <v>60000</v>
      </c>
      <c r="D116" s="341">
        <v>60000</v>
      </c>
    </row>
    <row r="117" spans="1:4" s="9" customFormat="1" ht="31.5" x14ac:dyDescent="0.25">
      <c r="A117" s="233" t="s">
        <v>399</v>
      </c>
      <c r="B117" s="198" t="s">
        <v>678</v>
      </c>
      <c r="C117" s="339">
        <f>SUM(C118)</f>
        <v>160600</v>
      </c>
      <c r="D117" s="339">
        <f>SUM(D118)</f>
        <v>160600</v>
      </c>
    </row>
    <row r="118" spans="1:4" s="9" customFormat="1" ht="31.5" x14ac:dyDescent="0.25">
      <c r="A118" s="480" t="s">
        <v>685</v>
      </c>
      <c r="B118" s="481" t="s">
        <v>86</v>
      </c>
      <c r="C118" s="344">
        <f>SUM(C119:C120)</f>
        <v>160600</v>
      </c>
      <c r="D118" s="344">
        <f>SUM(D119:D120)</f>
        <v>160600</v>
      </c>
    </row>
    <row r="119" spans="1:4" s="9" customFormat="1" ht="31.5" x14ac:dyDescent="0.25">
      <c r="A119" s="234" t="s">
        <v>83</v>
      </c>
      <c r="B119" s="70" t="s">
        <v>84</v>
      </c>
      <c r="C119" s="348">
        <v>85000</v>
      </c>
      <c r="D119" s="348">
        <v>85000</v>
      </c>
    </row>
    <row r="120" spans="1:4" s="9" customFormat="1" ht="31.5" x14ac:dyDescent="0.25">
      <c r="A120" s="234" t="s">
        <v>85</v>
      </c>
      <c r="B120" s="235" t="s">
        <v>86</v>
      </c>
      <c r="C120" s="348">
        <v>75600</v>
      </c>
      <c r="D120" s="348">
        <v>75600</v>
      </c>
    </row>
    <row r="121" spans="1:4" s="9" customFormat="1" ht="78.75" hidden="1" x14ac:dyDescent="0.25">
      <c r="A121" s="233" t="s">
        <v>670</v>
      </c>
      <c r="B121" s="220" t="s">
        <v>671</v>
      </c>
      <c r="C121" s="339">
        <f t="shared" ref="C121:D123" si="0">SUM(C122)</f>
        <v>0</v>
      </c>
      <c r="D121" s="339">
        <f t="shared" si="0"/>
        <v>0</v>
      </c>
    </row>
    <row r="122" spans="1:4" s="9" customFormat="1" ht="63" hidden="1" x14ac:dyDescent="0.25">
      <c r="A122" s="221" t="s">
        <v>672</v>
      </c>
      <c r="B122" s="482" t="s">
        <v>673</v>
      </c>
      <c r="C122" s="340">
        <f t="shared" si="0"/>
        <v>0</v>
      </c>
      <c r="D122" s="340">
        <f t="shared" si="0"/>
        <v>0</v>
      </c>
    </row>
    <row r="123" spans="1:4" s="9" customFormat="1" ht="47.25" hidden="1" x14ac:dyDescent="0.25">
      <c r="A123" s="480" t="s">
        <v>674</v>
      </c>
      <c r="B123" s="483" t="s">
        <v>675</v>
      </c>
      <c r="C123" s="344">
        <f t="shared" si="0"/>
        <v>0</v>
      </c>
      <c r="D123" s="344">
        <f t="shared" si="0"/>
        <v>0</v>
      </c>
    </row>
    <row r="124" spans="1:4" s="9" customFormat="1" ht="47.25" hidden="1" x14ac:dyDescent="0.25">
      <c r="A124" s="234" t="s">
        <v>496</v>
      </c>
      <c r="B124" s="477" t="s">
        <v>676</v>
      </c>
      <c r="C124" s="348"/>
      <c r="D124" s="348"/>
    </row>
    <row r="125" spans="1:4" s="9" customFormat="1" ht="47.25" hidden="1" x14ac:dyDescent="0.25">
      <c r="A125" s="233" t="s">
        <v>400</v>
      </c>
      <c r="B125" s="198" t="s">
        <v>677</v>
      </c>
      <c r="C125" s="339">
        <f>SUM(C126)</f>
        <v>0</v>
      </c>
      <c r="D125" s="339">
        <f>SUM(D126)</f>
        <v>0</v>
      </c>
    </row>
    <row r="126" spans="1:4" s="9" customFormat="1" ht="31.5" hidden="1" x14ac:dyDescent="0.25">
      <c r="A126" s="236" t="s">
        <v>262</v>
      </c>
      <c r="B126" s="237" t="s">
        <v>263</v>
      </c>
      <c r="C126" s="351"/>
      <c r="D126" s="351"/>
    </row>
    <row r="127" spans="1:4" ht="15.75" x14ac:dyDescent="0.25">
      <c r="A127" s="238"/>
      <c r="B127" s="52" t="s">
        <v>401</v>
      </c>
      <c r="C127" s="352">
        <f>SUM(C81,C15)</f>
        <v>261279862</v>
      </c>
      <c r="D127" s="352">
        <f>SUM(D81,D15)</f>
        <v>267159276</v>
      </c>
    </row>
  </sheetData>
  <mergeCells count="10">
    <mergeCell ref="B7:D7"/>
    <mergeCell ref="B8:D8"/>
    <mergeCell ref="A10:D10"/>
    <mergeCell ref="A11:D11"/>
    <mergeCell ref="B1:D1"/>
    <mergeCell ref="B2:D2"/>
    <mergeCell ref="B3:D3"/>
    <mergeCell ref="B4:D4"/>
    <mergeCell ref="B5:D5"/>
    <mergeCell ref="B6:D6"/>
  </mergeCells>
  <pageMargins left="0.70866141732283472" right="0.70866141732283472" top="0.74803149606299213" bottom="0.74803149606299213" header="0.31496062992125984" footer="0.31496062992125984"/>
  <pageSetup paperSize="9" scale="64" orientation="portrait" blackAndWhite="1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1"/>
  <sheetViews>
    <sheetView topLeftCell="A58" zoomScale="95" zoomScaleNormal="95" workbookViewId="0">
      <selection activeCell="A65" sqref="A65"/>
    </sheetView>
  </sheetViews>
  <sheetFormatPr defaultRowHeight="15" x14ac:dyDescent="0.25"/>
  <cols>
    <col min="1" max="1" width="79.5703125" customWidth="1"/>
    <col min="2" max="3" width="4.85546875" customWidth="1"/>
    <col min="4" max="4" width="5.42578125" customWidth="1"/>
    <col min="5" max="5" width="3.28515625" customWidth="1"/>
    <col min="6" max="6" width="7.140625" customWidth="1"/>
    <col min="7" max="7" width="5.85546875" customWidth="1"/>
    <col min="8" max="8" width="12.42578125" customWidth="1"/>
  </cols>
  <sheetData>
    <row r="1" spans="1:8" x14ac:dyDescent="0.25">
      <c r="C1" s="602" t="s">
        <v>934</v>
      </c>
      <c r="D1" s="602"/>
      <c r="E1" s="602"/>
      <c r="F1" s="1"/>
    </row>
    <row r="2" spans="1:8" x14ac:dyDescent="0.25">
      <c r="C2" s="602" t="s">
        <v>7</v>
      </c>
      <c r="D2" s="602"/>
      <c r="E2" s="602"/>
    </row>
    <row r="3" spans="1:8" x14ac:dyDescent="0.25">
      <c r="C3" s="602" t="s">
        <v>6</v>
      </c>
      <c r="D3" s="602"/>
      <c r="E3" s="602"/>
    </row>
    <row r="4" spans="1:8" x14ac:dyDescent="0.25">
      <c r="C4" s="602" t="s">
        <v>106</v>
      </c>
      <c r="D4" s="602"/>
      <c r="E4" s="602"/>
    </row>
    <row r="5" spans="1:8" x14ac:dyDescent="0.25">
      <c r="C5" s="602" t="s">
        <v>926</v>
      </c>
      <c r="D5" s="602"/>
      <c r="E5" s="602"/>
    </row>
    <row r="6" spans="1:8" x14ac:dyDescent="0.25">
      <c r="C6" s="602" t="s">
        <v>929</v>
      </c>
      <c r="D6" s="602"/>
      <c r="E6" s="602"/>
    </row>
    <row r="7" spans="1:8" x14ac:dyDescent="0.25">
      <c r="C7" s="599" t="s">
        <v>1068</v>
      </c>
      <c r="D7" s="599"/>
      <c r="E7" s="599"/>
      <c r="F7" s="600"/>
    </row>
    <row r="8" spans="1:8" x14ac:dyDescent="0.25">
      <c r="C8" s="602" t="s">
        <v>1123</v>
      </c>
      <c r="D8" s="602"/>
      <c r="E8" s="602"/>
    </row>
    <row r="9" spans="1:8" x14ac:dyDescent="0.25">
      <c r="C9" s="602"/>
      <c r="D9" s="602"/>
      <c r="E9" s="602"/>
    </row>
    <row r="10" spans="1:8" ht="18.75" customHeight="1" x14ac:dyDescent="0.25">
      <c r="A10" s="626" t="s">
        <v>916</v>
      </c>
      <c r="B10" s="626"/>
      <c r="C10" s="626"/>
      <c r="D10" s="626"/>
      <c r="E10" s="626"/>
      <c r="F10" s="626"/>
      <c r="G10" s="626"/>
    </row>
    <row r="11" spans="1:8" ht="18.75" customHeight="1" x14ac:dyDescent="0.25">
      <c r="A11" s="626"/>
      <c r="B11" s="626"/>
      <c r="C11" s="626"/>
      <c r="D11" s="626"/>
      <c r="E11" s="626"/>
      <c r="F11" s="626"/>
      <c r="G11" s="626"/>
    </row>
    <row r="12" spans="1:8" ht="63" customHeight="1" x14ac:dyDescent="0.25">
      <c r="A12" s="626"/>
      <c r="B12" s="626"/>
      <c r="C12" s="626"/>
      <c r="D12" s="626"/>
      <c r="E12" s="626"/>
      <c r="F12" s="626"/>
      <c r="G12" s="626"/>
    </row>
    <row r="13" spans="1:8" ht="15.75" x14ac:dyDescent="0.25">
      <c r="B13" s="606"/>
      <c r="H13" t="s">
        <v>660</v>
      </c>
    </row>
    <row r="14" spans="1:8" ht="45.75" customHeight="1" x14ac:dyDescent="0.25">
      <c r="A14" s="57" t="s">
        <v>0</v>
      </c>
      <c r="B14" s="57" t="s">
        <v>1</v>
      </c>
      <c r="C14" s="57" t="s">
        <v>2</v>
      </c>
      <c r="D14" s="627" t="s">
        <v>3</v>
      </c>
      <c r="E14" s="628"/>
      <c r="F14" s="629"/>
      <c r="G14" s="57" t="s">
        <v>4</v>
      </c>
      <c r="H14" s="57" t="s">
        <v>5</v>
      </c>
    </row>
    <row r="15" spans="1:8" ht="15.75" x14ac:dyDescent="0.25">
      <c r="A15" s="90" t="s">
        <v>8</v>
      </c>
      <c r="B15" s="44"/>
      <c r="C15" s="44"/>
      <c r="D15" s="261"/>
      <c r="E15" s="262"/>
      <c r="F15" s="263"/>
      <c r="G15" s="44"/>
      <c r="H15" s="354">
        <f>SUM(H16,H168,H181,H246,H291,H446,H503,H612,H628,H497)</f>
        <v>300839534</v>
      </c>
    </row>
    <row r="16" spans="1:8" ht="15.75" x14ac:dyDescent="0.25">
      <c r="A16" s="91" t="s">
        <v>9</v>
      </c>
      <c r="B16" s="16" t="s">
        <v>10</v>
      </c>
      <c r="C16" s="16"/>
      <c r="D16" s="264"/>
      <c r="E16" s="265"/>
      <c r="F16" s="266"/>
      <c r="G16" s="16"/>
      <c r="H16" s="355">
        <f>SUM(H17,H22,H37,H79,H96,H101)</f>
        <v>31011496</v>
      </c>
    </row>
    <row r="17" spans="1:8" ht="31.5" x14ac:dyDescent="0.25">
      <c r="A17" s="47" t="s">
        <v>11</v>
      </c>
      <c r="B17" s="26" t="s">
        <v>10</v>
      </c>
      <c r="C17" s="26" t="s">
        <v>12</v>
      </c>
      <c r="D17" s="267"/>
      <c r="E17" s="268"/>
      <c r="F17" s="269"/>
      <c r="G17" s="26"/>
      <c r="H17" s="356">
        <f>SUM(H18)</f>
        <v>1214200</v>
      </c>
    </row>
    <row r="18" spans="1:8" ht="18.75" customHeight="1" x14ac:dyDescent="0.25">
      <c r="A18" s="33" t="s">
        <v>117</v>
      </c>
      <c r="B18" s="34" t="s">
        <v>10</v>
      </c>
      <c r="C18" s="34" t="s">
        <v>12</v>
      </c>
      <c r="D18" s="270" t="s">
        <v>507</v>
      </c>
      <c r="E18" s="271" t="s">
        <v>505</v>
      </c>
      <c r="F18" s="272" t="s">
        <v>506</v>
      </c>
      <c r="G18" s="34"/>
      <c r="H18" s="357">
        <f>SUM(H19)</f>
        <v>1214200</v>
      </c>
    </row>
    <row r="19" spans="1:8" ht="17.25" customHeight="1" x14ac:dyDescent="0.25">
      <c r="A19" s="92" t="s">
        <v>118</v>
      </c>
      <c r="B19" s="2" t="s">
        <v>10</v>
      </c>
      <c r="C19" s="2" t="s">
        <v>12</v>
      </c>
      <c r="D19" s="273" t="s">
        <v>202</v>
      </c>
      <c r="E19" s="274" t="s">
        <v>505</v>
      </c>
      <c r="F19" s="275" t="s">
        <v>506</v>
      </c>
      <c r="G19" s="2"/>
      <c r="H19" s="358">
        <f>SUM(H20)</f>
        <v>1214200</v>
      </c>
    </row>
    <row r="20" spans="1:8" ht="32.25" customHeight="1" x14ac:dyDescent="0.25">
      <c r="A20" s="3" t="s">
        <v>87</v>
      </c>
      <c r="B20" s="2" t="s">
        <v>10</v>
      </c>
      <c r="C20" s="2" t="s">
        <v>12</v>
      </c>
      <c r="D20" s="273" t="s">
        <v>202</v>
      </c>
      <c r="E20" s="274" t="s">
        <v>505</v>
      </c>
      <c r="F20" s="275" t="s">
        <v>510</v>
      </c>
      <c r="G20" s="2"/>
      <c r="H20" s="358">
        <f>SUM(H21)</f>
        <v>1214200</v>
      </c>
    </row>
    <row r="21" spans="1:8" ht="48" customHeight="1" x14ac:dyDescent="0.25">
      <c r="A21" s="93" t="s">
        <v>88</v>
      </c>
      <c r="B21" s="2" t="s">
        <v>10</v>
      </c>
      <c r="C21" s="2" t="s">
        <v>12</v>
      </c>
      <c r="D21" s="273" t="s">
        <v>202</v>
      </c>
      <c r="E21" s="274" t="s">
        <v>505</v>
      </c>
      <c r="F21" s="275" t="s">
        <v>510</v>
      </c>
      <c r="G21" s="2" t="s">
        <v>13</v>
      </c>
      <c r="H21" s="359">
        <f>SUM([1]прил9!I21)</f>
        <v>1214200</v>
      </c>
    </row>
    <row r="22" spans="1:8" ht="47.25" x14ac:dyDescent="0.25">
      <c r="A22" s="47" t="s">
        <v>14</v>
      </c>
      <c r="B22" s="26" t="s">
        <v>10</v>
      </c>
      <c r="C22" s="26" t="s">
        <v>15</v>
      </c>
      <c r="D22" s="267"/>
      <c r="E22" s="268"/>
      <c r="F22" s="269"/>
      <c r="G22" s="26"/>
      <c r="H22" s="356">
        <f>SUM(H23,H28,H32)</f>
        <v>883926</v>
      </c>
    </row>
    <row r="23" spans="1:8" ht="35.25" customHeight="1" x14ac:dyDescent="0.25">
      <c r="A23" s="83" t="s">
        <v>119</v>
      </c>
      <c r="B23" s="34" t="s">
        <v>10</v>
      </c>
      <c r="C23" s="34" t="s">
        <v>15</v>
      </c>
      <c r="D23" s="282" t="s">
        <v>508</v>
      </c>
      <c r="E23" s="283" t="s">
        <v>505</v>
      </c>
      <c r="F23" s="284" t="s">
        <v>506</v>
      </c>
      <c r="G23" s="34"/>
      <c r="H23" s="357">
        <f>SUM(H24)</f>
        <v>57000</v>
      </c>
    </row>
    <row r="24" spans="1:8" ht="48.75" customHeight="1" x14ac:dyDescent="0.25">
      <c r="A24" s="84" t="s">
        <v>120</v>
      </c>
      <c r="B24" s="2" t="s">
        <v>10</v>
      </c>
      <c r="C24" s="2" t="s">
        <v>15</v>
      </c>
      <c r="D24" s="285" t="s">
        <v>509</v>
      </c>
      <c r="E24" s="286" t="s">
        <v>505</v>
      </c>
      <c r="F24" s="287" t="s">
        <v>506</v>
      </c>
      <c r="G24" s="50"/>
      <c r="H24" s="358">
        <f>SUM(H25)</f>
        <v>57000</v>
      </c>
    </row>
    <row r="25" spans="1:8" ht="49.5" customHeight="1" x14ac:dyDescent="0.25">
      <c r="A25" s="84" t="s">
        <v>512</v>
      </c>
      <c r="B25" s="2" t="s">
        <v>10</v>
      </c>
      <c r="C25" s="2" t="s">
        <v>15</v>
      </c>
      <c r="D25" s="285" t="s">
        <v>509</v>
      </c>
      <c r="E25" s="286" t="s">
        <v>10</v>
      </c>
      <c r="F25" s="287" t="s">
        <v>506</v>
      </c>
      <c r="G25" s="50"/>
      <c r="H25" s="358">
        <f>SUM(H26)</f>
        <v>57000</v>
      </c>
    </row>
    <row r="26" spans="1:8" ht="18.75" customHeight="1" x14ac:dyDescent="0.25">
      <c r="A26" s="84" t="s">
        <v>121</v>
      </c>
      <c r="B26" s="2" t="s">
        <v>10</v>
      </c>
      <c r="C26" s="2" t="s">
        <v>15</v>
      </c>
      <c r="D26" s="285" t="s">
        <v>509</v>
      </c>
      <c r="E26" s="286" t="s">
        <v>10</v>
      </c>
      <c r="F26" s="287" t="s">
        <v>511</v>
      </c>
      <c r="G26" s="50"/>
      <c r="H26" s="358">
        <f>SUM(H27)</f>
        <v>57000</v>
      </c>
    </row>
    <row r="27" spans="1:8" ht="34.5" customHeight="1" x14ac:dyDescent="0.25">
      <c r="A27" s="94" t="s">
        <v>709</v>
      </c>
      <c r="B27" s="2" t="s">
        <v>10</v>
      </c>
      <c r="C27" s="2" t="s">
        <v>15</v>
      </c>
      <c r="D27" s="285" t="s">
        <v>509</v>
      </c>
      <c r="E27" s="286" t="s">
        <v>10</v>
      </c>
      <c r="F27" s="287" t="s">
        <v>511</v>
      </c>
      <c r="G27" s="2" t="s">
        <v>16</v>
      </c>
      <c r="H27" s="360">
        <f>SUM([1]прил9!I359)</f>
        <v>57000</v>
      </c>
    </row>
    <row r="28" spans="1:8" ht="31.5" x14ac:dyDescent="0.25">
      <c r="A28" s="33" t="s">
        <v>122</v>
      </c>
      <c r="B28" s="34" t="s">
        <v>10</v>
      </c>
      <c r="C28" s="34" t="s">
        <v>15</v>
      </c>
      <c r="D28" s="270" t="s">
        <v>237</v>
      </c>
      <c r="E28" s="271" t="s">
        <v>505</v>
      </c>
      <c r="F28" s="272" t="s">
        <v>506</v>
      </c>
      <c r="G28" s="34"/>
      <c r="H28" s="357">
        <f>SUM(H29)</f>
        <v>419309</v>
      </c>
    </row>
    <row r="29" spans="1:8" ht="18.75" customHeight="1" x14ac:dyDescent="0.25">
      <c r="A29" s="3" t="s">
        <v>123</v>
      </c>
      <c r="B29" s="2" t="s">
        <v>10</v>
      </c>
      <c r="C29" s="2" t="s">
        <v>15</v>
      </c>
      <c r="D29" s="273" t="s">
        <v>238</v>
      </c>
      <c r="E29" s="274" t="s">
        <v>505</v>
      </c>
      <c r="F29" s="275" t="s">
        <v>506</v>
      </c>
      <c r="G29" s="2"/>
      <c r="H29" s="358">
        <f>SUM(H30)</f>
        <v>419309</v>
      </c>
    </row>
    <row r="30" spans="1:8" ht="31.5" x14ac:dyDescent="0.25">
      <c r="A30" s="3" t="s">
        <v>87</v>
      </c>
      <c r="B30" s="2" t="s">
        <v>10</v>
      </c>
      <c r="C30" s="2" t="s">
        <v>15</v>
      </c>
      <c r="D30" s="273" t="s">
        <v>238</v>
      </c>
      <c r="E30" s="274" t="s">
        <v>505</v>
      </c>
      <c r="F30" s="275" t="s">
        <v>510</v>
      </c>
      <c r="G30" s="2"/>
      <c r="H30" s="358">
        <f>SUM(H31)</f>
        <v>419309</v>
      </c>
    </row>
    <row r="31" spans="1:8" ht="48" customHeight="1" x14ac:dyDescent="0.25">
      <c r="A31" s="93" t="s">
        <v>88</v>
      </c>
      <c r="B31" s="2" t="s">
        <v>10</v>
      </c>
      <c r="C31" s="2" t="s">
        <v>15</v>
      </c>
      <c r="D31" s="273" t="s">
        <v>238</v>
      </c>
      <c r="E31" s="274" t="s">
        <v>505</v>
      </c>
      <c r="F31" s="275" t="s">
        <v>510</v>
      </c>
      <c r="G31" s="2" t="s">
        <v>13</v>
      </c>
      <c r="H31" s="359">
        <f>SUM([1]прил9!I363)</f>
        <v>419309</v>
      </c>
    </row>
    <row r="32" spans="1:8" ht="33.75" customHeight="1" x14ac:dyDescent="0.25">
      <c r="A32" s="33" t="s">
        <v>124</v>
      </c>
      <c r="B32" s="34" t="s">
        <v>10</v>
      </c>
      <c r="C32" s="34" t="s">
        <v>15</v>
      </c>
      <c r="D32" s="270" t="s">
        <v>239</v>
      </c>
      <c r="E32" s="271" t="s">
        <v>505</v>
      </c>
      <c r="F32" s="272" t="s">
        <v>506</v>
      </c>
      <c r="G32" s="34"/>
      <c r="H32" s="357">
        <f>SUM(H33)</f>
        <v>407617</v>
      </c>
    </row>
    <row r="33" spans="1:8" ht="16.5" customHeight="1" x14ac:dyDescent="0.25">
      <c r="A33" s="3" t="s">
        <v>125</v>
      </c>
      <c r="B33" s="2" t="s">
        <v>10</v>
      </c>
      <c r="C33" s="2" t="s">
        <v>15</v>
      </c>
      <c r="D33" s="273" t="s">
        <v>240</v>
      </c>
      <c r="E33" s="274" t="s">
        <v>505</v>
      </c>
      <c r="F33" s="275" t="s">
        <v>506</v>
      </c>
      <c r="G33" s="2"/>
      <c r="H33" s="358">
        <f>SUM(H34)</f>
        <v>407617</v>
      </c>
    </row>
    <row r="34" spans="1:8" ht="33.75" customHeight="1" x14ac:dyDescent="0.25">
      <c r="A34" s="3" t="s">
        <v>87</v>
      </c>
      <c r="B34" s="2" t="s">
        <v>10</v>
      </c>
      <c r="C34" s="2" t="s">
        <v>15</v>
      </c>
      <c r="D34" s="273" t="s">
        <v>240</v>
      </c>
      <c r="E34" s="274" t="s">
        <v>505</v>
      </c>
      <c r="F34" s="275" t="s">
        <v>510</v>
      </c>
      <c r="G34" s="2"/>
      <c r="H34" s="358">
        <f>SUM(H35:H36)</f>
        <v>407617</v>
      </c>
    </row>
    <row r="35" spans="1:8" ht="47.25" customHeight="1" x14ac:dyDescent="0.25">
      <c r="A35" s="93" t="s">
        <v>88</v>
      </c>
      <c r="B35" s="2" t="s">
        <v>10</v>
      </c>
      <c r="C35" s="2" t="s">
        <v>15</v>
      </c>
      <c r="D35" s="273" t="s">
        <v>240</v>
      </c>
      <c r="E35" s="274" t="s">
        <v>505</v>
      </c>
      <c r="F35" s="275" t="s">
        <v>510</v>
      </c>
      <c r="G35" s="2" t="s">
        <v>13</v>
      </c>
      <c r="H35" s="359">
        <f>SUM([1]прил9!I367)</f>
        <v>407617</v>
      </c>
    </row>
    <row r="36" spans="1:8" ht="18.75" hidden="1" customHeight="1" x14ac:dyDescent="0.25">
      <c r="A36" s="3" t="s">
        <v>18</v>
      </c>
      <c r="B36" s="2" t="s">
        <v>10</v>
      </c>
      <c r="C36" s="2" t="s">
        <v>15</v>
      </c>
      <c r="D36" s="273" t="s">
        <v>240</v>
      </c>
      <c r="E36" s="274" t="s">
        <v>505</v>
      </c>
      <c r="F36" s="275" t="s">
        <v>510</v>
      </c>
      <c r="G36" s="2" t="s">
        <v>17</v>
      </c>
      <c r="H36" s="359">
        <f>SUM([1]прил9!I368)</f>
        <v>0</v>
      </c>
    </row>
    <row r="37" spans="1:8" ht="48.75" customHeight="1" x14ac:dyDescent="0.25">
      <c r="A37" s="95" t="s">
        <v>19</v>
      </c>
      <c r="B37" s="26" t="s">
        <v>10</v>
      </c>
      <c r="C37" s="26" t="s">
        <v>20</v>
      </c>
      <c r="D37" s="267"/>
      <c r="E37" s="268"/>
      <c r="F37" s="269"/>
      <c r="G37" s="26"/>
      <c r="H37" s="356">
        <f>SUM(H38,H52,H57,H62,H69,H74+H45)</f>
        <v>13716562</v>
      </c>
    </row>
    <row r="38" spans="1:8" ht="36.75" customHeight="1" x14ac:dyDescent="0.25">
      <c r="A38" s="83" t="s">
        <v>126</v>
      </c>
      <c r="B38" s="34" t="s">
        <v>10</v>
      </c>
      <c r="C38" s="34" t="s">
        <v>20</v>
      </c>
      <c r="D38" s="276" t="s">
        <v>201</v>
      </c>
      <c r="E38" s="277" t="s">
        <v>505</v>
      </c>
      <c r="F38" s="278" t="s">
        <v>506</v>
      </c>
      <c r="G38" s="34"/>
      <c r="H38" s="357">
        <f>SUM(H39)</f>
        <v>719000</v>
      </c>
    </row>
    <row r="39" spans="1:8" ht="66.75" customHeight="1" x14ac:dyDescent="0.25">
      <c r="A39" s="84" t="s">
        <v>127</v>
      </c>
      <c r="B39" s="2" t="s">
        <v>10</v>
      </c>
      <c r="C39" s="2" t="s">
        <v>20</v>
      </c>
      <c r="D39" s="288" t="s">
        <v>234</v>
      </c>
      <c r="E39" s="289" t="s">
        <v>505</v>
      </c>
      <c r="F39" s="290" t="s">
        <v>506</v>
      </c>
      <c r="G39" s="2"/>
      <c r="H39" s="358">
        <f>SUM(H40)</f>
        <v>719000</v>
      </c>
    </row>
    <row r="40" spans="1:8" ht="33.75" customHeight="1" x14ac:dyDescent="0.25">
      <c r="A40" s="84" t="s">
        <v>513</v>
      </c>
      <c r="B40" s="2" t="s">
        <v>10</v>
      </c>
      <c r="C40" s="2" t="s">
        <v>20</v>
      </c>
      <c r="D40" s="288" t="s">
        <v>234</v>
      </c>
      <c r="E40" s="289" t="s">
        <v>10</v>
      </c>
      <c r="F40" s="290" t="s">
        <v>506</v>
      </c>
      <c r="G40" s="2"/>
      <c r="H40" s="358">
        <f>SUM(H41+H43)</f>
        <v>719000</v>
      </c>
    </row>
    <row r="41" spans="1:8" ht="47.25" customHeight="1" x14ac:dyDescent="0.25">
      <c r="A41" s="93" t="s">
        <v>89</v>
      </c>
      <c r="B41" s="2" t="s">
        <v>10</v>
      </c>
      <c r="C41" s="2" t="s">
        <v>20</v>
      </c>
      <c r="D41" s="291" t="s">
        <v>234</v>
      </c>
      <c r="E41" s="292" t="s">
        <v>10</v>
      </c>
      <c r="F41" s="293" t="s">
        <v>514</v>
      </c>
      <c r="G41" s="2"/>
      <c r="H41" s="358">
        <f>SUM(H42)</f>
        <v>711000</v>
      </c>
    </row>
    <row r="42" spans="1:8" ht="49.5" customHeight="1" x14ac:dyDescent="0.25">
      <c r="A42" s="93" t="s">
        <v>88</v>
      </c>
      <c r="B42" s="2" t="s">
        <v>10</v>
      </c>
      <c r="C42" s="2" t="s">
        <v>20</v>
      </c>
      <c r="D42" s="291" t="s">
        <v>234</v>
      </c>
      <c r="E42" s="292" t="s">
        <v>10</v>
      </c>
      <c r="F42" s="293" t="s">
        <v>514</v>
      </c>
      <c r="G42" s="2" t="s">
        <v>13</v>
      </c>
      <c r="H42" s="359">
        <f>SUM([1]прил9!I27)</f>
        <v>711000</v>
      </c>
    </row>
    <row r="43" spans="1:8" ht="31.5" customHeight="1" x14ac:dyDescent="0.25">
      <c r="A43" s="88" t="s">
        <v>116</v>
      </c>
      <c r="B43" s="2" t="s">
        <v>10</v>
      </c>
      <c r="C43" s="2" t="s">
        <v>20</v>
      </c>
      <c r="D43" s="288" t="s">
        <v>234</v>
      </c>
      <c r="E43" s="289" t="s">
        <v>10</v>
      </c>
      <c r="F43" s="290" t="s">
        <v>515</v>
      </c>
      <c r="G43" s="2"/>
      <c r="H43" s="358">
        <f>SUM(H44)</f>
        <v>8000</v>
      </c>
    </row>
    <row r="44" spans="1:8" ht="30.75" customHeight="1" x14ac:dyDescent="0.25">
      <c r="A44" s="98" t="s">
        <v>709</v>
      </c>
      <c r="B44" s="2" t="s">
        <v>10</v>
      </c>
      <c r="C44" s="2" t="s">
        <v>20</v>
      </c>
      <c r="D44" s="288" t="s">
        <v>234</v>
      </c>
      <c r="E44" s="289" t="s">
        <v>10</v>
      </c>
      <c r="F44" s="290" t="s">
        <v>515</v>
      </c>
      <c r="G44" s="2" t="s">
        <v>16</v>
      </c>
      <c r="H44" s="359">
        <f>SUM([1]прил9!I29)</f>
        <v>8000</v>
      </c>
    </row>
    <row r="45" spans="1:8" ht="49.5" customHeight="1" x14ac:dyDescent="0.25">
      <c r="A45" s="33" t="s">
        <v>140</v>
      </c>
      <c r="B45" s="34" t="s">
        <v>10</v>
      </c>
      <c r="C45" s="34" t="s">
        <v>20</v>
      </c>
      <c r="D45" s="282" t="s">
        <v>531</v>
      </c>
      <c r="E45" s="283" t="s">
        <v>505</v>
      </c>
      <c r="F45" s="284" t="s">
        <v>506</v>
      </c>
      <c r="G45" s="34"/>
      <c r="H45" s="357">
        <f>SUM(H46)</f>
        <v>217800</v>
      </c>
    </row>
    <row r="46" spans="1:8" ht="66" customHeight="1" x14ac:dyDescent="0.25">
      <c r="A46" s="62" t="s">
        <v>141</v>
      </c>
      <c r="B46" s="2" t="s">
        <v>10</v>
      </c>
      <c r="C46" s="2" t="s">
        <v>20</v>
      </c>
      <c r="D46" s="285" t="s">
        <v>643</v>
      </c>
      <c r="E46" s="286" t="s">
        <v>505</v>
      </c>
      <c r="F46" s="287" t="s">
        <v>506</v>
      </c>
      <c r="G46" s="50"/>
      <c r="H46" s="358">
        <f>SUM(H47)</f>
        <v>217800</v>
      </c>
    </row>
    <row r="47" spans="1:8" ht="48.75" customHeight="1" x14ac:dyDescent="0.25">
      <c r="A47" s="84" t="s">
        <v>532</v>
      </c>
      <c r="B47" s="2" t="s">
        <v>10</v>
      </c>
      <c r="C47" s="2" t="s">
        <v>20</v>
      </c>
      <c r="D47" s="285" t="s">
        <v>643</v>
      </c>
      <c r="E47" s="286" t="s">
        <v>10</v>
      </c>
      <c r="F47" s="287" t="s">
        <v>506</v>
      </c>
      <c r="G47" s="50"/>
      <c r="H47" s="358">
        <f>SUM(H48+H50)</f>
        <v>217800</v>
      </c>
    </row>
    <row r="48" spans="1:8" ht="17.25" customHeight="1" x14ac:dyDescent="0.25">
      <c r="A48" s="84" t="s">
        <v>1124</v>
      </c>
      <c r="B48" s="2" t="s">
        <v>10</v>
      </c>
      <c r="C48" s="2" t="s">
        <v>20</v>
      </c>
      <c r="D48" s="285" t="s">
        <v>213</v>
      </c>
      <c r="E48" s="286" t="s">
        <v>10</v>
      </c>
      <c r="F48" s="287" t="s">
        <v>1125</v>
      </c>
      <c r="G48" s="50"/>
      <c r="H48" s="358">
        <f>SUM(H49)</f>
        <v>16000</v>
      </c>
    </row>
    <row r="49" spans="1:8" ht="31.5" customHeight="1" x14ac:dyDescent="0.25">
      <c r="A49" s="94" t="s">
        <v>709</v>
      </c>
      <c r="B49" s="2" t="s">
        <v>10</v>
      </c>
      <c r="C49" s="2" t="s">
        <v>20</v>
      </c>
      <c r="D49" s="285" t="s">
        <v>213</v>
      </c>
      <c r="E49" s="286" t="s">
        <v>10</v>
      </c>
      <c r="F49" s="287" t="s">
        <v>1125</v>
      </c>
      <c r="G49" s="50" t="s">
        <v>16</v>
      </c>
      <c r="H49" s="360">
        <f>SUM([1]прил9!I34)</f>
        <v>16000</v>
      </c>
    </row>
    <row r="50" spans="1:8" ht="17.25" customHeight="1" x14ac:dyDescent="0.25">
      <c r="A50" s="84" t="s">
        <v>645</v>
      </c>
      <c r="B50" s="2" t="s">
        <v>10</v>
      </c>
      <c r="C50" s="2" t="s">
        <v>20</v>
      </c>
      <c r="D50" s="285" t="s">
        <v>213</v>
      </c>
      <c r="E50" s="286" t="s">
        <v>10</v>
      </c>
      <c r="F50" s="287" t="s">
        <v>644</v>
      </c>
      <c r="G50" s="50"/>
      <c r="H50" s="358">
        <f>SUM(H51)</f>
        <v>201800</v>
      </c>
    </row>
    <row r="51" spans="1:8" ht="30.75" customHeight="1" x14ac:dyDescent="0.25">
      <c r="A51" s="94" t="s">
        <v>709</v>
      </c>
      <c r="B51" s="2" t="s">
        <v>10</v>
      </c>
      <c r="C51" s="2" t="s">
        <v>20</v>
      </c>
      <c r="D51" s="285" t="s">
        <v>213</v>
      </c>
      <c r="E51" s="286" t="s">
        <v>10</v>
      </c>
      <c r="F51" s="287" t="s">
        <v>644</v>
      </c>
      <c r="G51" s="2" t="s">
        <v>16</v>
      </c>
      <c r="H51" s="360">
        <f>SUM([1]прил9!I36)</f>
        <v>201800</v>
      </c>
    </row>
    <row r="52" spans="1:8" ht="35.25" customHeight="1" x14ac:dyDescent="0.25">
      <c r="A52" s="83" t="s">
        <v>119</v>
      </c>
      <c r="B52" s="34" t="s">
        <v>10</v>
      </c>
      <c r="C52" s="34" t="s">
        <v>20</v>
      </c>
      <c r="D52" s="282" t="s">
        <v>508</v>
      </c>
      <c r="E52" s="283" t="s">
        <v>505</v>
      </c>
      <c r="F52" s="284" t="s">
        <v>506</v>
      </c>
      <c r="G52" s="34"/>
      <c r="H52" s="357">
        <f>SUM(H53)</f>
        <v>894000</v>
      </c>
    </row>
    <row r="53" spans="1:8" ht="62.25" customHeight="1" x14ac:dyDescent="0.25">
      <c r="A53" s="84" t="s">
        <v>132</v>
      </c>
      <c r="B53" s="2" t="s">
        <v>10</v>
      </c>
      <c r="C53" s="2" t="s">
        <v>20</v>
      </c>
      <c r="D53" s="285" t="s">
        <v>509</v>
      </c>
      <c r="E53" s="286" t="s">
        <v>505</v>
      </c>
      <c r="F53" s="287" t="s">
        <v>506</v>
      </c>
      <c r="G53" s="50"/>
      <c r="H53" s="358">
        <f>SUM(H54)</f>
        <v>894000</v>
      </c>
    </row>
    <row r="54" spans="1:8" ht="49.5" customHeight="1" x14ac:dyDescent="0.25">
      <c r="A54" s="84" t="s">
        <v>512</v>
      </c>
      <c r="B54" s="2" t="s">
        <v>10</v>
      </c>
      <c r="C54" s="2" t="s">
        <v>20</v>
      </c>
      <c r="D54" s="285" t="s">
        <v>509</v>
      </c>
      <c r="E54" s="286" t="s">
        <v>10</v>
      </c>
      <c r="F54" s="287" t="s">
        <v>506</v>
      </c>
      <c r="G54" s="50"/>
      <c r="H54" s="358">
        <f>SUM(H55)</f>
        <v>894000</v>
      </c>
    </row>
    <row r="55" spans="1:8" ht="17.25" customHeight="1" x14ac:dyDescent="0.25">
      <c r="A55" s="84" t="s">
        <v>121</v>
      </c>
      <c r="B55" s="2" t="s">
        <v>10</v>
      </c>
      <c r="C55" s="2" t="s">
        <v>20</v>
      </c>
      <c r="D55" s="285" t="s">
        <v>509</v>
      </c>
      <c r="E55" s="286" t="s">
        <v>10</v>
      </c>
      <c r="F55" s="287" t="s">
        <v>511</v>
      </c>
      <c r="G55" s="50"/>
      <c r="H55" s="358">
        <f>SUM(H56)</f>
        <v>894000</v>
      </c>
    </row>
    <row r="56" spans="1:8" ht="33" customHeight="1" x14ac:dyDescent="0.25">
      <c r="A56" s="94" t="s">
        <v>709</v>
      </c>
      <c r="B56" s="2" t="s">
        <v>10</v>
      </c>
      <c r="C56" s="2" t="s">
        <v>20</v>
      </c>
      <c r="D56" s="285" t="s">
        <v>509</v>
      </c>
      <c r="E56" s="286" t="s">
        <v>10</v>
      </c>
      <c r="F56" s="287" t="s">
        <v>511</v>
      </c>
      <c r="G56" s="2" t="s">
        <v>16</v>
      </c>
      <c r="H56" s="360">
        <f>SUM([1]прил9!I41)</f>
        <v>894000</v>
      </c>
    </row>
    <row r="57" spans="1:8" ht="38.25" customHeight="1" x14ac:dyDescent="0.25">
      <c r="A57" s="83" t="s">
        <v>133</v>
      </c>
      <c r="B57" s="34" t="s">
        <v>10</v>
      </c>
      <c r="C57" s="34" t="s">
        <v>20</v>
      </c>
      <c r="D57" s="270" t="s">
        <v>517</v>
      </c>
      <c r="E57" s="271" t="s">
        <v>505</v>
      </c>
      <c r="F57" s="272" t="s">
        <v>506</v>
      </c>
      <c r="G57" s="34"/>
      <c r="H57" s="357">
        <f>SUM(H58)</f>
        <v>194449</v>
      </c>
    </row>
    <row r="58" spans="1:8" ht="50.25" customHeight="1" x14ac:dyDescent="0.25">
      <c r="A58" s="84" t="s">
        <v>714</v>
      </c>
      <c r="B58" s="2" t="s">
        <v>10</v>
      </c>
      <c r="C58" s="2" t="s">
        <v>20</v>
      </c>
      <c r="D58" s="273" t="s">
        <v>205</v>
      </c>
      <c r="E58" s="274" t="s">
        <v>505</v>
      </c>
      <c r="F58" s="275" t="s">
        <v>506</v>
      </c>
      <c r="G58" s="2"/>
      <c r="H58" s="358">
        <f>SUM(H59)</f>
        <v>194449</v>
      </c>
    </row>
    <row r="59" spans="1:8" ht="33.75" customHeight="1" x14ac:dyDescent="0.25">
      <c r="A59" s="84" t="s">
        <v>516</v>
      </c>
      <c r="B59" s="2" t="s">
        <v>10</v>
      </c>
      <c r="C59" s="2" t="s">
        <v>20</v>
      </c>
      <c r="D59" s="273" t="s">
        <v>205</v>
      </c>
      <c r="E59" s="274" t="s">
        <v>10</v>
      </c>
      <c r="F59" s="275" t="s">
        <v>506</v>
      </c>
      <c r="G59" s="2"/>
      <c r="H59" s="358">
        <f>SUM(H60)</f>
        <v>194449</v>
      </c>
    </row>
    <row r="60" spans="1:8" ht="18" customHeight="1" x14ac:dyDescent="0.25">
      <c r="A60" s="97" t="s">
        <v>92</v>
      </c>
      <c r="B60" s="2" t="s">
        <v>10</v>
      </c>
      <c r="C60" s="2" t="s">
        <v>20</v>
      </c>
      <c r="D60" s="273" t="s">
        <v>205</v>
      </c>
      <c r="E60" s="274" t="s">
        <v>10</v>
      </c>
      <c r="F60" s="275" t="s">
        <v>518</v>
      </c>
      <c r="G60" s="2"/>
      <c r="H60" s="358">
        <f>SUM(H61)</f>
        <v>194449</v>
      </c>
    </row>
    <row r="61" spans="1:8" ht="48.75" customHeight="1" x14ac:dyDescent="0.25">
      <c r="A61" s="93" t="s">
        <v>88</v>
      </c>
      <c r="B61" s="2" t="s">
        <v>10</v>
      </c>
      <c r="C61" s="2" t="s">
        <v>20</v>
      </c>
      <c r="D61" s="273" t="s">
        <v>205</v>
      </c>
      <c r="E61" s="274" t="s">
        <v>10</v>
      </c>
      <c r="F61" s="275" t="s">
        <v>518</v>
      </c>
      <c r="G61" s="2" t="s">
        <v>13</v>
      </c>
      <c r="H61" s="360">
        <f>SUM([1]прил9!I46)</f>
        <v>194449</v>
      </c>
    </row>
    <row r="62" spans="1:8" ht="34.5" customHeight="1" x14ac:dyDescent="0.25">
      <c r="A62" s="103" t="s">
        <v>128</v>
      </c>
      <c r="B62" s="34" t="s">
        <v>10</v>
      </c>
      <c r="C62" s="34" t="s">
        <v>20</v>
      </c>
      <c r="D62" s="270" t="s">
        <v>520</v>
      </c>
      <c r="E62" s="271" t="s">
        <v>505</v>
      </c>
      <c r="F62" s="272" t="s">
        <v>506</v>
      </c>
      <c r="G62" s="34"/>
      <c r="H62" s="357">
        <f>SUM(H63)</f>
        <v>474000</v>
      </c>
    </row>
    <row r="63" spans="1:8" ht="48.75" customHeight="1" x14ac:dyDescent="0.25">
      <c r="A63" s="98" t="s">
        <v>129</v>
      </c>
      <c r="B63" s="2" t="s">
        <v>10</v>
      </c>
      <c r="C63" s="2" t="s">
        <v>20</v>
      </c>
      <c r="D63" s="273" t="s">
        <v>206</v>
      </c>
      <c r="E63" s="274" t="s">
        <v>505</v>
      </c>
      <c r="F63" s="275" t="s">
        <v>506</v>
      </c>
      <c r="G63" s="2"/>
      <c r="H63" s="358">
        <f>SUM(H64)</f>
        <v>474000</v>
      </c>
    </row>
    <row r="64" spans="1:8" ht="48.75" customHeight="1" x14ac:dyDescent="0.25">
      <c r="A64" s="99" t="s">
        <v>519</v>
      </c>
      <c r="B64" s="2" t="s">
        <v>10</v>
      </c>
      <c r="C64" s="2" t="s">
        <v>20</v>
      </c>
      <c r="D64" s="273" t="s">
        <v>206</v>
      </c>
      <c r="E64" s="274" t="s">
        <v>10</v>
      </c>
      <c r="F64" s="275" t="s">
        <v>506</v>
      </c>
      <c r="G64" s="2"/>
      <c r="H64" s="358">
        <f>SUM(H65+H67)</f>
        <v>474000</v>
      </c>
    </row>
    <row r="65" spans="1:8" ht="47.25" x14ac:dyDescent="0.25">
      <c r="A65" s="93" t="s">
        <v>1126</v>
      </c>
      <c r="B65" s="2" t="s">
        <v>10</v>
      </c>
      <c r="C65" s="2" t="s">
        <v>20</v>
      </c>
      <c r="D65" s="273" t="s">
        <v>206</v>
      </c>
      <c r="E65" s="274" t="s">
        <v>10</v>
      </c>
      <c r="F65" s="275" t="s">
        <v>521</v>
      </c>
      <c r="G65" s="2"/>
      <c r="H65" s="358">
        <f>SUM(H66)</f>
        <v>237000</v>
      </c>
    </row>
    <row r="66" spans="1:8" ht="45.75" customHeight="1" x14ac:dyDescent="0.25">
      <c r="A66" s="93" t="s">
        <v>88</v>
      </c>
      <c r="B66" s="2" t="s">
        <v>10</v>
      </c>
      <c r="C66" s="2" t="s">
        <v>20</v>
      </c>
      <c r="D66" s="273" t="s">
        <v>206</v>
      </c>
      <c r="E66" s="274" t="s">
        <v>10</v>
      </c>
      <c r="F66" s="275" t="s">
        <v>521</v>
      </c>
      <c r="G66" s="2" t="s">
        <v>13</v>
      </c>
      <c r="H66" s="359">
        <f>SUM([1]прил9!I51)</f>
        <v>237000</v>
      </c>
    </row>
    <row r="67" spans="1:8" ht="31.5" x14ac:dyDescent="0.25">
      <c r="A67" s="93" t="s">
        <v>91</v>
      </c>
      <c r="B67" s="2" t="s">
        <v>10</v>
      </c>
      <c r="C67" s="2" t="s">
        <v>20</v>
      </c>
      <c r="D67" s="273" t="s">
        <v>206</v>
      </c>
      <c r="E67" s="274" t="s">
        <v>10</v>
      </c>
      <c r="F67" s="275" t="s">
        <v>522</v>
      </c>
      <c r="G67" s="2"/>
      <c r="H67" s="358">
        <f>SUM(H68)</f>
        <v>237000</v>
      </c>
    </row>
    <row r="68" spans="1:8" ht="48.75" customHeight="1" x14ac:dyDescent="0.25">
      <c r="A68" s="93" t="s">
        <v>88</v>
      </c>
      <c r="B68" s="2" t="s">
        <v>10</v>
      </c>
      <c r="C68" s="2" t="s">
        <v>20</v>
      </c>
      <c r="D68" s="273" t="s">
        <v>206</v>
      </c>
      <c r="E68" s="274" t="s">
        <v>10</v>
      </c>
      <c r="F68" s="275" t="s">
        <v>522</v>
      </c>
      <c r="G68" s="2" t="s">
        <v>13</v>
      </c>
      <c r="H68" s="360">
        <f>SUM([1]прил9!I53)</f>
        <v>237000</v>
      </c>
    </row>
    <row r="69" spans="1:8" ht="31.5" x14ac:dyDescent="0.25">
      <c r="A69" s="83" t="s">
        <v>130</v>
      </c>
      <c r="B69" s="34" t="s">
        <v>10</v>
      </c>
      <c r="C69" s="34" t="s">
        <v>20</v>
      </c>
      <c r="D69" s="270" t="s">
        <v>207</v>
      </c>
      <c r="E69" s="271" t="s">
        <v>505</v>
      </c>
      <c r="F69" s="272" t="s">
        <v>506</v>
      </c>
      <c r="G69" s="34"/>
      <c r="H69" s="357">
        <f>SUM(H70)</f>
        <v>237000</v>
      </c>
    </row>
    <row r="70" spans="1:8" ht="49.5" customHeight="1" x14ac:dyDescent="0.25">
      <c r="A70" s="84" t="s">
        <v>131</v>
      </c>
      <c r="B70" s="2" t="s">
        <v>10</v>
      </c>
      <c r="C70" s="2" t="s">
        <v>20</v>
      </c>
      <c r="D70" s="273" t="s">
        <v>208</v>
      </c>
      <c r="E70" s="274" t="s">
        <v>505</v>
      </c>
      <c r="F70" s="275" t="s">
        <v>506</v>
      </c>
      <c r="G70" s="50"/>
      <c r="H70" s="358">
        <f>SUM(H71)</f>
        <v>237000</v>
      </c>
    </row>
    <row r="71" spans="1:8" ht="33" customHeight="1" x14ac:dyDescent="0.25">
      <c r="A71" s="84" t="s">
        <v>523</v>
      </c>
      <c r="B71" s="2" t="s">
        <v>10</v>
      </c>
      <c r="C71" s="2" t="s">
        <v>20</v>
      </c>
      <c r="D71" s="273" t="s">
        <v>208</v>
      </c>
      <c r="E71" s="274" t="s">
        <v>12</v>
      </c>
      <c r="F71" s="275" t="s">
        <v>506</v>
      </c>
      <c r="G71" s="50"/>
      <c r="H71" s="358">
        <f>SUM(H72)</f>
        <v>237000</v>
      </c>
    </row>
    <row r="72" spans="1:8" ht="30.75" customHeight="1" x14ac:dyDescent="0.25">
      <c r="A72" s="3" t="s">
        <v>90</v>
      </c>
      <c r="B72" s="2" t="s">
        <v>10</v>
      </c>
      <c r="C72" s="2" t="s">
        <v>20</v>
      </c>
      <c r="D72" s="273" t="s">
        <v>208</v>
      </c>
      <c r="E72" s="274" t="s">
        <v>12</v>
      </c>
      <c r="F72" s="275" t="s">
        <v>524</v>
      </c>
      <c r="G72" s="2"/>
      <c r="H72" s="358">
        <f>SUM(H73)</f>
        <v>237000</v>
      </c>
    </row>
    <row r="73" spans="1:8" ht="47.25" customHeight="1" x14ac:dyDescent="0.25">
      <c r="A73" s="93" t="s">
        <v>88</v>
      </c>
      <c r="B73" s="2" t="s">
        <v>10</v>
      </c>
      <c r="C73" s="2" t="s">
        <v>20</v>
      </c>
      <c r="D73" s="273" t="s">
        <v>208</v>
      </c>
      <c r="E73" s="274" t="s">
        <v>12</v>
      </c>
      <c r="F73" s="275" t="s">
        <v>524</v>
      </c>
      <c r="G73" s="2" t="s">
        <v>13</v>
      </c>
      <c r="H73" s="360">
        <f>SUM([1]прил9!I58)</f>
        <v>237000</v>
      </c>
    </row>
    <row r="74" spans="1:8" ht="15.75" x14ac:dyDescent="0.25">
      <c r="A74" s="33" t="s">
        <v>134</v>
      </c>
      <c r="B74" s="34" t="s">
        <v>10</v>
      </c>
      <c r="C74" s="34" t="s">
        <v>20</v>
      </c>
      <c r="D74" s="270" t="s">
        <v>209</v>
      </c>
      <c r="E74" s="271" t="s">
        <v>505</v>
      </c>
      <c r="F74" s="272" t="s">
        <v>506</v>
      </c>
      <c r="G74" s="34"/>
      <c r="H74" s="357">
        <f>SUM(H75)</f>
        <v>10980313</v>
      </c>
    </row>
    <row r="75" spans="1:8" ht="15.75" x14ac:dyDescent="0.25">
      <c r="A75" s="3" t="s">
        <v>135</v>
      </c>
      <c r="B75" s="2" t="s">
        <v>10</v>
      </c>
      <c r="C75" s="2" t="s">
        <v>20</v>
      </c>
      <c r="D75" s="273" t="s">
        <v>210</v>
      </c>
      <c r="E75" s="274" t="s">
        <v>505</v>
      </c>
      <c r="F75" s="275" t="s">
        <v>506</v>
      </c>
      <c r="G75" s="2"/>
      <c r="H75" s="358">
        <f>SUM(H76)</f>
        <v>10980313</v>
      </c>
    </row>
    <row r="76" spans="1:8" ht="31.5" x14ac:dyDescent="0.25">
      <c r="A76" s="3" t="s">
        <v>87</v>
      </c>
      <c r="B76" s="2" t="s">
        <v>10</v>
      </c>
      <c r="C76" s="2" t="s">
        <v>20</v>
      </c>
      <c r="D76" s="273" t="s">
        <v>210</v>
      </c>
      <c r="E76" s="274" t="s">
        <v>505</v>
      </c>
      <c r="F76" s="275" t="s">
        <v>510</v>
      </c>
      <c r="G76" s="2"/>
      <c r="H76" s="358">
        <f>SUM(H77:H78)</f>
        <v>10980313</v>
      </c>
    </row>
    <row r="77" spans="1:8" ht="47.25" customHeight="1" x14ac:dyDescent="0.25">
      <c r="A77" s="93" t="s">
        <v>88</v>
      </c>
      <c r="B77" s="2" t="s">
        <v>10</v>
      </c>
      <c r="C77" s="2" t="s">
        <v>20</v>
      </c>
      <c r="D77" s="273" t="s">
        <v>210</v>
      </c>
      <c r="E77" s="274" t="s">
        <v>505</v>
      </c>
      <c r="F77" s="275" t="s">
        <v>510</v>
      </c>
      <c r="G77" s="2" t="s">
        <v>13</v>
      </c>
      <c r="H77" s="359">
        <f>SUM([1]прил9!I62)</f>
        <v>10965313</v>
      </c>
    </row>
    <row r="78" spans="1:8" ht="16.5" customHeight="1" x14ac:dyDescent="0.25">
      <c r="A78" s="3" t="s">
        <v>18</v>
      </c>
      <c r="B78" s="2" t="s">
        <v>10</v>
      </c>
      <c r="C78" s="2" t="s">
        <v>20</v>
      </c>
      <c r="D78" s="273" t="s">
        <v>210</v>
      </c>
      <c r="E78" s="274" t="s">
        <v>505</v>
      </c>
      <c r="F78" s="275" t="s">
        <v>510</v>
      </c>
      <c r="G78" s="2" t="s">
        <v>17</v>
      </c>
      <c r="H78" s="359">
        <f>SUM([1]прил9!I63)</f>
        <v>15000</v>
      </c>
    </row>
    <row r="79" spans="1:8" ht="32.25" customHeight="1" x14ac:dyDescent="0.25">
      <c r="A79" s="95" t="s">
        <v>75</v>
      </c>
      <c r="B79" s="26" t="s">
        <v>10</v>
      </c>
      <c r="C79" s="26" t="s">
        <v>74</v>
      </c>
      <c r="D79" s="267"/>
      <c r="E79" s="268"/>
      <c r="F79" s="269"/>
      <c r="G79" s="26"/>
      <c r="H79" s="356">
        <f>SUM(H80,H85,H90)</f>
        <v>2756377</v>
      </c>
    </row>
    <row r="80" spans="1:8" ht="38.25" customHeight="1" x14ac:dyDescent="0.25">
      <c r="A80" s="83" t="s">
        <v>119</v>
      </c>
      <c r="B80" s="34" t="s">
        <v>10</v>
      </c>
      <c r="C80" s="34" t="s">
        <v>74</v>
      </c>
      <c r="D80" s="270" t="s">
        <v>508</v>
      </c>
      <c r="E80" s="271" t="s">
        <v>505</v>
      </c>
      <c r="F80" s="272" t="s">
        <v>506</v>
      </c>
      <c r="G80" s="34"/>
      <c r="H80" s="357">
        <f>SUM(H81)</f>
        <v>525116</v>
      </c>
    </row>
    <row r="81" spans="1:8" ht="62.25" customHeight="1" x14ac:dyDescent="0.25">
      <c r="A81" s="84" t="s">
        <v>132</v>
      </c>
      <c r="B81" s="2" t="s">
        <v>10</v>
      </c>
      <c r="C81" s="2" t="s">
        <v>74</v>
      </c>
      <c r="D81" s="273" t="s">
        <v>509</v>
      </c>
      <c r="E81" s="274" t="s">
        <v>505</v>
      </c>
      <c r="F81" s="275" t="s">
        <v>506</v>
      </c>
      <c r="G81" s="50"/>
      <c r="H81" s="358">
        <f>SUM(H82)</f>
        <v>525116</v>
      </c>
    </row>
    <row r="82" spans="1:8" ht="48.75" customHeight="1" x14ac:dyDescent="0.25">
      <c r="A82" s="84" t="s">
        <v>512</v>
      </c>
      <c r="B82" s="2" t="s">
        <v>10</v>
      </c>
      <c r="C82" s="2" t="s">
        <v>74</v>
      </c>
      <c r="D82" s="273" t="s">
        <v>509</v>
      </c>
      <c r="E82" s="274" t="s">
        <v>10</v>
      </c>
      <c r="F82" s="275" t="s">
        <v>506</v>
      </c>
      <c r="G82" s="50"/>
      <c r="H82" s="358">
        <f>SUM(H83)</f>
        <v>525116</v>
      </c>
    </row>
    <row r="83" spans="1:8" ht="18" customHeight="1" x14ac:dyDescent="0.25">
      <c r="A83" s="84" t="s">
        <v>121</v>
      </c>
      <c r="B83" s="2" t="s">
        <v>10</v>
      </c>
      <c r="C83" s="2" t="s">
        <v>74</v>
      </c>
      <c r="D83" s="273" t="s">
        <v>509</v>
      </c>
      <c r="E83" s="274" t="s">
        <v>10</v>
      </c>
      <c r="F83" s="275" t="s">
        <v>511</v>
      </c>
      <c r="G83" s="50"/>
      <c r="H83" s="358">
        <f>SUM(H84)</f>
        <v>525116</v>
      </c>
    </row>
    <row r="84" spans="1:8" ht="31.5" customHeight="1" x14ac:dyDescent="0.25">
      <c r="A84" s="98" t="s">
        <v>709</v>
      </c>
      <c r="B84" s="2" t="s">
        <v>10</v>
      </c>
      <c r="C84" s="2" t="s">
        <v>74</v>
      </c>
      <c r="D84" s="273" t="s">
        <v>509</v>
      </c>
      <c r="E84" s="274" t="s">
        <v>10</v>
      </c>
      <c r="F84" s="275" t="s">
        <v>511</v>
      </c>
      <c r="G84" s="2" t="s">
        <v>16</v>
      </c>
      <c r="H84" s="360">
        <f>SUM([1]прил9!I273)</f>
        <v>525116</v>
      </c>
    </row>
    <row r="85" spans="1:8" s="43" customFormat="1" ht="64.5" customHeight="1" x14ac:dyDescent="0.25">
      <c r="A85" s="83" t="s">
        <v>144</v>
      </c>
      <c r="B85" s="34" t="s">
        <v>10</v>
      </c>
      <c r="C85" s="34" t="s">
        <v>74</v>
      </c>
      <c r="D85" s="270" t="s">
        <v>220</v>
      </c>
      <c r="E85" s="271" t="s">
        <v>505</v>
      </c>
      <c r="F85" s="272" t="s">
        <v>506</v>
      </c>
      <c r="G85" s="34"/>
      <c r="H85" s="357">
        <f>SUM(H86)</f>
        <v>26000</v>
      </c>
    </row>
    <row r="86" spans="1:8" s="43" customFormat="1" ht="94.5" customHeight="1" x14ac:dyDescent="0.25">
      <c r="A86" s="84" t="s">
        <v>160</v>
      </c>
      <c r="B86" s="2" t="s">
        <v>10</v>
      </c>
      <c r="C86" s="2" t="s">
        <v>74</v>
      </c>
      <c r="D86" s="273" t="s">
        <v>222</v>
      </c>
      <c r="E86" s="274" t="s">
        <v>505</v>
      </c>
      <c r="F86" s="275" t="s">
        <v>506</v>
      </c>
      <c r="G86" s="2"/>
      <c r="H86" s="358">
        <f>SUM(H87)</f>
        <v>26000</v>
      </c>
    </row>
    <row r="87" spans="1:8" s="43" customFormat="1" ht="48.75" customHeight="1" x14ac:dyDescent="0.25">
      <c r="A87" s="84" t="s">
        <v>525</v>
      </c>
      <c r="B87" s="2" t="s">
        <v>10</v>
      </c>
      <c r="C87" s="2" t="s">
        <v>74</v>
      </c>
      <c r="D87" s="273" t="s">
        <v>222</v>
      </c>
      <c r="E87" s="274" t="s">
        <v>10</v>
      </c>
      <c r="F87" s="275" t="s">
        <v>506</v>
      </c>
      <c r="G87" s="2"/>
      <c r="H87" s="358">
        <f>SUM(H88)</f>
        <v>26000</v>
      </c>
    </row>
    <row r="88" spans="1:8" s="43" customFormat="1" ht="15.75" customHeight="1" x14ac:dyDescent="0.25">
      <c r="A88" s="3" t="s">
        <v>113</v>
      </c>
      <c r="B88" s="2" t="s">
        <v>10</v>
      </c>
      <c r="C88" s="2" t="s">
        <v>74</v>
      </c>
      <c r="D88" s="273" t="s">
        <v>222</v>
      </c>
      <c r="E88" s="274" t="s">
        <v>10</v>
      </c>
      <c r="F88" s="275" t="s">
        <v>526</v>
      </c>
      <c r="G88" s="2"/>
      <c r="H88" s="358">
        <f>SUM(H89)</f>
        <v>26000</v>
      </c>
    </row>
    <row r="89" spans="1:8" s="43" customFormat="1" ht="33" customHeight="1" x14ac:dyDescent="0.25">
      <c r="A89" s="98" t="s">
        <v>709</v>
      </c>
      <c r="B89" s="2" t="s">
        <v>10</v>
      </c>
      <c r="C89" s="2" t="s">
        <v>74</v>
      </c>
      <c r="D89" s="273" t="s">
        <v>222</v>
      </c>
      <c r="E89" s="274" t="s">
        <v>10</v>
      </c>
      <c r="F89" s="275" t="s">
        <v>526</v>
      </c>
      <c r="G89" s="2" t="s">
        <v>16</v>
      </c>
      <c r="H89" s="359">
        <f>SUM([1]прил9!I278)</f>
        <v>26000</v>
      </c>
    </row>
    <row r="90" spans="1:8" ht="33" customHeight="1" x14ac:dyDescent="0.25">
      <c r="A90" s="33" t="s">
        <v>136</v>
      </c>
      <c r="B90" s="34" t="s">
        <v>10</v>
      </c>
      <c r="C90" s="34" t="s">
        <v>74</v>
      </c>
      <c r="D90" s="270" t="s">
        <v>232</v>
      </c>
      <c r="E90" s="271" t="s">
        <v>505</v>
      </c>
      <c r="F90" s="272" t="s">
        <v>506</v>
      </c>
      <c r="G90" s="34"/>
      <c r="H90" s="357">
        <f>SUM(H91)</f>
        <v>2205261</v>
      </c>
    </row>
    <row r="91" spans="1:8" ht="63" customHeight="1" x14ac:dyDescent="0.25">
      <c r="A91" s="3" t="s">
        <v>137</v>
      </c>
      <c r="B91" s="2" t="s">
        <v>10</v>
      </c>
      <c r="C91" s="2" t="s">
        <v>74</v>
      </c>
      <c r="D91" s="273" t="s">
        <v>233</v>
      </c>
      <c r="E91" s="274" t="s">
        <v>505</v>
      </c>
      <c r="F91" s="275" t="s">
        <v>506</v>
      </c>
      <c r="G91" s="2"/>
      <c r="H91" s="358">
        <f>SUM(H92)</f>
        <v>2205261</v>
      </c>
    </row>
    <row r="92" spans="1:8" ht="63" customHeight="1" x14ac:dyDescent="0.25">
      <c r="A92" s="3" t="s">
        <v>527</v>
      </c>
      <c r="B92" s="2" t="s">
        <v>10</v>
      </c>
      <c r="C92" s="2" t="s">
        <v>74</v>
      </c>
      <c r="D92" s="273" t="s">
        <v>233</v>
      </c>
      <c r="E92" s="274" t="s">
        <v>10</v>
      </c>
      <c r="F92" s="275" t="s">
        <v>506</v>
      </c>
      <c r="G92" s="2"/>
      <c r="H92" s="358">
        <f>SUM(H93)</f>
        <v>2205261</v>
      </c>
    </row>
    <row r="93" spans="1:8" ht="33.75" customHeight="1" x14ac:dyDescent="0.25">
      <c r="A93" s="3" t="s">
        <v>87</v>
      </c>
      <c r="B93" s="2" t="s">
        <v>10</v>
      </c>
      <c r="C93" s="2" t="s">
        <v>74</v>
      </c>
      <c r="D93" s="273" t="s">
        <v>233</v>
      </c>
      <c r="E93" s="274" t="s">
        <v>10</v>
      </c>
      <c r="F93" s="275" t="s">
        <v>510</v>
      </c>
      <c r="G93" s="2"/>
      <c r="H93" s="358">
        <f>SUM(H94:H95)</f>
        <v>2205261</v>
      </c>
    </row>
    <row r="94" spans="1:8" ht="48" customHeight="1" x14ac:dyDescent="0.25">
      <c r="A94" s="93" t="s">
        <v>88</v>
      </c>
      <c r="B94" s="2" t="s">
        <v>10</v>
      </c>
      <c r="C94" s="2" t="s">
        <v>74</v>
      </c>
      <c r="D94" s="273" t="s">
        <v>233</v>
      </c>
      <c r="E94" s="274" t="s">
        <v>10</v>
      </c>
      <c r="F94" s="275" t="s">
        <v>510</v>
      </c>
      <c r="G94" s="2" t="s">
        <v>13</v>
      </c>
      <c r="H94" s="359">
        <f>SUM([1]прил9!I283)</f>
        <v>2202261</v>
      </c>
    </row>
    <row r="95" spans="1:8" ht="15.75" customHeight="1" x14ac:dyDescent="0.25">
      <c r="A95" s="3" t="s">
        <v>18</v>
      </c>
      <c r="B95" s="2" t="s">
        <v>10</v>
      </c>
      <c r="C95" s="2" t="s">
        <v>74</v>
      </c>
      <c r="D95" s="273" t="s">
        <v>233</v>
      </c>
      <c r="E95" s="274" t="s">
        <v>10</v>
      </c>
      <c r="F95" s="275" t="s">
        <v>510</v>
      </c>
      <c r="G95" s="2" t="s">
        <v>17</v>
      </c>
      <c r="H95" s="359">
        <f>SUM([1]прил9!I284)</f>
        <v>3000</v>
      </c>
    </row>
    <row r="96" spans="1:8" ht="15.75" x14ac:dyDescent="0.25">
      <c r="A96" s="95" t="s">
        <v>22</v>
      </c>
      <c r="B96" s="26" t="s">
        <v>10</v>
      </c>
      <c r="C96" s="46">
        <v>11</v>
      </c>
      <c r="D96" s="294"/>
      <c r="E96" s="295"/>
      <c r="F96" s="296"/>
      <c r="G96" s="25"/>
      <c r="H96" s="356">
        <f>SUM(H97)</f>
        <v>101900</v>
      </c>
    </row>
    <row r="97" spans="1:9" ht="18.75" customHeight="1" x14ac:dyDescent="0.25">
      <c r="A97" s="83" t="s">
        <v>93</v>
      </c>
      <c r="B97" s="34" t="s">
        <v>10</v>
      </c>
      <c r="C97" s="36">
        <v>11</v>
      </c>
      <c r="D97" s="276" t="s">
        <v>211</v>
      </c>
      <c r="E97" s="277" t="s">
        <v>505</v>
      </c>
      <c r="F97" s="278" t="s">
        <v>506</v>
      </c>
      <c r="G97" s="34"/>
      <c r="H97" s="357">
        <f>SUM(H98)</f>
        <v>101900</v>
      </c>
    </row>
    <row r="98" spans="1:9" ht="16.5" customHeight="1" x14ac:dyDescent="0.25">
      <c r="A98" s="96" t="s">
        <v>94</v>
      </c>
      <c r="B98" s="2" t="s">
        <v>10</v>
      </c>
      <c r="C98" s="607">
        <v>11</v>
      </c>
      <c r="D98" s="291" t="s">
        <v>212</v>
      </c>
      <c r="E98" s="292" t="s">
        <v>505</v>
      </c>
      <c r="F98" s="293" t="s">
        <v>506</v>
      </c>
      <c r="G98" s="2"/>
      <c r="H98" s="358">
        <f>SUM(H99)</f>
        <v>101900</v>
      </c>
    </row>
    <row r="99" spans="1:9" ht="17.25" customHeight="1" x14ac:dyDescent="0.25">
      <c r="A99" s="3" t="s">
        <v>114</v>
      </c>
      <c r="B99" s="2" t="s">
        <v>10</v>
      </c>
      <c r="C99" s="607">
        <v>11</v>
      </c>
      <c r="D99" s="291" t="s">
        <v>212</v>
      </c>
      <c r="E99" s="292" t="s">
        <v>505</v>
      </c>
      <c r="F99" s="293" t="s">
        <v>528</v>
      </c>
      <c r="G99" s="2"/>
      <c r="H99" s="358">
        <f>SUM(H100)</f>
        <v>101900</v>
      </c>
    </row>
    <row r="100" spans="1:9" ht="18.75" customHeight="1" x14ac:dyDescent="0.25">
      <c r="A100" s="3" t="s">
        <v>18</v>
      </c>
      <c r="B100" s="2" t="s">
        <v>10</v>
      </c>
      <c r="C100" s="607">
        <v>11</v>
      </c>
      <c r="D100" s="291" t="s">
        <v>212</v>
      </c>
      <c r="E100" s="292" t="s">
        <v>505</v>
      </c>
      <c r="F100" s="293" t="s">
        <v>528</v>
      </c>
      <c r="G100" s="2" t="s">
        <v>17</v>
      </c>
      <c r="H100" s="359">
        <f>SUM([1]прил9!I67)</f>
        <v>101900</v>
      </c>
    </row>
    <row r="101" spans="1:9" ht="15.75" x14ac:dyDescent="0.25">
      <c r="A101" s="95" t="s">
        <v>23</v>
      </c>
      <c r="B101" s="26" t="s">
        <v>10</v>
      </c>
      <c r="C101" s="46">
        <v>13</v>
      </c>
      <c r="D101" s="294"/>
      <c r="E101" s="295"/>
      <c r="F101" s="296"/>
      <c r="G101" s="25"/>
      <c r="H101" s="356">
        <f>SUM(H107+H112+H117+H136+H143+H158+H102+H126+H131+H154+H164)</f>
        <v>12338531</v>
      </c>
    </row>
    <row r="102" spans="1:9" ht="33.75" customHeight="1" x14ac:dyDescent="0.25">
      <c r="A102" s="33" t="s">
        <v>166</v>
      </c>
      <c r="B102" s="34" t="s">
        <v>10</v>
      </c>
      <c r="C102" s="36">
        <v>13</v>
      </c>
      <c r="D102" s="270" t="s">
        <v>247</v>
      </c>
      <c r="E102" s="271" t="s">
        <v>505</v>
      </c>
      <c r="F102" s="272" t="s">
        <v>506</v>
      </c>
      <c r="G102" s="37"/>
      <c r="H102" s="357">
        <f>SUM(H103)</f>
        <v>47400</v>
      </c>
    </row>
    <row r="103" spans="1:9" ht="33" customHeight="1" x14ac:dyDescent="0.25">
      <c r="A103" s="3" t="s">
        <v>174</v>
      </c>
      <c r="B103" s="2" t="s">
        <v>10</v>
      </c>
      <c r="C103" s="2">
        <v>13</v>
      </c>
      <c r="D103" s="273" t="s">
        <v>603</v>
      </c>
      <c r="E103" s="274" t="s">
        <v>505</v>
      </c>
      <c r="F103" s="275" t="s">
        <v>506</v>
      </c>
      <c r="G103" s="2"/>
      <c r="H103" s="358">
        <f>SUM(H104)</f>
        <v>47400</v>
      </c>
    </row>
    <row r="104" spans="1:9" ht="17.25" customHeight="1" x14ac:dyDescent="0.25">
      <c r="A104" s="77" t="s">
        <v>1007</v>
      </c>
      <c r="B104" s="2" t="s">
        <v>10</v>
      </c>
      <c r="C104" s="2">
        <v>13</v>
      </c>
      <c r="D104" s="273" t="s">
        <v>251</v>
      </c>
      <c r="E104" s="274" t="s">
        <v>12</v>
      </c>
      <c r="F104" s="275" t="s">
        <v>506</v>
      </c>
      <c r="G104" s="2"/>
      <c r="H104" s="358">
        <f>SUM(H105)</f>
        <v>47400</v>
      </c>
      <c r="I104" s="334"/>
    </row>
    <row r="105" spans="1:9" ht="32.25" customHeight="1" x14ac:dyDescent="0.25">
      <c r="A105" s="98" t="s">
        <v>573</v>
      </c>
      <c r="B105" s="2" t="s">
        <v>10</v>
      </c>
      <c r="C105" s="2">
        <v>13</v>
      </c>
      <c r="D105" s="273" t="s">
        <v>251</v>
      </c>
      <c r="E105" s="274" t="s">
        <v>12</v>
      </c>
      <c r="F105" s="293" t="s">
        <v>572</v>
      </c>
      <c r="G105" s="2"/>
      <c r="H105" s="358">
        <f>SUM(H106)</f>
        <v>47400</v>
      </c>
    </row>
    <row r="106" spans="1:9" ht="17.25" customHeight="1" x14ac:dyDescent="0.25">
      <c r="A106" s="99" t="s">
        <v>21</v>
      </c>
      <c r="B106" s="2" t="s">
        <v>10</v>
      </c>
      <c r="C106" s="2">
        <v>13</v>
      </c>
      <c r="D106" s="273" t="s">
        <v>251</v>
      </c>
      <c r="E106" s="274" t="s">
        <v>12</v>
      </c>
      <c r="F106" s="293" t="s">
        <v>572</v>
      </c>
      <c r="G106" s="2" t="s">
        <v>71</v>
      </c>
      <c r="H106" s="360">
        <f>SUM([1]прил9!I558)</f>
        <v>47400</v>
      </c>
    </row>
    <row r="107" spans="1:9" ht="33.75" customHeight="1" x14ac:dyDescent="0.25">
      <c r="A107" s="83" t="s">
        <v>139</v>
      </c>
      <c r="B107" s="34" t="s">
        <v>10</v>
      </c>
      <c r="C107" s="38">
        <v>13</v>
      </c>
      <c r="D107" s="301" t="s">
        <v>201</v>
      </c>
      <c r="E107" s="302" t="s">
        <v>505</v>
      </c>
      <c r="F107" s="303" t="s">
        <v>506</v>
      </c>
      <c r="G107" s="34"/>
      <c r="H107" s="357">
        <f>SUM(H108)</f>
        <v>112400</v>
      </c>
    </row>
    <row r="108" spans="1:9" ht="48.75" customHeight="1" x14ac:dyDescent="0.25">
      <c r="A108" s="96" t="s">
        <v>138</v>
      </c>
      <c r="B108" s="2" t="s">
        <v>10</v>
      </c>
      <c r="C108" s="6">
        <v>13</v>
      </c>
      <c r="D108" s="288" t="s">
        <v>235</v>
      </c>
      <c r="E108" s="289" t="s">
        <v>505</v>
      </c>
      <c r="F108" s="290" t="s">
        <v>506</v>
      </c>
      <c r="G108" s="2"/>
      <c r="H108" s="358">
        <f>SUM(H109)</f>
        <v>112400</v>
      </c>
    </row>
    <row r="109" spans="1:9" ht="36" customHeight="1" x14ac:dyDescent="0.25">
      <c r="A109" s="96" t="s">
        <v>529</v>
      </c>
      <c r="B109" s="2" t="s">
        <v>10</v>
      </c>
      <c r="C109" s="6">
        <v>13</v>
      </c>
      <c r="D109" s="288" t="s">
        <v>235</v>
      </c>
      <c r="E109" s="289" t="s">
        <v>10</v>
      </c>
      <c r="F109" s="290" t="s">
        <v>506</v>
      </c>
      <c r="G109" s="2"/>
      <c r="H109" s="358">
        <f>SUM(H110)</f>
        <v>112400</v>
      </c>
    </row>
    <row r="110" spans="1:9" ht="31.5" x14ac:dyDescent="0.25">
      <c r="A110" s="3" t="s">
        <v>95</v>
      </c>
      <c r="B110" s="2" t="s">
        <v>10</v>
      </c>
      <c r="C110" s="6">
        <v>13</v>
      </c>
      <c r="D110" s="288" t="s">
        <v>235</v>
      </c>
      <c r="E110" s="289" t="s">
        <v>10</v>
      </c>
      <c r="F110" s="290" t="s">
        <v>530</v>
      </c>
      <c r="G110" s="2"/>
      <c r="H110" s="358">
        <f>SUM(H111)</f>
        <v>112400</v>
      </c>
    </row>
    <row r="111" spans="1:9" ht="31.5" x14ac:dyDescent="0.25">
      <c r="A111" s="98" t="s">
        <v>96</v>
      </c>
      <c r="B111" s="2" t="s">
        <v>10</v>
      </c>
      <c r="C111" s="6">
        <v>13</v>
      </c>
      <c r="D111" s="288" t="s">
        <v>235</v>
      </c>
      <c r="E111" s="289" t="s">
        <v>10</v>
      </c>
      <c r="F111" s="290" t="s">
        <v>530</v>
      </c>
      <c r="G111" s="2" t="s">
        <v>82</v>
      </c>
      <c r="H111" s="359">
        <f>SUM([1]прил9!I290)</f>
        <v>112400</v>
      </c>
    </row>
    <row r="112" spans="1:9" ht="49.5" customHeight="1" x14ac:dyDescent="0.25">
      <c r="A112" s="33" t="s">
        <v>140</v>
      </c>
      <c r="B112" s="34" t="s">
        <v>10</v>
      </c>
      <c r="C112" s="36">
        <v>13</v>
      </c>
      <c r="D112" s="276" t="s">
        <v>531</v>
      </c>
      <c r="E112" s="277" t="s">
        <v>505</v>
      </c>
      <c r="F112" s="278" t="s">
        <v>506</v>
      </c>
      <c r="G112" s="34"/>
      <c r="H112" s="357">
        <f>SUM(H113)</f>
        <v>3000</v>
      </c>
    </row>
    <row r="113" spans="1:8" ht="63" customHeight="1" x14ac:dyDescent="0.25">
      <c r="A113" s="62" t="s">
        <v>141</v>
      </c>
      <c r="B113" s="2" t="s">
        <v>10</v>
      </c>
      <c r="C113" s="607">
        <v>13</v>
      </c>
      <c r="D113" s="291" t="s">
        <v>213</v>
      </c>
      <c r="E113" s="292" t="s">
        <v>505</v>
      </c>
      <c r="F113" s="293" t="s">
        <v>506</v>
      </c>
      <c r="G113" s="2"/>
      <c r="H113" s="358">
        <f>SUM(H114)</f>
        <v>3000</v>
      </c>
    </row>
    <row r="114" spans="1:8" ht="47.25" customHeight="1" x14ac:dyDescent="0.25">
      <c r="A114" s="62" t="s">
        <v>532</v>
      </c>
      <c r="B114" s="2" t="s">
        <v>10</v>
      </c>
      <c r="C114" s="607">
        <v>13</v>
      </c>
      <c r="D114" s="291" t="s">
        <v>213</v>
      </c>
      <c r="E114" s="292" t="s">
        <v>10</v>
      </c>
      <c r="F114" s="293" t="s">
        <v>506</v>
      </c>
      <c r="G114" s="2"/>
      <c r="H114" s="358">
        <f>SUM(H115)</f>
        <v>3000</v>
      </c>
    </row>
    <row r="115" spans="1:8" ht="18.75" customHeight="1" x14ac:dyDescent="0.25">
      <c r="A115" s="93" t="s">
        <v>534</v>
      </c>
      <c r="B115" s="2" t="s">
        <v>10</v>
      </c>
      <c r="C115" s="607">
        <v>13</v>
      </c>
      <c r="D115" s="291" t="s">
        <v>213</v>
      </c>
      <c r="E115" s="292" t="s">
        <v>10</v>
      </c>
      <c r="F115" s="293" t="s">
        <v>533</v>
      </c>
      <c r="G115" s="2"/>
      <c r="H115" s="358">
        <f>SUM(H116)</f>
        <v>3000</v>
      </c>
    </row>
    <row r="116" spans="1:8" ht="32.25" customHeight="1" x14ac:dyDescent="0.25">
      <c r="A116" s="98" t="s">
        <v>709</v>
      </c>
      <c r="B116" s="2" t="s">
        <v>10</v>
      </c>
      <c r="C116" s="607">
        <v>13</v>
      </c>
      <c r="D116" s="291" t="s">
        <v>213</v>
      </c>
      <c r="E116" s="292" t="s">
        <v>10</v>
      </c>
      <c r="F116" s="293" t="s">
        <v>533</v>
      </c>
      <c r="G116" s="2" t="s">
        <v>16</v>
      </c>
      <c r="H116" s="359">
        <f>SUM([1]прил9!I73)</f>
        <v>3000</v>
      </c>
    </row>
    <row r="117" spans="1:8" ht="48" customHeight="1" x14ac:dyDescent="0.25">
      <c r="A117" s="83" t="s">
        <v>199</v>
      </c>
      <c r="B117" s="34" t="s">
        <v>10</v>
      </c>
      <c r="C117" s="36">
        <v>13</v>
      </c>
      <c r="D117" s="276" t="s">
        <v>560</v>
      </c>
      <c r="E117" s="277" t="s">
        <v>505</v>
      </c>
      <c r="F117" s="278" t="s">
        <v>506</v>
      </c>
      <c r="G117" s="34"/>
      <c r="H117" s="357">
        <f>SUM(H118+H122)</f>
        <v>94800</v>
      </c>
    </row>
    <row r="118" spans="1:8" ht="79.5" customHeight="1" x14ac:dyDescent="0.25">
      <c r="A118" s="93" t="s">
        <v>257</v>
      </c>
      <c r="B118" s="2" t="s">
        <v>10</v>
      </c>
      <c r="C118" s="607">
        <v>13</v>
      </c>
      <c r="D118" s="291" t="s">
        <v>256</v>
      </c>
      <c r="E118" s="292" t="s">
        <v>505</v>
      </c>
      <c r="F118" s="293" t="s">
        <v>506</v>
      </c>
      <c r="G118" s="2"/>
      <c r="H118" s="358">
        <f>SUM(H119)</f>
        <v>47400</v>
      </c>
    </row>
    <row r="119" spans="1:8" ht="48.75" customHeight="1" x14ac:dyDescent="0.25">
      <c r="A119" s="3" t="s">
        <v>561</v>
      </c>
      <c r="B119" s="2" t="s">
        <v>10</v>
      </c>
      <c r="C119" s="607">
        <v>13</v>
      </c>
      <c r="D119" s="291" t="s">
        <v>256</v>
      </c>
      <c r="E119" s="292" t="s">
        <v>10</v>
      </c>
      <c r="F119" s="293" t="s">
        <v>506</v>
      </c>
      <c r="G119" s="2"/>
      <c r="H119" s="358">
        <f>SUM(H120)</f>
        <v>47400</v>
      </c>
    </row>
    <row r="120" spans="1:8" ht="33.75" customHeight="1" x14ac:dyDescent="0.25">
      <c r="A120" s="98" t="s">
        <v>573</v>
      </c>
      <c r="B120" s="2" t="s">
        <v>10</v>
      </c>
      <c r="C120" s="607">
        <v>13</v>
      </c>
      <c r="D120" s="291" t="s">
        <v>256</v>
      </c>
      <c r="E120" s="292" t="s">
        <v>10</v>
      </c>
      <c r="F120" s="293" t="s">
        <v>572</v>
      </c>
      <c r="G120" s="2"/>
      <c r="H120" s="358">
        <f>SUM(H121)</f>
        <v>47400</v>
      </c>
    </row>
    <row r="121" spans="1:8" ht="18.75" customHeight="1" x14ac:dyDescent="0.25">
      <c r="A121" s="99" t="s">
        <v>21</v>
      </c>
      <c r="B121" s="2" t="s">
        <v>10</v>
      </c>
      <c r="C121" s="607">
        <v>13</v>
      </c>
      <c r="D121" s="291" t="s">
        <v>256</v>
      </c>
      <c r="E121" s="292" t="s">
        <v>10</v>
      </c>
      <c r="F121" s="293" t="s">
        <v>572</v>
      </c>
      <c r="G121" s="2" t="s">
        <v>71</v>
      </c>
      <c r="H121" s="359">
        <f>SUM([1]прил9!I78)</f>
        <v>47400</v>
      </c>
    </row>
    <row r="122" spans="1:8" ht="48.75" customHeight="1" x14ac:dyDescent="0.25">
      <c r="A122" s="93" t="s">
        <v>200</v>
      </c>
      <c r="B122" s="2" t="s">
        <v>10</v>
      </c>
      <c r="C122" s="607">
        <v>13</v>
      </c>
      <c r="D122" s="291" t="s">
        <v>230</v>
      </c>
      <c r="E122" s="292" t="s">
        <v>505</v>
      </c>
      <c r="F122" s="293" t="s">
        <v>506</v>
      </c>
      <c r="G122" s="2"/>
      <c r="H122" s="358">
        <f>SUM(H123)</f>
        <v>47400</v>
      </c>
    </row>
    <row r="123" spans="1:8" ht="32.25" customHeight="1" x14ac:dyDescent="0.25">
      <c r="A123" s="3" t="s">
        <v>574</v>
      </c>
      <c r="B123" s="2" t="s">
        <v>10</v>
      </c>
      <c r="C123" s="607">
        <v>13</v>
      </c>
      <c r="D123" s="291" t="s">
        <v>230</v>
      </c>
      <c r="E123" s="292" t="s">
        <v>10</v>
      </c>
      <c r="F123" s="293" t="s">
        <v>506</v>
      </c>
      <c r="G123" s="2"/>
      <c r="H123" s="358">
        <f>SUM(H124)</f>
        <v>47400</v>
      </c>
    </row>
    <row r="124" spans="1:8" ht="32.25" customHeight="1" x14ac:dyDescent="0.25">
      <c r="A124" s="98" t="s">
        <v>573</v>
      </c>
      <c r="B124" s="2" t="s">
        <v>10</v>
      </c>
      <c r="C124" s="607">
        <v>13</v>
      </c>
      <c r="D124" s="291" t="s">
        <v>230</v>
      </c>
      <c r="E124" s="292" t="s">
        <v>10</v>
      </c>
      <c r="F124" s="293" t="s">
        <v>572</v>
      </c>
      <c r="G124" s="2"/>
      <c r="H124" s="358">
        <f>SUM(H125)</f>
        <v>47400</v>
      </c>
    </row>
    <row r="125" spans="1:8" ht="17.25" customHeight="1" x14ac:dyDescent="0.25">
      <c r="A125" s="99" t="s">
        <v>21</v>
      </c>
      <c r="B125" s="2" t="s">
        <v>10</v>
      </c>
      <c r="C125" s="607">
        <v>13</v>
      </c>
      <c r="D125" s="291" t="s">
        <v>230</v>
      </c>
      <c r="E125" s="292" t="s">
        <v>10</v>
      </c>
      <c r="F125" s="293" t="s">
        <v>572</v>
      </c>
      <c r="G125" s="2" t="s">
        <v>71</v>
      </c>
      <c r="H125" s="359">
        <f>SUM([1]прил9!I82)</f>
        <v>47400</v>
      </c>
    </row>
    <row r="126" spans="1:8" ht="31.5" customHeight="1" x14ac:dyDescent="0.25">
      <c r="A126" s="83" t="s">
        <v>133</v>
      </c>
      <c r="B126" s="34" t="s">
        <v>10</v>
      </c>
      <c r="C126" s="34">
        <v>13</v>
      </c>
      <c r="D126" s="270" t="s">
        <v>517</v>
      </c>
      <c r="E126" s="271" t="s">
        <v>505</v>
      </c>
      <c r="F126" s="272" t="s">
        <v>506</v>
      </c>
      <c r="G126" s="34"/>
      <c r="H126" s="357">
        <f>SUM(H127)</f>
        <v>2000</v>
      </c>
    </row>
    <row r="127" spans="1:8" ht="63" customHeight="1" x14ac:dyDescent="0.25">
      <c r="A127" s="84" t="s">
        <v>649</v>
      </c>
      <c r="B127" s="2" t="s">
        <v>10</v>
      </c>
      <c r="C127" s="2">
        <v>13</v>
      </c>
      <c r="D127" s="273" t="s">
        <v>648</v>
      </c>
      <c r="E127" s="274" t="s">
        <v>505</v>
      </c>
      <c r="F127" s="275" t="s">
        <v>506</v>
      </c>
      <c r="G127" s="2"/>
      <c r="H127" s="358">
        <f>SUM(H128)</f>
        <v>2000</v>
      </c>
    </row>
    <row r="128" spans="1:8" ht="33" customHeight="1" x14ac:dyDescent="0.25">
      <c r="A128" s="84" t="s">
        <v>650</v>
      </c>
      <c r="B128" s="2" t="s">
        <v>10</v>
      </c>
      <c r="C128" s="2">
        <v>13</v>
      </c>
      <c r="D128" s="273" t="s">
        <v>648</v>
      </c>
      <c r="E128" s="274" t="s">
        <v>10</v>
      </c>
      <c r="F128" s="275" t="s">
        <v>506</v>
      </c>
      <c r="G128" s="2"/>
      <c r="H128" s="358">
        <f>SUM(H129)</f>
        <v>2000</v>
      </c>
    </row>
    <row r="129" spans="1:8" ht="17.25" customHeight="1" x14ac:dyDescent="0.25">
      <c r="A129" s="97" t="s">
        <v>652</v>
      </c>
      <c r="B129" s="2" t="s">
        <v>10</v>
      </c>
      <c r="C129" s="2">
        <v>13</v>
      </c>
      <c r="D129" s="273" t="s">
        <v>648</v>
      </c>
      <c r="E129" s="274" t="s">
        <v>10</v>
      </c>
      <c r="F129" s="275" t="s">
        <v>651</v>
      </c>
      <c r="G129" s="2"/>
      <c r="H129" s="358">
        <f>SUM(H130)</f>
        <v>2000</v>
      </c>
    </row>
    <row r="130" spans="1:8" ht="31.5" customHeight="1" x14ac:dyDescent="0.25">
      <c r="A130" s="98" t="s">
        <v>709</v>
      </c>
      <c r="B130" s="2" t="s">
        <v>10</v>
      </c>
      <c r="C130" s="2">
        <v>13</v>
      </c>
      <c r="D130" s="273" t="s">
        <v>648</v>
      </c>
      <c r="E130" s="274" t="s">
        <v>10</v>
      </c>
      <c r="F130" s="275" t="s">
        <v>651</v>
      </c>
      <c r="G130" s="2" t="s">
        <v>16</v>
      </c>
      <c r="H130" s="360">
        <f>SUM([1]прил9!I87)</f>
        <v>2000</v>
      </c>
    </row>
    <row r="131" spans="1:8" ht="35.25" hidden="1" customHeight="1" x14ac:dyDescent="0.25">
      <c r="A131" s="103" t="s">
        <v>128</v>
      </c>
      <c r="B131" s="34" t="s">
        <v>10</v>
      </c>
      <c r="C131" s="34">
        <v>13</v>
      </c>
      <c r="D131" s="270" t="s">
        <v>520</v>
      </c>
      <c r="E131" s="271" t="s">
        <v>505</v>
      </c>
      <c r="F131" s="272" t="s">
        <v>506</v>
      </c>
      <c r="G131" s="34"/>
      <c r="H131" s="357">
        <f>SUM(H132)</f>
        <v>0</v>
      </c>
    </row>
    <row r="132" spans="1:8" ht="63.75" hidden="1" customHeight="1" x14ac:dyDescent="0.25">
      <c r="A132" s="84" t="s">
        <v>164</v>
      </c>
      <c r="B132" s="2" t="s">
        <v>10</v>
      </c>
      <c r="C132" s="2">
        <v>13</v>
      </c>
      <c r="D132" s="316" t="s">
        <v>244</v>
      </c>
      <c r="E132" s="317" t="s">
        <v>505</v>
      </c>
      <c r="F132" s="318" t="s">
        <v>506</v>
      </c>
      <c r="G132" s="79"/>
      <c r="H132" s="361">
        <f>SUM(H133)</f>
        <v>0</v>
      </c>
    </row>
    <row r="133" spans="1:8" ht="33" hidden="1" customHeight="1" x14ac:dyDescent="0.25">
      <c r="A133" s="84" t="s">
        <v>589</v>
      </c>
      <c r="B133" s="2" t="s">
        <v>10</v>
      </c>
      <c r="C133" s="2">
        <v>13</v>
      </c>
      <c r="D133" s="316" t="s">
        <v>244</v>
      </c>
      <c r="E133" s="317" t="s">
        <v>10</v>
      </c>
      <c r="F133" s="318" t="s">
        <v>506</v>
      </c>
      <c r="G133" s="79"/>
      <c r="H133" s="361">
        <f>SUM(H134)</f>
        <v>0</v>
      </c>
    </row>
    <row r="134" spans="1:8" ht="17.25" hidden="1" customHeight="1" x14ac:dyDescent="0.25">
      <c r="A134" s="77" t="s">
        <v>653</v>
      </c>
      <c r="B134" s="2" t="s">
        <v>10</v>
      </c>
      <c r="C134" s="2">
        <v>13</v>
      </c>
      <c r="D134" s="316" t="s">
        <v>244</v>
      </c>
      <c r="E134" s="317" t="s">
        <v>10</v>
      </c>
      <c r="F134" s="318" t="s">
        <v>654</v>
      </c>
      <c r="G134" s="79"/>
      <c r="H134" s="361">
        <f>SUM(H135)</f>
        <v>0</v>
      </c>
    </row>
    <row r="135" spans="1:8" ht="30" hidden="1" customHeight="1" x14ac:dyDescent="0.25">
      <c r="A135" s="101" t="s">
        <v>709</v>
      </c>
      <c r="B135" s="2" t="s">
        <v>10</v>
      </c>
      <c r="C135" s="2">
        <v>13</v>
      </c>
      <c r="D135" s="316" t="s">
        <v>244</v>
      </c>
      <c r="E135" s="317" t="s">
        <v>10</v>
      </c>
      <c r="F135" s="318" t="s">
        <v>654</v>
      </c>
      <c r="G135" s="79" t="s">
        <v>16</v>
      </c>
      <c r="H135" s="362">
        <f>SUM([1]прил9!I92)</f>
        <v>0</v>
      </c>
    </row>
    <row r="136" spans="1:8" ht="31.5" x14ac:dyDescent="0.25">
      <c r="A136" s="83" t="s">
        <v>24</v>
      </c>
      <c r="B136" s="34" t="s">
        <v>10</v>
      </c>
      <c r="C136" s="36">
        <v>13</v>
      </c>
      <c r="D136" s="276" t="s">
        <v>214</v>
      </c>
      <c r="E136" s="277" t="s">
        <v>505</v>
      </c>
      <c r="F136" s="278" t="s">
        <v>506</v>
      </c>
      <c r="G136" s="34"/>
      <c r="H136" s="357">
        <f>SUM(H137)</f>
        <v>3877136</v>
      </c>
    </row>
    <row r="137" spans="1:8" ht="17.25" customHeight="1" x14ac:dyDescent="0.25">
      <c r="A137" s="93" t="s">
        <v>97</v>
      </c>
      <c r="B137" s="2" t="s">
        <v>10</v>
      </c>
      <c r="C137" s="607">
        <v>13</v>
      </c>
      <c r="D137" s="291" t="s">
        <v>215</v>
      </c>
      <c r="E137" s="292" t="s">
        <v>505</v>
      </c>
      <c r="F137" s="293" t="s">
        <v>506</v>
      </c>
      <c r="G137" s="2"/>
      <c r="H137" s="358">
        <f>SUM(H138+H140)</f>
        <v>3877136</v>
      </c>
    </row>
    <row r="138" spans="1:8" ht="16.5" customHeight="1" x14ac:dyDescent="0.25">
      <c r="A138" s="3" t="s">
        <v>114</v>
      </c>
      <c r="B138" s="2" t="s">
        <v>10</v>
      </c>
      <c r="C138" s="607">
        <v>13</v>
      </c>
      <c r="D138" s="291" t="s">
        <v>215</v>
      </c>
      <c r="E138" s="292" t="s">
        <v>505</v>
      </c>
      <c r="F138" s="293" t="s">
        <v>528</v>
      </c>
      <c r="G138" s="2"/>
      <c r="H138" s="358">
        <f>SUM(H139)</f>
        <v>7000</v>
      </c>
    </row>
    <row r="139" spans="1:8" ht="31.5" customHeight="1" x14ac:dyDescent="0.25">
      <c r="A139" s="98" t="s">
        <v>709</v>
      </c>
      <c r="B139" s="2" t="s">
        <v>10</v>
      </c>
      <c r="C139" s="607">
        <v>13</v>
      </c>
      <c r="D139" s="291" t="s">
        <v>215</v>
      </c>
      <c r="E139" s="292" t="s">
        <v>505</v>
      </c>
      <c r="F139" s="293" t="s">
        <v>528</v>
      </c>
      <c r="G139" s="2" t="s">
        <v>16</v>
      </c>
      <c r="H139" s="360">
        <f>SUM([1]прил9!I96)</f>
        <v>7000</v>
      </c>
    </row>
    <row r="140" spans="1:8" ht="16.5" customHeight="1" x14ac:dyDescent="0.25">
      <c r="A140" s="3" t="s">
        <v>115</v>
      </c>
      <c r="B140" s="2" t="s">
        <v>10</v>
      </c>
      <c r="C140" s="607">
        <v>13</v>
      </c>
      <c r="D140" s="291" t="s">
        <v>215</v>
      </c>
      <c r="E140" s="292" t="s">
        <v>505</v>
      </c>
      <c r="F140" s="293" t="s">
        <v>535</v>
      </c>
      <c r="G140" s="2"/>
      <c r="H140" s="358">
        <f>SUM(H141:H142)</f>
        <v>3870136</v>
      </c>
    </row>
    <row r="141" spans="1:8" ht="31.5" customHeight="1" x14ac:dyDescent="0.25">
      <c r="A141" s="98" t="s">
        <v>709</v>
      </c>
      <c r="B141" s="2" t="s">
        <v>10</v>
      </c>
      <c r="C141" s="607">
        <v>13</v>
      </c>
      <c r="D141" s="291" t="s">
        <v>215</v>
      </c>
      <c r="E141" s="292" t="s">
        <v>505</v>
      </c>
      <c r="F141" s="293" t="s">
        <v>535</v>
      </c>
      <c r="G141" s="2" t="s">
        <v>16</v>
      </c>
      <c r="H141" s="359">
        <f>SUM([1]прил9!I98)</f>
        <v>169385</v>
      </c>
    </row>
    <row r="142" spans="1:8" ht="15.75" customHeight="1" x14ac:dyDescent="0.25">
      <c r="A142" s="3" t="s">
        <v>18</v>
      </c>
      <c r="B142" s="2" t="s">
        <v>10</v>
      </c>
      <c r="C142" s="607">
        <v>13</v>
      </c>
      <c r="D142" s="291" t="s">
        <v>215</v>
      </c>
      <c r="E142" s="292" t="s">
        <v>505</v>
      </c>
      <c r="F142" s="293" t="s">
        <v>535</v>
      </c>
      <c r="G142" s="2" t="s">
        <v>17</v>
      </c>
      <c r="H142" s="359">
        <f>SUM([1]прил9!I294)</f>
        <v>3700751</v>
      </c>
    </row>
    <row r="143" spans="1:8" ht="18.75" customHeight="1" x14ac:dyDescent="0.25">
      <c r="A143" s="83" t="s">
        <v>197</v>
      </c>
      <c r="B143" s="34" t="s">
        <v>10</v>
      </c>
      <c r="C143" s="36">
        <v>13</v>
      </c>
      <c r="D143" s="276" t="s">
        <v>216</v>
      </c>
      <c r="E143" s="277" t="s">
        <v>505</v>
      </c>
      <c r="F143" s="278" t="s">
        <v>506</v>
      </c>
      <c r="G143" s="34"/>
      <c r="H143" s="357">
        <f>SUM(H144)</f>
        <v>1849028</v>
      </c>
    </row>
    <row r="144" spans="1:8" ht="18" customHeight="1" x14ac:dyDescent="0.25">
      <c r="A144" s="93" t="s">
        <v>196</v>
      </c>
      <c r="B144" s="2" t="s">
        <v>10</v>
      </c>
      <c r="C144" s="607">
        <v>13</v>
      </c>
      <c r="D144" s="291" t="s">
        <v>217</v>
      </c>
      <c r="E144" s="292" t="s">
        <v>505</v>
      </c>
      <c r="F144" s="293" t="s">
        <v>506</v>
      </c>
      <c r="G144" s="2"/>
      <c r="H144" s="358">
        <f>SUM(H145+H147+H149+H151)</f>
        <v>1849028</v>
      </c>
    </row>
    <row r="145" spans="1:8" ht="47.25" customHeight="1" x14ac:dyDescent="0.25">
      <c r="A145" s="93" t="s">
        <v>717</v>
      </c>
      <c r="B145" s="2" t="s">
        <v>10</v>
      </c>
      <c r="C145" s="607">
        <v>13</v>
      </c>
      <c r="D145" s="291" t="s">
        <v>217</v>
      </c>
      <c r="E145" s="292" t="s">
        <v>505</v>
      </c>
      <c r="F145" s="493">
        <v>12712</v>
      </c>
      <c r="G145" s="2"/>
      <c r="H145" s="358">
        <f>SUM(H146)</f>
        <v>23700</v>
      </c>
    </row>
    <row r="146" spans="1:8" ht="48.75" customHeight="1" x14ac:dyDescent="0.25">
      <c r="A146" s="93" t="s">
        <v>88</v>
      </c>
      <c r="B146" s="2" t="s">
        <v>10</v>
      </c>
      <c r="C146" s="607">
        <v>13</v>
      </c>
      <c r="D146" s="291" t="s">
        <v>217</v>
      </c>
      <c r="E146" s="292" t="s">
        <v>505</v>
      </c>
      <c r="F146" s="493">
        <v>12712</v>
      </c>
      <c r="G146" s="2" t="s">
        <v>13</v>
      </c>
      <c r="H146" s="360">
        <f>SUM([1]прил9!I102)</f>
        <v>23700</v>
      </c>
    </row>
    <row r="147" spans="1:8" ht="16.5" customHeight="1" x14ac:dyDescent="0.25">
      <c r="A147" s="3" t="s">
        <v>198</v>
      </c>
      <c r="B147" s="2" t="s">
        <v>10</v>
      </c>
      <c r="C147" s="607">
        <v>13</v>
      </c>
      <c r="D147" s="291" t="s">
        <v>217</v>
      </c>
      <c r="E147" s="292" t="s">
        <v>505</v>
      </c>
      <c r="F147" s="293" t="s">
        <v>536</v>
      </c>
      <c r="G147" s="2"/>
      <c r="H147" s="358">
        <f>SUM(H148)</f>
        <v>66000</v>
      </c>
    </row>
    <row r="148" spans="1:8" ht="31.5" customHeight="1" x14ac:dyDescent="0.25">
      <c r="A148" s="487" t="s">
        <v>709</v>
      </c>
      <c r="B148" s="2" t="s">
        <v>10</v>
      </c>
      <c r="C148" s="607">
        <v>13</v>
      </c>
      <c r="D148" s="291" t="s">
        <v>217</v>
      </c>
      <c r="E148" s="292" t="s">
        <v>505</v>
      </c>
      <c r="F148" s="293" t="s">
        <v>536</v>
      </c>
      <c r="G148" s="2" t="s">
        <v>16</v>
      </c>
      <c r="H148" s="359">
        <f>SUM([1]прил9!I104)</f>
        <v>66000</v>
      </c>
    </row>
    <row r="149" spans="1:8" ht="32.25" customHeight="1" x14ac:dyDescent="0.25">
      <c r="A149" s="127" t="s">
        <v>699</v>
      </c>
      <c r="B149" s="2" t="s">
        <v>10</v>
      </c>
      <c r="C149" s="607">
        <v>13</v>
      </c>
      <c r="D149" s="291" t="s">
        <v>217</v>
      </c>
      <c r="E149" s="292" t="s">
        <v>505</v>
      </c>
      <c r="F149" s="293" t="s">
        <v>572</v>
      </c>
      <c r="G149" s="2"/>
      <c r="H149" s="358">
        <f>SUM(H150)</f>
        <v>60000</v>
      </c>
    </row>
    <row r="150" spans="1:8" ht="48.75" customHeight="1" x14ac:dyDescent="0.25">
      <c r="A150" s="127" t="s">
        <v>88</v>
      </c>
      <c r="B150" s="2" t="s">
        <v>10</v>
      </c>
      <c r="C150" s="607">
        <v>13</v>
      </c>
      <c r="D150" s="291" t="s">
        <v>217</v>
      </c>
      <c r="E150" s="292" t="s">
        <v>505</v>
      </c>
      <c r="F150" s="293" t="s">
        <v>572</v>
      </c>
      <c r="G150" s="2" t="s">
        <v>13</v>
      </c>
      <c r="H150" s="359">
        <f>SUM([1]прил9!I106)</f>
        <v>60000</v>
      </c>
    </row>
    <row r="151" spans="1:8" ht="80.25" customHeight="1" x14ac:dyDescent="0.25">
      <c r="A151" s="99" t="s">
        <v>538</v>
      </c>
      <c r="B151" s="2" t="s">
        <v>10</v>
      </c>
      <c r="C151" s="607">
        <v>13</v>
      </c>
      <c r="D151" s="291" t="s">
        <v>217</v>
      </c>
      <c r="E151" s="292" t="s">
        <v>505</v>
      </c>
      <c r="F151" s="293" t="s">
        <v>537</v>
      </c>
      <c r="G151" s="2"/>
      <c r="H151" s="358">
        <f>SUM(H152:H153)</f>
        <v>1699328</v>
      </c>
    </row>
    <row r="152" spans="1:8" ht="49.5" customHeight="1" x14ac:dyDescent="0.25">
      <c r="A152" s="93" t="s">
        <v>88</v>
      </c>
      <c r="B152" s="2" t="s">
        <v>10</v>
      </c>
      <c r="C152" s="607">
        <v>13</v>
      </c>
      <c r="D152" s="291" t="s">
        <v>217</v>
      </c>
      <c r="E152" s="292" t="s">
        <v>505</v>
      </c>
      <c r="F152" s="293" t="s">
        <v>537</v>
      </c>
      <c r="G152" s="2" t="s">
        <v>13</v>
      </c>
      <c r="H152" s="359">
        <f>SUM([1]прил9!I108)</f>
        <v>886000</v>
      </c>
    </row>
    <row r="153" spans="1:8" ht="33" customHeight="1" x14ac:dyDescent="0.25">
      <c r="A153" s="98" t="s">
        <v>709</v>
      </c>
      <c r="B153" s="2" t="s">
        <v>10</v>
      </c>
      <c r="C153" s="607">
        <v>13</v>
      </c>
      <c r="D153" s="291" t="s">
        <v>217</v>
      </c>
      <c r="E153" s="292" t="s">
        <v>505</v>
      </c>
      <c r="F153" s="293" t="s">
        <v>537</v>
      </c>
      <c r="G153" s="2" t="s">
        <v>16</v>
      </c>
      <c r="H153" s="359">
        <f>SUM([1]прил9!I109)</f>
        <v>813328</v>
      </c>
    </row>
    <row r="154" spans="1:8" ht="18" customHeight="1" x14ac:dyDescent="0.25">
      <c r="A154" s="33" t="s">
        <v>93</v>
      </c>
      <c r="B154" s="34" t="s">
        <v>10</v>
      </c>
      <c r="C154" s="36">
        <v>13</v>
      </c>
      <c r="D154" s="282" t="s">
        <v>211</v>
      </c>
      <c r="E154" s="283" t="s">
        <v>505</v>
      </c>
      <c r="F154" s="284" t="s">
        <v>506</v>
      </c>
      <c r="G154" s="34"/>
      <c r="H154" s="357">
        <f>SUM(H155)</f>
        <v>80000</v>
      </c>
    </row>
    <row r="155" spans="1:8" ht="18" customHeight="1" x14ac:dyDescent="0.25">
      <c r="A155" s="99" t="s">
        <v>94</v>
      </c>
      <c r="B155" s="2" t="s">
        <v>10</v>
      </c>
      <c r="C155" s="607">
        <v>13</v>
      </c>
      <c r="D155" s="310" t="s">
        <v>212</v>
      </c>
      <c r="E155" s="292" t="s">
        <v>505</v>
      </c>
      <c r="F155" s="293" t="s">
        <v>506</v>
      </c>
      <c r="G155" s="2"/>
      <c r="H155" s="358">
        <f>SUM(H156)</f>
        <v>80000</v>
      </c>
    </row>
    <row r="156" spans="1:8" ht="18.75" customHeight="1" x14ac:dyDescent="0.25">
      <c r="A156" s="99" t="s">
        <v>724</v>
      </c>
      <c r="B156" s="2" t="s">
        <v>10</v>
      </c>
      <c r="C156" s="607">
        <v>13</v>
      </c>
      <c r="D156" s="310" t="s">
        <v>212</v>
      </c>
      <c r="E156" s="292" t="s">
        <v>505</v>
      </c>
      <c r="F156" s="493">
        <v>10030</v>
      </c>
      <c r="G156" s="2"/>
      <c r="H156" s="358">
        <f>SUM(H157)</f>
        <v>80000</v>
      </c>
    </row>
    <row r="157" spans="1:8" ht="18" customHeight="1" x14ac:dyDescent="0.25">
      <c r="A157" s="69" t="s">
        <v>40</v>
      </c>
      <c r="B157" s="2" t="s">
        <v>10</v>
      </c>
      <c r="C157" s="607">
        <v>13</v>
      </c>
      <c r="D157" s="310" t="s">
        <v>212</v>
      </c>
      <c r="E157" s="292" t="s">
        <v>505</v>
      </c>
      <c r="F157" s="493">
        <v>10030</v>
      </c>
      <c r="G157" s="2" t="s">
        <v>39</v>
      </c>
      <c r="H157" s="359">
        <f>SUM([1]прил9!I113)</f>
        <v>80000</v>
      </c>
    </row>
    <row r="158" spans="1:8" ht="33" customHeight="1" x14ac:dyDescent="0.25">
      <c r="A158" s="33" t="s">
        <v>142</v>
      </c>
      <c r="B158" s="34" t="s">
        <v>10</v>
      </c>
      <c r="C158" s="36">
        <v>13</v>
      </c>
      <c r="D158" s="276" t="s">
        <v>218</v>
      </c>
      <c r="E158" s="277" t="s">
        <v>505</v>
      </c>
      <c r="F158" s="278" t="s">
        <v>506</v>
      </c>
      <c r="G158" s="34"/>
      <c r="H158" s="357">
        <f>SUM(H159)</f>
        <v>6272767</v>
      </c>
    </row>
    <row r="159" spans="1:8" ht="33" customHeight="1" x14ac:dyDescent="0.25">
      <c r="A159" s="93" t="s">
        <v>143</v>
      </c>
      <c r="B159" s="2" t="s">
        <v>10</v>
      </c>
      <c r="C159" s="607">
        <v>13</v>
      </c>
      <c r="D159" s="291" t="s">
        <v>219</v>
      </c>
      <c r="E159" s="292" t="s">
        <v>505</v>
      </c>
      <c r="F159" s="293" t="s">
        <v>506</v>
      </c>
      <c r="G159" s="2"/>
      <c r="H159" s="358">
        <f>SUM(H160)</f>
        <v>6272767</v>
      </c>
    </row>
    <row r="160" spans="1:8" ht="31.5" x14ac:dyDescent="0.25">
      <c r="A160" s="3" t="s">
        <v>98</v>
      </c>
      <c r="B160" s="2" t="s">
        <v>10</v>
      </c>
      <c r="C160" s="607">
        <v>13</v>
      </c>
      <c r="D160" s="291" t="s">
        <v>219</v>
      </c>
      <c r="E160" s="292" t="s">
        <v>505</v>
      </c>
      <c r="F160" s="293" t="s">
        <v>539</v>
      </c>
      <c r="G160" s="2"/>
      <c r="H160" s="358">
        <f>SUM(H161:H163)</f>
        <v>6272767</v>
      </c>
    </row>
    <row r="161" spans="1:8" ht="46.5" customHeight="1" x14ac:dyDescent="0.25">
      <c r="A161" s="93" t="s">
        <v>88</v>
      </c>
      <c r="B161" s="2" t="s">
        <v>10</v>
      </c>
      <c r="C161" s="607">
        <v>13</v>
      </c>
      <c r="D161" s="291" t="s">
        <v>219</v>
      </c>
      <c r="E161" s="292" t="s">
        <v>505</v>
      </c>
      <c r="F161" s="293" t="s">
        <v>539</v>
      </c>
      <c r="G161" s="2" t="s">
        <v>13</v>
      </c>
      <c r="H161" s="359">
        <f>SUM([1]прил9!I117)</f>
        <v>3175000</v>
      </c>
    </row>
    <row r="162" spans="1:8" ht="30.75" customHeight="1" x14ac:dyDescent="0.25">
      <c r="A162" s="98" t="s">
        <v>709</v>
      </c>
      <c r="B162" s="2" t="s">
        <v>10</v>
      </c>
      <c r="C162" s="607">
        <v>13</v>
      </c>
      <c r="D162" s="291" t="s">
        <v>219</v>
      </c>
      <c r="E162" s="292" t="s">
        <v>505</v>
      </c>
      <c r="F162" s="293" t="s">
        <v>539</v>
      </c>
      <c r="G162" s="2" t="s">
        <v>16</v>
      </c>
      <c r="H162" s="359">
        <f>SUM([1]прил9!I118)</f>
        <v>3023767</v>
      </c>
    </row>
    <row r="163" spans="1:8" ht="15.75" customHeight="1" x14ac:dyDescent="0.25">
      <c r="A163" s="3" t="s">
        <v>18</v>
      </c>
      <c r="B163" s="2" t="s">
        <v>10</v>
      </c>
      <c r="C163" s="607">
        <v>13</v>
      </c>
      <c r="D163" s="291" t="s">
        <v>219</v>
      </c>
      <c r="E163" s="292" t="s">
        <v>505</v>
      </c>
      <c r="F163" s="293" t="s">
        <v>539</v>
      </c>
      <c r="G163" s="2" t="s">
        <v>17</v>
      </c>
      <c r="H163" s="359">
        <f>SUM([1]прил9!I119)</f>
        <v>74000</v>
      </c>
    </row>
    <row r="164" spans="1:8" ht="15.75" hidden="1" customHeight="1" x14ac:dyDescent="0.25">
      <c r="A164" s="33" t="s">
        <v>723</v>
      </c>
      <c r="B164" s="34" t="s">
        <v>10</v>
      </c>
      <c r="C164" s="36">
        <v>13</v>
      </c>
      <c r="D164" s="276" t="s">
        <v>721</v>
      </c>
      <c r="E164" s="277" t="s">
        <v>505</v>
      </c>
      <c r="F164" s="278" t="s">
        <v>506</v>
      </c>
      <c r="G164" s="34"/>
      <c r="H164" s="357">
        <f>SUM(H165)</f>
        <v>0</v>
      </c>
    </row>
    <row r="165" spans="1:8" ht="15.75" hidden="1" customHeight="1" x14ac:dyDescent="0.25">
      <c r="A165" s="3" t="s">
        <v>22</v>
      </c>
      <c r="B165" s="2" t="s">
        <v>10</v>
      </c>
      <c r="C165" s="607">
        <v>13</v>
      </c>
      <c r="D165" s="291" t="s">
        <v>722</v>
      </c>
      <c r="E165" s="292" t="s">
        <v>505</v>
      </c>
      <c r="F165" s="293" t="s">
        <v>506</v>
      </c>
      <c r="G165" s="2"/>
      <c r="H165" s="358">
        <f>SUM(H166)</f>
        <v>0</v>
      </c>
    </row>
    <row r="166" spans="1:8" ht="15.75" hidden="1" customHeight="1" x14ac:dyDescent="0.25">
      <c r="A166" s="3" t="s">
        <v>724</v>
      </c>
      <c r="B166" s="2" t="s">
        <v>10</v>
      </c>
      <c r="C166" s="607">
        <v>13</v>
      </c>
      <c r="D166" s="291" t="s">
        <v>722</v>
      </c>
      <c r="E166" s="292" t="s">
        <v>505</v>
      </c>
      <c r="F166" s="493">
        <v>10030</v>
      </c>
      <c r="G166" s="2"/>
      <c r="H166" s="358">
        <f>SUM(H167)</f>
        <v>0</v>
      </c>
    </row>
    <row r="167" spans="1:8" ht="15.75" hidden="1" customHeight="1" x14ac:dyDescent="0.25">
      <c r="A167" s="69" t="s">
        <v>40</v>
      </c>
      <c r="B167" s="2" t="s">
        <v>10</v>
      </c>
      <c r="C167" s="607">
        <v>13</v>
      </c>
      <c r="D167" s="291" t="s">
        <v>722</v>
      </c>
      <c r="E167" s="292" t="s">
        <v>505</v>
      </c>
      <c r="F167" s="493">
        <v>10030</v>
      </c>
      <c r="G167" s="2" t="s">
        <v>39</v>
      </c>
      <c r="H167" s="359">
        <f>SUM([1]прил9!I123)</f>
        <v>0</v>
      </c>
    </row>
    <row r="168" spans="1:8" ht="33" customHeight="1" x14ac:dyDescent="0.25">
      <c r="A168" s="82" t="s">
        <v>77</v>
      </c>
      <c r="B168" s="16" t="s">
        <v>15</v>
      </c>
      <c r="C168" s="45"/>
      <c r="D168" s="304"/>
      <c r="E168" s="305"/>
      <c r="F168" s="306"/>
      <c r="G168" s="15"/>
      <c r="H168" s="355">
        <f>SUM(H169)</f>
        <v>2151500</v>
      </c>
    </row>
    <row r="169" spans="1:8" ht="33.75" customHeight="1" x14ac:dyDescent="0.25">
      <c r="A169" s="95" t="s">
        <v>78</v>
      </c>
      <c r="B169" s="26" t="s">
        <v>15</v>
      </c>
      <c r="C169" s="63" t="s">
        <v>32</v>
      </c>
      <c r="D169" s="307"/>
      <c r="E169" s="308"/>
      <c r="F169" s="309"/>
      <c r="G169" s="25"/>
      <c r="H169" s="356">
        <f>SUM(H170)</f>
        <v>2151500</v>
      </c>
    </row>
    <row r="170" spans="1:8" ht="65.25" customHeight="1" x14ac:dyDescent="0.25">
      <c r="A170" s="83" t="s">
        <v>144</v>
      </c>
      <c r="B170" s="34" t="s">
        <v>15</v>
      </c>
      <c r="C170" s="48" t="s">
        <v>32</v>
      </c>
      <c r="D170" s="282" t="s">
        <v>220</v>
      </c>
      <c r="E170" s="283" t="s">
        <v>505</v>
      </c>
      <c r="F170" s="284" t="s">
        <v>506</v>
      </c>
      <c r="G170" s="34"/>
      <c r="H170" s="357">
        <f>SUM(H171+H177)</f>
        <v>2151500</v>
      </c>
    </row>
    <row r="171" spans="1:8" ht="95.25" customHeight="1" x14ac:dyDescent="0.25">
      <c r="A171" s="84" t="s">
        <v>145</v>
      </c>
      <c r="B171" s="2" t="s">
        <v>15</v>
      </c>
      <c r="C171" s="8" t="s">
        <v>32</v>
      </c>
      <c r="D171" s="310" t="s">
        <v>221</v>
      </c>
      <c r="E171" s="311" t="s">
        <v>505</v>
      </c>
      <c r="F171" s="312" t="s">
        <v>506</v>
      </c>
      <c r="G171" s="2"/>
      <c r="H171" s="358">
        <f>SUM(H172)</f>
        <v>1889500</v>
      </c>
    </row>
    <row r="172" spans="1:8" ht="34.5" customHeight="1" x14ac:dyDescent="0.25">
      <c r="A172" s="84" t="s">
        <v>540</v>
      </c>
      <c r="B172" s="2" t="s">
        <v>15</v>
      </c>
      <c r="C172" s="8" t="s">
        <v>32</v>
      </c>
      <c r="D172" s="310" t="s">
        <v>221</v>
      </c>
      <c r="E172" s="311" t="s">
        <v>10</v>
      </c>
      <c r="F172" s="312" t="s">
        <v>506</v>
      </c>
      <c r="G172" s="2"/>
      <c r="H172" s="358">
        <f>SUM(H173)</f>
        <v>1889500</v>
      </c>
    </row>
    <row r="173" spans="1:8" ht="33" customHeight="1" x14ac:dyDescent="0.25">
      <c r="A173" s="3" t="s">
        <v>98</v>
      </c>
      <c r="B173" s="2" t="s">
        <v>15</v>
      </c>
      <c r="C173" s="8" t="s">
        <v>32</v>
      </c>
      <c r="D173" s="310" t="s">
        <v>221</v>
      </c>
      <c r="E173" s="311" t="s">
        <v>10</v>
      </c>
      <c r="F173" s="312" t="s">
        <v>539</v>
      </c>
      <c r="G173" s="2"/>
      <c r="H173" s="358">
        <f>SUM(H174:H176)</f>
        <v>1889500</v>
      </c>
    </row>
    <row r="174" spans="1:8" ht="46.5" customHeight="1" x14ac:dyDescent="0.25">
      <c r="A174" s="93" t="s">
        <v>88</v>
      </c>
      <c r="B174" s="2" t="s">
        <v>15</v>
      </c>
      <c r="C174" s="8" t="s">
        <v>32</v>
      </c>
      <c r="D174" s="310" t="s">
        <v>221</v>
      </c>
      <c r="E174" s="311" t="s">
        <v>10</v>
      </c>
      <c r="F174" s="312" t="s">
        <v>539</v>
      </c>
      <c r="G174" s="2" t="s">
        <v>13</v>
      </c>
      <c r="H174" s="359">
        <f>SUM([1]прил9!I130)</f>
        <v>1764500</v>
      </c>
    </row>
    <row r="175" spans="1:8" ht="31.5" customHeight="1" x14ac:dyDescent="0.25">
      <c r="A175" s="98" t="s">
        <v>709</v>
      </c>
      <c r="B175" s="2" t="s">
        <v>15</v>
      </c>
      <c r="C175" s="8" t="s">
        <v>32</v>
      </c>
      <c r="D175" s="310" t="s">
        <v>221</v>
      </c>
      <c r="E175" s="311" t="s">
        <v>10</v>
      </c>
      <c r="F175" s="312" t="s">
        <v>539</v>
      </c>
      <c r="G175" s="2" t="s">
        <v>16</v>
      </c>
      <c r="H175" s="359">
        <f>SUM([1]прил9!I131)</f>
        <v>123000</v>
      </c>
    </row>
    <row r="176" spans="1:8" ht="17.25" customHeight="1" x14ac:dyDescent="0.25">
      <c r="A176" s="3" t="s">
        <v>18</v>
      </c>
      <c r="B176" s="2" t="s">
        <v>15</v>
      </c>
      <c r="C176" s="8" t="s">
        <v>32</v>
      </c>
      <c r="D176" s="310" t="s">
        <v>221</v>
      </c>
      <c r="E176" s="311" t="s">
        <v>10</v>
      </c>
      <c r="F176" s="312" t="s">
        <v>539</v>
      </c>
      <c r="G176" s="2" t="s">
        <v>17</v>
      </c>
      <c r="H176" s="359">
        <f>SUM([1]прил9!I132)</f>
        <v>2000</v>
      </c>
    </row>
    <row r="177" spans="1:8" ht="93.75" customHeight="1" x14ac:dyDescent="0.25">
      <c r="A177" s="62" t="s">
        <v>659</v>
      </c>
      <c r="B177" s="2" t="s">
        <v>15</v>
      </c>
      <c r="C177" s="8" t="s">
        <v>32</v>
      </c>
      <c r="D177" s="285" t="s">
        <v>655</v>
      </c>
      <c r="E177" s="286" t="s">
        <v>505</v>
      </c>
      <c r="F177" s="287" t="s">
        <v>506</v>
      </c>
      <c r="G177" s="2"/>
      <c r="H177" s="358">
        <f>SUM(H178)</f>
        <v>262000</v>
      </c>
    </row>
    <row r="178" spans="1:8" ht="46.5" customHeight="1" x14ac:dyDescent="0.25">
      <c r="A178" s="111" t="s">
        <v>657</v>
      </c>
      <c r="B178" s="2" t="s">
        <v>15</v>
      </c>
      <c r="C178" s="8" t="s">
        <v>32</v>
      </c>
      <c r="D178" s="285" t="s">
        <v>655</v>
      </c>
      <c r="E178" s="286" t="s">
        <v>10</v>
      </c>
      <c r="F178" s="287" t="s">
        <v>506</v>
      </c>
      <c r="G178" s="2"/>
      <c r="H178" s="358">
        <f>SUM(H179)</f>
        <v>262000</v>
      </c>
    </row>
    <row r="179" spans="1:8" ht="36.75" customHeight="1" x14ac:dyDescent="0.25">
      <c r="A179" s="111" t="s">
        <v>658</v>
      </c>
      <c r="B179" s="2" t="s">
        <v>15</v>
      </c>
      <c r="C179" s="8" t="s">
        <v>32</v>
      </c>
      <c r="D179" s="285" t="s">
        <v>655</v>
      </c>
      <c r="E179" s="286" t="s">
        <v>10</v>
      </c>
      <c r="F179" s="293" t="s">
        <v>656</v>
      </c>
      <c r="G179" s="2"/>
      <c r="H179" s="358">
        <f>SUM(H180)</f>
        <v>262000</v>
      </c>
    </row>
    <row r="180" spans="1:8" ht="32.25" customHeight="1" x14ac:dyDescent="0.25">
      <c r="A180" s="98" t="s">
        <v>709</v>
      </c>
      <c r="B180" s="2" t="s">
        <v>15</v>
      </c>
      <c r="C180" s="8" t="s">
        <v>32</v>
      </c>
      <c r="D180" s="285" t="s">
        <v>655</v>
      </c>
      <c r="E180" s="286" t="s">
        <v>10</v>
      </c>
      <c r="F180" s="293" t="s">
        <v>656</v>
      </c>
      <c r="G180" s="2" t="s">
        <v>16</v>
      </c>
      <c r="H180" s="359">
        <f>SUM([1]прил9!I136)</f>
        <v>262000</v>
      </c>
    </row>
    <row r="181" spans="1:8" ht="15.75" x14ac:dyDescent="0.25">
      <c r="A181" s="82" t="s">
        <v>25</v>
      </c>
      <c r="B181" s="16" t="s">
        <v>20</v>
      </c>
      <c r="C181" s="45"/>
      <c r="D181" s="304"/>
      <c r="E181" s="305"/>
      <c r="F181" s="306"/>
      <c r="G181" s="15"/>
      <c r="H181" s="355">
        <f>SUM(H182+H188+H213)</f>
        <v>28163104</v>
      </c>
    </row>
    <row r="182" spans="1:8" ht="15.75" x14ac:dyDescent="0.25">
      <c r="A182" s="95" t="s">
        <v>268</v>
      </c>
      <c r="B182" s="26" t="s">
        <v>20</v>
      </c>
      <c r="C182" s="63" t="s">
        <v>35</v>
      </c>
      <c r="D182" s="307"/>
      <c r="E182" s="308"/>
      <c r="F182" s="309"/>
      <c r="G182" s="25"/>
      <c r="H182" s="356">
        <f>SUM(H183)</f>
        <v>450000</v>
      </c>
    </row>
    <row r="183" spans="1:8" ht="47.25" x14ac:dyDescent="0.25">
      <c r="A183" s="83" t="s">
        <v>148</v>
      </c>
      <c r="B183" s="34" t="s">
        <v>20</v>
      </c>
      <c r="C183" s="36" t="s">
        <v>35</v>
      </c>
      <c r="D183" s="276" t="s">
        <v>543</v>
      </c>
      <c r="E183" s="277" t="s">
        <v>505</v>
      </c>
      <c r="F183" s="278" t="s">
        <v>506</v>
      </c>
      <c r="G183" s="34"/>
      <c r="H183" s="357">
        <f>SUM(H184)</f>
        <v>450000</v>
      </c>
    </row>
    <row r="184" spans="1:8" ht="68.25" customHeight="1" x14ac:dyDescent="0.25">
      <c r="A184" s="84" t="s">
        <v>193</v>
      </c>
      <c r="B184" s="50" t="s">
        <v>20</v>
      </c>
      <c r="C184" s="61" t="s">
        <v>35</v>
      </c>
      <c r="D184" s="279" t="s">
        <v>231</v>
      </c>
      <c r="E184" s="280" t="s">
        <v>505</v>
      </c>
      <c r="F184" s="281" t="s">
        <v>506</v>
      </c>
      <c r="G184" s="50"/>
      <c r="H184" s="358">
        <f>SUM(H185)</f>
        <v>450000</v>
      </c>
    </row>
    <row r="185" spans="1:8" ht="33" customHeight="1" x14ac:dyDescent="0.25">
      <c r="A185" s="84" t="s">
        <v>544</v>
      </c>
      <c r="B185" s="50" t="s">
        <v>20</v>
      </c>
      <c r="C185" s="61" t="s">
        <v>35</v>
      </c>
      <c r="D185" s="279" t="s">
        <v>231</v>
      </c>
      <c r="E185" s="280" t="s">
        <v>10</v>
      </c>
      <c r="F185" s="281" t="s">
        <v>506</v>
      </c>
      <c r="G185" s="50"/>
      <c r="H185" s="358">
        <f>SUM(H186)</f>
        <v>450000</v>
      </c>
    </row>
    <row r="186" spans="1:8" ht="15.75" customHeight="1" x14ac:dyDescent="0.25">
      <c r="A186" s="84" t="s">
        <v>194</v>
      </c>
      <c r="B186" s="50" t="s">
        <v>20</v>
      </c>
      <c r="C186" s="61" t="s">
        <v>35</v>
      </c>
      <c r="D186" s="279" t="s">
        <v>231</v>
      </c>
      <c r="E186" s="280" t="s">
        <v>10</v>
      </c>
      <c r="F186" s="281" t="s">
        <v>545</v>
      </c>
      <c r="G186" s="50"/>
      <c r="H186" s="358">
        <f>SUM(H187)</f>
        <v>450000</v>
      </c>
    </row>
    <row r="187" spans="1:8" ht="15.75" customHeight="1" x14ac:dyDescent="0.25">
      <c r="A187" s="3" t="s">
        <v>18</v>
      </c>
      <c r="B187" s="50" t="s">
        <v>20</v>
      </c>
      <c r="C187" s="61" t="s">
        <v>35</v>
      </c>
      <c r="D187" s="279" t="s">
        <v>231</v>
      </c>
      <c r="E187" s="280" t="s">
        <v>10</v>
      </c>
      <c r="F187" s="281" t="s">
        <v>545</v>
      </c>
      <c r="G187" s="50" t="s">
        <v>17</v>
      </c>
      <c r="H187" s="360">
        <f>SUM([1]прил9!I143)</f>
        <v>450000</v>
      </c>
    </row>
    <row r="188" spans="1:8" ht="15.75" x14ac:dyDescent="0.25">
      <c r="A188" s="95" t="s">
        <v>147</v>
      </c>
      <c r="B188" s="26" t="s">
        <v>20</v>
      </c>
      <c r="C188" s="46" t="s">
        <v>32</v>
      </c>
      <c r="D188" s="294"/>
      <c r="E188" s="295"/>
      <c r="F188" s="296"/>
      <c r="G188" s="25"/>
      <c r="H188" s="356">
        <f>SUM(H189+H206)</f>
        <v>26825341</v>
      </c>
    </row>
    <row r="189" spans="1:8" ht="47.25" x14ac:dyDescent="0.25">
      <c r="A189" s="83" t="s">
        <v>148</v>
      </c>
      <c r="B189" s="34" t="s">
        <v>20</v>
      </c>
      <c r="C189" s="36" t="s">
        <v>32</v>
      </c>
      <c r="D189" s="276" t="s">
        <v>543</v>
      </c>
      <c r="E189" s="277" t="s">
        <v>505</v>
      </c>
      <c r="F189" s="278" t="s">
        <v>506</v>
      </c>
      <c r="G189" s="34"/>
      <c r="H189" s="357">
        <f>SUM(H190+H202)</f>
        <v>10444971</v>
      </c>
    </row>
    <row r="190" spans="1:8" ht="65.25" customHeight="1" x14ac:dyDescent="0.25">
      <c r="A190" s="84" t="s">
        <v>149</v>
      </c>
      <c r="B190" s="50" t="s">
        <v>20</v>
      </c>
      <c r="C190" s="61" t="s">
        <v>32</v>
      </c>
      <c r="D190" s="279" t="s">
        <v>223</v>
      </c>
      <c r="E190" s="280" t="s">
        <v>505</v>
      </c>
      <c r="F190" s="281" t="s">
        <v>506</v>
      </c>
      <c r="G190" s="50"/>
      <c r="H190" s="358">
        <f>SUM(H191)</f>
        <v>10396971</v>
      </c>
    </row>
    <row r="191" spans="1:8" ht="47.25" customHeight="1" x14ac:dyDescent="0.25">
      <c r="A191" s="84" t="s">
        <v>546</v>
      </c>
      <c r="B191" s="50" t="s">
        <v>20</v>
      </c>
      <c r="C191" s="61" t="s">
        <v>32</v>
      </c>
      <c r="D191" s="279" t="s">
        <v>223</v>
      </c>
      <c r="E191" s="280" t="s">
        <v>10</v>
      </c>
      <c r="F191" s="281" t="s">
        <v>506</v>
      </c>
      <c r="G191" s="50"/>
      <c r="H191" s="358">
        <f>SUM(H192+H194+H196+H198+H200)</f>
        <v>10396971</v>
      </c>
    </row>
    <row r="192" spans="1:8" ht="31.5" customHeight="1" x14ac:dyDescent="0.25">
      <c r="A192" s="84" t="s">
        <v>1069</v>
      </c>
      <c r="B192" s="50" t="s">
        <v>20</v>
      </c>
      <c r="C192" s="61" t="s">
        <v>32</v>
      </c>
      <c r="D192" s="279" t="s">
        <v>223</v>
      </c>
      <c r="E192" s="280" t="s">
        <v>10</v>
      </c>
      <c r="F192" s="598">
        <v>13390</v>
      </c>
      <c r="G192" s="50"/>
      <c r="H192" s="358">
        <f>SUM(H193)</f>
        <v>4220915</v>
      </c>
    </row>
    <row r="193" spans="1:11" ht="33.75" customHeight="1" x14ac:dyDescent="0.25">
      <c r="A193" s="84" t="s">
        <v>192</v>
      </c>
      <c r="B193" s="50" t="s">
        <v>20</v>
      </c>
      <c r="C193" s="61" t="s">
        <v>32</v>
      </c>
      <c r="D193" s="279" t="s">
        <v>223</v>
      </c>
      <c r="E193" s="280" t="s">
        <v>10</v>
      </c>
      <c r="F193" s="598">
        <v>13390</v>
      </c>
      <c r="G193" s="50" t="s">
        <v>187</v>
      </c>
      <c r="H193" s="360">
        <f>SUM([1]прил9!I149)</f>
        <v>4220915</v>
      </c>
    </row>
    <row r="194" spans="1:11" ht="19.5" customHeight="1" x14ac:dyDescent="0.25">
      <c r="A194" s="84" t="s">
        <v>1070</v>
      </c>
      <c r="B194" s="50" t="s">
        <v>20</v>
      </c>
      <c r="C194" s="61" t="s">
        <v>32</v>
      </c>
      <c r="D194" s="279" t="s">
        <v>223</v>
      </c>
      <c r="E194" s="280" t="s">
        <v>10</v>
      </c>
      <c r="F194" s="281" t="s">
        <v>1071</v>
      </c>
      <c r="G194" s="50"/>
      <c r="H194" s="358">
        <f>SUM(H195)</f>
        <v>399971</v>
      </c>
    </row>
    <row r="195" spans="1:11" ht="33.75" customHeight="1" x14ac:dyDescent="0.25">
      <c r="A195" s="84" t="s">
        <v>192</v>
      </c>
      <c r="B195" s="50" t="s">
        <v>20</v>
      </c>
      <c r="C195" s="61" t="s">
        <v>32</v>
      </c>
      <c r="D195" s="279" t="s">
        <v>223</v>
      </c>
      <c r="E195" s="280" t="s">
        <v>10</v>
      </c>
      <c r="F195" s="281" t="s">
        <v>1071</v>
      </c>
      <c r="G195" s="50" t="s">
        <v>187</v>
      </c>
      <c r="H195" s="360">
        <f>SUM([1]прил9!I151)</f>
        <v>399971</v>
      </c>
    </row>
    <row r="196" spans="1:11" ht="33.75" customHeight="1" x14ac:dyDescent="0.25">
      <c r="A196" s="84" t="s">
        <v>150</v>
      </c>
      <c r="B196" s="50" t="s">
        <v>20</v>
      </c>
      <c r="C196" s="61" t="s">
        <v>32</v>
      </c>
      <c r="D196" s="279" t="s">
        <v>223</v>
      </c>
      <c r="E196" s="280" t="s">
        <v>10</v>
      </c>
      <c r="F196" s="281" t="s">
        <v>547</v>
      </c>
      <c r="G196" s="50"/>
      <c r="H196" s="358">
        <f>SUM(H197)</f>
        <v>2072445</v>
      </c>
      <c r="I196" s="630"/>
      <c r="J196" s="631"/>
      <c r="K196" s="631"/>
    </row>
    <row r="197" spans="1:11" ht="33.75" customHeight="1" x14ac:dyDescent="0.25">
      <c r="A197" s="84" t="s">
        <v>192</v>
      </c>
      <c r="B197" s="50" t="s">
        <v>20</v>
      </c>
      <c r="C197" s="61" t="s">
        <v>32</v>
      </c>
      <c r="D197" s="279" t="s">
        <v>223</v>
      </c>
      <c r="E197" s="280" t="s">
        <v>10</v>
      </c>
      <c r="F197" s="281" t="s">
        <v>547</v>
      </c>
      <c r="G197" s="50" t="s">
        <v>187</v>
      </c>
      <c r="H197" s="360">
        <f>SUM([1]прил9!I153)</f>
        <v>2072445</v>
      </c>
    </row>
    <row r="198" spans="1:11" ht="48" customHeight="1" x14ac:dyDescent="0.25">
      <c r="A198" s="84" t="s">
        <v>548</v>
      </c>
      <c r="B198" s="50" t="s">
        <v>20</v>
      </c>
      <c r="C198" s="61" t="s">
        <v>32</v>
      </c>
      <c r="D198" s="279" t="s">
        <v>223</v>
      </c>
      <c r="E198" s="280" t="s">
        <v>10</v>
      </c>
      <c r="F198" s="281" t="s">
        <v>549</v>
      </c>
      <c r="G198" s="50"/>
      <c r="H198" s="358">
        <f>SUM(H199)</f>
        <v>2718640</v>
      </c>
    </row>
    <row r="199" spans="1:11" ht="19.5" customHeight="1" x14ac:dyDescent="0.25">
      <c r="A199" s="84" t="s">
        <v>21</v>
      </c>
      <c r="B199" s="50" t="s">
        <v>20</v>
      </c>
      <c r="C199" s="61" t="s">
        <v>32</v>
      </c>
      <c r="D199" s="113" t="s">
        <v>223</v>
      </c>
      <c r="E199" s="326" t="s">
        <v>10</v>
      </c>
      <c r="F199" s="327" t="s">
        <v>549</v>
      </c>
      <c r="G199" s="50" t="s">
        <v>71</v>
      </c>
      <c r="H199" s="360">
        <f>SUM([1]прил9!I155)</f>
        <v>2718640</v>
      </c>
    </row>
    <row r="200" spans="1:11" ht="47.25" x14ac:dyDescent="0.25">
      <c r="A200" s="84" t="s">
        <v>550</v>
      </c>
      <c r="B200" s="50" t="s">
        <v>20</v>
      </c>
      <c r="C200" s="61" t="s">
        <v>32</v>
      </c>
      <c r="D200" s="279" t="s">
        <v>223</v>
      </c>
      <c r="E200" s="280" t="s">
        <v>10</v>
      </c>
      <c r="F200" s="281" t="s">
        <v>551</v>
      </c>
      <c r="G200" s="50"/>
      <c r="H200" s="358">
        <f>SUM(H201)</f>
        <v>985000</v>
      </c>
    </row>
    <row r="201" spans="1:11" ht="18" customHeight="1" x14ac:dyDescent="0.25">
      <c r="A201" s="84" t="s">
        <v>21</v>
      </c>
      <c r="B201" s="50" t="s">
        <v>20</v>
      </c>
      <c r="C201" s="61" t="s">
        <v>32</v>
      </c>
      <c r="D201" s="279" t="s">
        <v>223</v>
      </c>
      <c r="E201" s="280" t="s">
        <v>10</v>
      </c>
      <c r="F201" s="281" t="s">
        <v>551</v>
      </c>
      <c r="G201" s="50" t="s">
        <v>71</v>
      </c>
      <c r="H201" s="360">
        <f>SUM([1]прил9!I157)</f>
        <v>985000</v>
      </c>
    </row>
    <row r="202" spans="1:11" ht="78.75" x14ac:dyDescent="0.25">
      <c r="A202" s="84" t="s">
        <v>266</v>
      </c>
      <c r="B202" s="50" t="s">
        <v>20</v>
      </c>
      <c r="C202" s="134" t="s">
        <v>32</v>
      </c>
      <c r="D202" s="279" t="s">
        <v>264</v>
      </c>
      <c r="E202" s="280" t="s">
        <v>505</v>
      </c>
      <c r="F202" s="281" t="s">
        <v>506</v>
      </c>
      <c r="G202" s="50"/>
      <c r="H202" s="358">
        <f>SUM(H203)</f>
        <v>48000</v>
      </c>
    </row>
    <row r="203" spans="1:11" ht="34.5" customHeight="1" x14ac:dyDescent="0.25">
      <c r="A203" s="84" t="s">
        <v>552</v>
      </c>
      <c r="B203" s="50" t="s">
        <v>20</v>
      </c>
      <c r="C203" s="134" t="s">
        <v>32</v>
      </c>
      <c r="D203" s="279" t="s">
        <v>264</v>
      </c>
      <c r="E203" s="280" t="s">
        <v>10</v>
      </c>
      <c r="F203" s="281" t="s">
        <v>506</v>
      </c>
      <c r="G203" s="50"/>
      <c r="H203" s="358">
        <f>SUM(H204)</f>
        <v>48000</v>
      </c>
    </row>
    <row r="204" spans="1:11" ht="31.5" x14ac:dyDescent="0.25">
      <c r="A204" s="84" t="s">
        <v>265</v>
      </c>
      <c r="B204" s="50" t="s">
        <v>20</v>
      </c>
      <c r="C204" s="134" t="s">
        <v>32</v>
      </c>
      <c r="D204" s="279" t="s">
        <v>264</v>
      </c>
      <c r="E204" s="280" t="s">
        <v>10</v>
      </c>
      <c r="F204" s="281" t="s">
        <v>553</v>
      </c>
      <c r="G204" s="50"/>
      <c r="H204" s="358">
        <f>SUM(H205)</f>
        <v>48000</v>
      </c>
    </row>
    <row r="205" spans="1:11" ht="32.25" customHeight="1" x14ac:dyDescent="0.25">
      <c r="A205" s="98" t="s">
        <v>709</v>
      </c>
      <c r="B205" s="50" t="s">
        <v>20</v>
      </c>
      <c r="C205" s="134" t="s">
        <v>32</v>
      </c>
      <c r="D205" s="279" t="s">
        <v>264</v>
      </c>
      <c r="E205" s="280" t="s">
        <v>10</v>
      </c>
      <c r="F205" s="281" t="s">
        <v>553</v>
      </c>
      <c r="G205" s="50" t="s">
        <v>16</v>
      </c>
      <c r="H205" s="360">
        <f>SUM([1]прил9!I161)</f>
        <v>48000</v>
      </c>
    </row>
    <row r="206" spans="1:11" ht="32.25" customHeight="1" x14ac:dyDescent="0.25">
      <c r="A206" s="128" t="s">
        <v>190</v>
      </c>
      <c r="B206" s="34" t="s">
        <v>20</v>
      </c>
      <c r="C206" s="133" t="s">
        <v>32</v>
      </c>
      <c r="D206" s="282" t="s">
        <v>228</v>
      </c>
      <c r="E206" s="283" t="s">
        <v>505</v>
      </c>
      <c r="F206" s="284" t="s">
        <v>506</v>
      </c>
      <c r="G206" s="34"/>
      <c r="H206" s="357">
        <f>SUM(H207)</f>
        <v>16380370</v>
      </c>
    </row>
    <row r="207" spans="1:11" ht="50.25" customHeight="1" x14ac:dyDescent="0.25">
      <c r="A207" s="127" t="s">
        <v>191</v>
      </c>
      <c r="B207" s="50" t="s">
        <v>20</v>
      </c>
      <c r="C207" s="134" t="s">
        <v>32</v>
      </c>
      <c r="D207" s="285" t="s">
        <v>229</v>
      </c>
      <c r="E207" s="286" t="s">
        <v>505</v>
      </c>
      <c r="F207" s="287" t="s">
        <v>506</v>
      </c>
      <c r="G207" s="50"/>
      <c r="H207" s="358">
        <f>SUM(H208)</f>
        <v>16380370</v>
      </c>
    </row>
    <row r="208" spans="1:11" ht="51" customHeight="1" x14ac:dyDescent="0.25">
      <c r="A208" s="127" t="s">
        <v>567</v>
      </c>
      <c r="B208" s="50" t="s">
        <v>20</v>
      </c>
      <c r="C208" s="134" t="s">
        <v>32</v>
      </c>
      <c r="D208" s="285" t="s">
        <v>229</v>
      </c>
      <c r="E208" s="286" t="s">
        <v>12</v>
      </c>
      <c r="F208" s="287" t="s">
        <v>506</v>
      </c>
      <c r="G208" s="50"/>
      <c r="H208" s="358">
        <f>SUM(H209+H211)</f>
        <v>16380370</v>
      </c>
    </row>
    <row r="209" spans="1:8" ht="32.25" customHeight="1" x14ac:dyDescent="0.25">
      <c r="A209" s="127" t="s">
        <v>1072</v>
      </c>
      <c r="B209" s="50" t="s">
        <v>20</v>
      </c>
      <c r="C209" s="134" t="s">
        <v>32</v>
      </c>
      <c r="D209" s="285" t="s">
        <v>229</v>
      </c>
      <c r="E209" s="286" t="s">
        <v>12</v>
      </c>
      <c r="F209" s="287" t="s">
        <v>1073</v>
      </c>
      <c r="G209" s="50"/>
      <c r="H209" s="358">
        <f>SUM(H210)</f>
        <v>165319</v>
      </c>
    </row>
    <row r="210" spans="1:8" ht="32.25" customHeight="1" x14ac:dyDescent="0.25">
      <c r="A210" s="127" t="s">
        <v>192</v>
      </c>
      <c r="B210" s="50" t="s">
        <v>20</v>
      </c>
      <c r="C210" s="134" t="s">
        <v>32</v>
      </c>
      <c r="D210" s="285" t="s">
        <v>229</v>
      </c>
      <c r="E210" s="286" t="s">
        <v>12</v>
      </c>
      <c r="F210" s="287" t="s">
        <v>1073</v>
      </c>
      <c r="G210" s="50" t="s">
        <v>187</v>
      </c>
      <c r="H210" s="360">
        <f>SUM([1]прил9!I166)</f>
        <v>165319</v>
      </c>
    </row>
    <row r="211" spans="1:8" ht="15" customHeight="1" x14ac:dyDescent="0.25">
      <c r="A211" s="127" t="s">
        <v>1074</v>
      </c>
      <c r="B211" s="50" t="s">
        <v>20</v>
      </c>
      <c r="C211" s="134" t="s">
        <v>32</v>
      </c>
      <c r="D211" s="285" t="s">
        <v>229</v>
      </c>
      <c r="E211" s="286" t="s">
        <v>12</v>
      </c>
      <c r="F211" s="287" t="s">
        <v>1075</v>
      </c>
      <c r="G211" s="50"/>
      <c r="H211" s="358">
        <f>SUM(H212)</f>
        <v>16215051</v>
      </c>
    </row>
    <row r="212" spans="1:8" ht="32.25" customHeight="1" x14ac:dyDescent="0.25">
      <c r="A212" s="127" t="s">
        <v>192</v>
      </c>
      <c r="B212" s="50" t="s">
        <v>20</v>
      </c>
      <c r="C212" s="134" t="s">
        <v>32</v>
      </c>
      <c r="D212" s="285" t="s">
        <v>229</v>
      </c>
      <c r="E212" s="286" t="s">
        <v>12</v>
      </c>
      <c r="F212" s="287" t="s">
        <v>1075</v>
      </c>
      <c r="G212" s="50" t="s">
        <v>187</v>
      </c>
      <c r="H212" s="360">
        <f>SUM([1]прил9!I168)</f>
        <v>16215051</v>
      </c>
    </row>
    <row r="213" spans="1:8" ht="15.75" x14ac:dyDescent="0.25">
      <c r="A213" s="95" t="s">
        <v>26</v>
      </c>
      <c r="B213" s="26" t="s">
        <v>20</v>
      </c>
      <c r="C213" s="46">
        <v>12</v>
      </c>
      <c r="D213" s="294"/>
      <c r="E213" s="295"/>
      <c r="F213" s="296"/>
      <c r="G213" s="25"/>
      <c r="H213" s="356">
        <f>SUM(H214,H219,H224,H233,H240)</f>
        <v>887763</v>
      </c>
    </row>
    <row r="214" spans="1:8" ht="47.25" customHeight="1" x14ac:dyDescent="0.25">
      <c r="A214" s="33" t="s">
        <v>140</v>
      </c>
      <c r="B214" s="34" t="s">
        <v>20</v>
      </c>
      <c r="C214" s="36">
        <v>12</v>
      </c>
      <c r="D214" s="276" t="s">
        <v>531</v>
      </c>
      <c r="E214" s="277" t="s">
        <v>505</v>
      </c>
      <c r="F214" s="278" t="s">
        <v>506</v>
      </c>
      <c r="G214" s="34"/>
      <c r="H214" s="357">
        <f>SUM(H215)</f>
        <v>200000</v>
      </c>
    </row>
    <row r="215" spans="1:8" ht="64.5" customHeight="1" x14ac:dyDescent="0.25">
      <c r="A215" s="62" t="s">
        <v>141</v>
      </c>
      <c r="B215" s="2" t="s">
        <v>20</v>
      </c>
      <c r="C215" s="607">
        <v>12</v>
      </c>
      <c r="D215" s="291" t="s">
        <v>213</v>
      </c>
      <c r="E215" s="292" t="s">
        <v>505</v>
      </c>
      <c r="F215" s="293" t="s">
        <v>506</v>
      </c>
      <c r="G215" s="2"/>
      <c r="H215" s="358">
        <f>SUM(H216)</f>
        <v>200000</v>
      </c>
    </row>
    <row r="216" spans="1:8" ht="48.75" customHeight="1" x14ac:dyDescent="0.25">
      <c r="A216" s="62" t="s">
        <v>532</v>
      </c>
      <c r="B216" s="2" t="s">
        <v>20</v>
      </c>
      <c r="C216" s="607">
        <v>12</v>
      </c>
      <c r="D216" s="291" t="s">
        <v>213</v>
      </c>
      <c r="E216" s="292" t="s">
        <v>10</v>
      </c>
      <c r="F216" s="293" t="s">
        <v>506</v>
      </c>
      <c r="G216" s="2"/>
      <c r="H216" s="358">
        <f>SUM(H217)</f>
        <v>200000</v>
      </c>
    </row>
    <row r="217" spans="1:8" ht="16.5" customHeight="1" x14ac:dyDescent="0.25">
      <c r="A217" s="93" t="s">
        <v>534</v>
      </c>
      <c r="B217" s="2" t="s">
        <v>20</v>
      </c>
      <c r="C217" s="607">
        <v>12</v>
      </c>
      <c r="D217" s="291" t="s">
        <v>213</v>
      </c>
      <c r="E217" s="292" t="s">
        <v>10</v>
      </c>
      <c r="F217" s="293" t="s">
        <v>533</v>
      </c>
      <c r="G217" s="2"/>
      <c r="H217" s="358">
        <f>SUM(H218)</f>
        <v>200000</v>
      </c>
    </row>
    <row r="218" spans="1:8" ht="30" customHeight="1" x14ac:dyDescent="0.25">
      <c r="A218" s="98" t="s">
        <v>709</v>
      </c>
      <c r="B218" s="2" t="s">
        <v>20</v>
      </c>
      <c r="C218" s="607">
        <v>12</v>
      </c>
      <c r="D218" s="291" t="s">
        <v>213</v>
      </c>
      <c r="E218" s="292" t="s">
        <v>10</v>
      </c>
      <c r="F218" s="293" t="s">
        <v>533</v>
      </c>
      <c r="G218" s="2" t="s">
        <v>16</v>
      </c>
      <c r="H218" s="359">
        <f>SUM([1]прил9!I174)</f>
        <v>200000</v>
      </c>
    </row>
    <row r="219" spans="1:8" ht="47.25" hidden="1" x14ac:dyDescent="0.25">
      <c r="A219" s="33" t="s">
        <v>153</v>
      </c>
      <c r="B219" s="34" t="s">
        <v>20</v>
      </c>
      <c r="C219" s="36">
        <v>12</v>
      </c>
      <c r="D219" s="276" t="s">
        <v>554</v>
      </c>
      <c r="E219" s="277" t="s">
        <v>505</v>
      </c>
      <c r="F219" s="278" t="s">
        <v>506</v>
      </c>
      <c r="G219" s="34"/>
      <c r="H219" s="357">
        <f>SUM(H220)</f>
        <v>0</v>
      </c>
    </row>
    <row r="220" spans="1:8" ht="63.75" hidden="1" customHeight="1" x14ac:dyDescent="0.25">
      <c r="A220" s="328" t="s">
        <v>154</v>
      </c>
      <c r="B220" s="5" t="s">
        <v>20</v>
      </c>
      <c r="C220" s="608">
        <v>12</v>
      </c>
      <c r="D220" s="291" t="s">
        <v>224</v>
      </c>
      <c r="E220" s="292" t="s">
        <v>505</v>
      </c>
      <c r="F220" s="293" t="s">
        <v>506</v>
      </c>
      <c r="G220" s="2"/>
      <c r="H220" s="358">
        <f>SUM(H221)</f>
        <v>0</v>
      </c>
    </row>
    <row r="221" spans="1:8" ht="32.25" hidden="1" customHeight="1" x14ac:dyDescent="0.25">
      <c r="A221" s="99" t="s">
        <v>555</v>
      </c>
      <c r="B221" s="5" t="s">
        <v>20</v>
      </c>
      <c r="C221" s="608">
        <v>12</v>
      </c>
      <c r="D221" s="291" t="s">
        <v>224</v>
      </c>
      <c r="E221" s="292" t="s">
        <v>10</v>
      </c>
      <c r="F221" s="293" t="s">
        <v>506</v>
      </c>
      <c r="G221" s="325"/>
      <c r="H221" s="358">
        <f>SUM(H222)</f>
        <v>0</v>
      </c>
    </row>
    <row r="222" spans="1:8" ht="18" hidden="1" customHeight="1" x14ac:dyDescent="0.25">
      <c r="A222" s="3" t="s">
        <v>111</v>
      </c>
      <c r="B222" s="5" t="s">
        <v>20</v>
      </c>
      <c r="C222" s="608">
        <v>12</v>
      </c>
      <c r="D222" s="291" t="s">
        <v>224</v>
      </c>
      <c r="E222" s="292" t="s">
        <v>10</v>
      </c>
      <c r="F222" s="293" t="s">
        <v>556</v>
      </c>
      <c r="G222" s="67"/>
      <c r="H222" s="358">
        <f>SUM(H223)</f>
        <v>0</v>
      </c>
    </row>
    <row r="223" spans="1:8" ht="30.75" hidden="1" customHeight="1" x14ac:dyDescent="0.25">
      <c r="A223" s="98" t="s">
        <v>709</v>
      </c>
      <c r="B223" s="5" t="s">
        <v>20</v>
      </c>
      <c r="C223" s="608">
        <v>12</v>
      </c>
      <c r="D223" s="291" t="s">
        <v>224</v>
      </c>
      <c r="E223" s="292" t="s">
        <v>10</v>
      </c>
      <c r="F223" s="293" t="s">
        <v>556</v>
      </c>
      <c r="G223" s="67" t="s">
        <v>16</v>
      </c>
      <c r="H223" s="360">
        <f>SUM([1]прил9!I376)</f>
        <v>0</v>
      </c>
    </row>
    <row r="224" spans="1:8" ht="50.25" customHeight="1" x14ac:dyDescent="0.25">
      <c r="A224" s="83" t="s">
        <v>199</v>
      </c>
      <c r="B224" s="34" t="s">
        <v>20</v>
      </c>
      <c r="C224" s="36">
        <v>12</v>
      </c>
      <c r="D224" s="276" t="s">
        <v>1002</v>
      </c>
      <c r="E224" s="277" t="s">
        <v>505</v>
      </c>
      <c r="F224" s="278" t="s">
        <v>506</v>
      </c>
      <c r="G224" s="34"/>
      <c r="H224" s="357">
        <f>SUM(H225)</f>
        <v>571061</v>
      </c>
    </row>
    <row r="225" spans="1:8" ht="79.5" customHeight="1" x14ac:dyDescent="0.25">
      <c r="A225" s="84" t="s">
        <v>200</v>
      </c>
      <c r="B225" s="50" t="s">
        <v>20</v>
      </c>
      <c r="C225" s="61">
        <v>12</v>
      </c>
      <c r="D225" s="279" t="s">
        <v>230</v>
      </c>
      <c r="E225" s="280" t="s">
        <v>505</v>
      </c>
      <c r="F225" s="281" t="s">
        <v>506</v>
      </c>
      <c r="G225" s="50"/>
      <c r="H225" s="358">
        <f>SUM(H226)</f>
        <v>571061</v>
      </c>
    </row>
    <row r="226" spans="1:8" ht="30.75" customHeight="1" x14ac:dyDescent="0.25">
      <c r="A226" s="84" t="s">
        <v>574</v>
      </c>
      <c r="B226" s="50" t="s">
        <v>20</v>
      </c>
      <c r="C226" s="61">
        <v>12</v>
      </c>
      <c r="D226" s="279" t="s">
        <v>230</v>
      </c>
      <c r="E226" s="280" t="s">
        <v>10</v>
      </c>
      <c r="F226" s="281" t="s">
        <v>506</v>
      </c>
      <c r="G226" s="50"/>
      <c r="H226" s="358">
        <f>SUM(H229+H231+H227)</f>
        <v>571061</v>
      </c>
    </row>
    <row r="227" spans="1:8" ht="30.75" customHeight="1" x14ac:dyDescent="0.25">
      <c r="A227" s="84" t="s">
        <v>1076</v>
      </c>
      <c r="B227" s="50" t="s">
        <v>20</v>
      </c>
      <c r="C227" s="61">
        <v>12</v>
      </c>
      <c r="D227" s="279" t="s">
        <v>230</v>
      </c>
      <c r="E227" s="280" t="s">
        <v>10</v>
      </c>
      <c r="F227" s="598">
        <v>13600</v>
      </c>
      <c r="G227" s="50"/>
      <c r="H227" s="358">
        <f>SUM(H228)</f>
        <v>372849</v>
      </c>
    </row>
    <row r="228" spans="1:8" ht="18.75" customHeight="1" x14ac:dyDescent="0.25">
      <c r="A228" s="84" t="s">
        <v>21</v>
      </c>
      <c r="B228" s="50" t="s">
        <v>20</v>
      </c>
      <c r="C228" s="61">
        <v>12</v>
      </c>
      <c r="D228" s="279" t="s">
        <v>230</v>
      </c>
      <c r="E228" s="280" t="s">
        <v>10</v>
      </c>
      <c r="F228" s="598">
        <v>13600</v>
      </c>
      <c r="G228" s="50" t="s">
        <v>71</v>
      </c>
      <c r="H228" s="360">
        <f>SUM([1]прил9!I179)</f>
        <v>372849</v>
      </c>
    </row>
    <row r="229" spans="1:8" ht="30.75" customHeight="1" x14ac:dyDescent="0.25">
      <c r="A229" s="84" t="s">
        <v>1077</v>
      </c>
      <c r="B229" s="50" t="s">
        <v>20</v>
      </c>
      <c r="C229" s="61">
        <v>12</v>
      </c>
      <c r="D229" s="279" t="s">
        <v>230</v>
      </c>
      <c r="E229" s="280" t="s">
        <v>10</v>
      </c>
      <c r="F229" s="281" t="s">
        <v>1078</v>
      </c>
      <c r="G229" s="50"/>
      <c r="H229" s="358">
        <f>SUM(H230)</f>
        <v>93212</v>
      </c>
    </row>
    <row r="230" spans="1:8" ht="17.25" customHeight="1" x14ac:dyDescent="0.25">
      <c r="A230" s="84" t="s">
        <v>21</v>
      </c>
      <c r="B230" s="50" t="s">
        <v>20</v>
      </c>
      <c r="C230" s="61">
        <v>12</v>
      </c>
      <c r="D230" s="279" t="s">
        <v>230</v>
      </c>
      <c r="E230" s="280" t="s">
        <v>10</v>
      </c>
      <c r="F230" s="281" t="s">
        <v>1078</v>
      </c>
      <c r="G230" s="50" t="s">
        <v>71</v>
      </c>
      <c r="H230" s="360">
        <f>SUM([1]прил9!I181)</f>
        <v>93212</v>
      </c>
    </row>
    <row r="231" spans="1:8" ht="30.75" customHeight="1" x14ac:dyDescent="0.25">
      <c r="A231" s="84" t="s">
        <v>1004</v>
      </c>
      <c r="B231" s="50" t="s">
        <v>20</v>
      </c>
      <c r="C231" s="61">
        <v>12</v>
      </c>
      <c r="D231" s="279" t="s">
        <v>230</v>
      </c>
      <c r="E231" s="280" t="s">
        <v>10</v>
      </c>
      <c r="F231" s="281" t="s">
        <v>1003</v>
      </c>
      <c r="G231" s="50"/>
      <c r="H231" s="358">
        <f>SUM(H232)</f>
        <v>105000</v>
      </c>
    </row>
    <row r="232" spans="1:8" ht="18" customHeight="1" x14ac:dyDescent="0.25">
      <c r="A232" s="98" t="s">
        <v>21</v>
      </c>
      <c r="B232" s="50" t="s">
        <v>20</v>
      </c>
      <c r="C232" s="61">
        <v>12</v>
      </c>
      <c r="D232" s="279" t="s">
        <v>230</v>
      </c>
      <c r="E232" s="280" t="s">
        <v>10</v>
      </c>
      <c r="F232" s="281" t="s">
        <v>1003</v>
      </c>
      <c r="G232" s="50" t="s">
        <v>71</v>
      </c>
      <c r="H232" s="360">
        <f>SUM([1]прил9!I183)</f>
        <v>105000</v>
      </c>
    </row>
    <row r="233" spans="1:8" ht="33" hidden="1" customHeight="1" x14ac:dyDescent="0.25">
      <c r="A233" s="73" t="s">
        <v>151</v>
      </c>
      <c r="B233" s="35" t="s">
        <v>20</v>
      </c>
      <c r="C233" s="35" t="s">
        <v>81</v>
      </c>
      <c r="D233" s="270" t="s">
        <v>225</v>
      </c>
      <c r="E233" s="271" t="s">
        <v>505</v>
      </c>
      <c r="F233" s="272" t="s">
        <v>506</v>
      </c>
      <c r="G233" s="34"/>
      <c r="H233" s="357">
        <f>SUM(H234)</f>
        <v>0</v>
      </c>
    </row>
    <row r="234" spans="1:8" ht="47.25" hidden="1" customHeight="1" x14ac:dyDescent="0.25">
      <c r="A234" s="93" t="s">
        <v>152</v>
      </c>
      <c r="B234" s="5" t="s">
        <v>20</v>
      </c>
      <c r="C234" s="608">
        <v>12</v>
      </c>
      <c r="D234" s="291" t="s">
        <v>226</v>
      </c>
      <c r="E234" s="292" t="s">
        <v>505</v>
      </c>
      <c r="F234" s="293" t="s">
        <v>506</v>
      </c>
      <c r="G234" s="325"/>
      <c r="H234" s="358">
        <f>SUM(H235)</f>
        <v>0</v>
      </c>
    </row>
    <row r="235" spans="1:8" ht="65.25" hidden="1" customHeight="1" x14ac:dyDescent="0.25">
      <c r="A235" s="93" t="s">
        <v>557</v>
      </c>
      <c r="B235" s="5" t="s">
        <v>20</v>
      </c>
      <c r="C235" s="608">
        <v>12</v>
      </c>
      <c r="D235" s="291" t="s">
        <v>226</v>
      </c>
      <c r="E235" s="292" t="s">
        <v>10</v>
      </c>
      <c r="F235" s="293" t="s">
        <v>506</v>
      </c>
      <c r="G235" s="325"/>
      <c r="H235" s="358">
        <f>SUM(H236+H238)</f>
        <v>0</v>
      </c>
    </row>
    <row r="236" spans="1:8" ht="31.5" hidden="1" x14ac:dyDescent="0.25">
      <c r="A236" s="3" t="s">
        <v>559</v>
      </c>
      <c r="B236" s="5" t="s">
        <v>20</v>
      </c>
      <c r="C236" s="608">
        <v>12</v>
      </c>
      <c r="D236" s="291" t="s">
        <v>226</v>
      </c>
      <c r="E236" s="292" t="s">
        <v>10</v>
      </c>
      <c r="F236" s="293" t="s">
        <v>558</v>
      </c>
      <c r="G236" s="325"/>
      <c r="H236" s="358">
        <f>SUM(H237)</f>
        <v>0</v>
      </c>
    </row>
    <row r="237" spans="1:8" ht="16.5" hidden="1" customHeight="1" x14ac:dyDescent="0.25">
      <c r="A237" s="93" t="s">
        <v>18</v>
      </c>
      <c r="B237" s="5" t="s">
        <v>20</v>
      </c>
      <c r="C237" s="608">
        <v>12</v>
      </c>
      <c r="D237" s="291" t="s">
        <v>226</v>
      </c>
      <c r="E237" s="292" t="s">
        <v>10</v>
      </c>
      <c r="F237" s="293" t="s">
        <v>558</v>
      </c>
      <c r="G237" s="325" t="s">
        <v>17</v>
      </c>
      <c r="H237" s="360">
        <f>SUM([1]прил9!I188)</f>
        <v>0</v>
      </c>
    </row>
    <row r="238" spans="1:8" ht="33" hidden="1" customHeight="1" x14ac:dyDescent="0.25">
      <c r="A238" s="503" t="s">
        <v>770</v>
      </c>
      <c r="B238" s="5" t="s">
        <v>20</v>
      </c>
      <c r="C238" s="608">
        <v>12</v>
      </c>
      <c r="D238" s="291" t="s">
        <v>226</v>
      </c>
      <c r="E238" s="292" t="s">
        <v>10</v>
      </c>
      <c r="F238" s="293" t="s">
        <v>769</v>
      </c>
      <c r="G238" s="325"/>
      <c r="H238" s="358">
        <f>SUM(H239)</f>
        <v>0</v>
      </c>
    </row>
    <row r="239" spans="1:8" ht="16.5" hidden="1" customHeight="1" x14ac:dyDescent="0.25">
      <c r="A239" s="93" t="s">
        <v>18</v>
      </c>
      <c r="B239" s="5" t="s">
        <v>20</v>
      </c>
      <c r="C239" s="608">
        <v>12</v>
      </c>
      <c r="D239" s="291" t="s">
        <v>226</v>
      </c>
      <c r="E239" s="292" t="s">
        <v>10</v>
      </c>
      <c r="F239" s="293" t="s">
        <v>769</v>
      </c>
      <c r="G239" s="325" t="s">
        <v>17</v>
      </c>
      <c r="H239" s="360">
        <f>SUM([1]прил9!I190)</f>
        <v>0</v>
      </c>
    </row>
    <row r="240" spans="1:8" ht="33" customHeight="1" x14ac:dyDescent="0.25">
      <c r="A240" s="73" t="s">
        <v>142</v>
      </c>
      <c r="B240" s="35" t="s">
        <v>20</v>
      </c>
      <c r="C240" s="35" t="s">
        <v>81</v>
      </c>
      <c r="D240" s="270" t="s">
        <v>218</v>
      </c>
      <c r="E240" s="271" t="s">
        <v>505</v>
      </c>
      <c r="F240" s="272" t="s">
        <v>506</v>
      </c>
      <c r="G240" s="34"/>
      <c r="H240" s="357">
        <f>SUM(H241)</f>
        <v>116702</v>
      </c>
    </row>
    <row r="241" spans="1:8" ht="33" customHeight="1" x14ac:dyDescent="0.25">
      <c r="A241" s="93" t="s">
        <v>143</v>
      </c>
      <c r="B241" s="5" t="s">
        <v>20</v>
      </c>
      <c r="C241" s="608">
        <v>12</v>
      </c>
      <c r="D241" s="291" t="s">
        <v>219</v>
      </c>
      <c r="E241" s="292" t="s">
        <v>505</v>
      </c>
      <c r="F241" s="293" t="s">
        <v>506</v>
      </c>
      <c r="G241" s="325"/>
      <c r="H241" s="358">
        <f>SUM(H242)</f>
        <v>116702</v>
      </c>
    </row>
    <row r="242" spans="1:8" ht="33.75" customHeight="1" x14ac:dyDescent="0.25">
      <c r="A242" s="3" t="s">
        <v>98</v>
      </c>
      <c r="B242" s="5" t="s">
        <v>20</v>
      </c>
      <c r="C242" s="608">
        <v>12</v>
      </c>
      <c r="D242" s="291" t="s">
        <v>219</v>
      </c>
      <c r="E242" s="292" t="s">
        <v>505</v>
      </c>
      <c r="F242" s="293" t="s">
        <v>539</v>
      </c>
      <c r="G242" s="325"/>
      <c r="H242" s="358">
        <f>SUM(H243:H245)</f>
        <v>116702</v>
      </c>
    </row>
    <row r="243" spans="1:8" ht="48" customHeight="1" x14ac:dyDescent="0.25">
      <c r="A243" s="93" t="s">
        <v>88</v>
      </c>
      <c r="B243" s="5" t="s">
        <v>20</v>
      </c>
      <c r="C243" s="608">
        <v>12</v>
      </c>
      <c r="D243" s="291" t="s">
        <v>219</v>
      </c>
      <c r="E243" s="292" t="s">
        <v>505</v>
      </c>
      <c r="F243" s="293" t="s">
        <v>539</v>
      </c>
      <c r="G243" s="325" t="s">
        <v>13</v>
      </c>
      <c r="H243" s="360">
        <f>SUM([1]прил9!I194)</f>
        <v>105202</v>
      </c>
    </row>
    <row r="244" spans="1:8" ht="30" customHeight="1" x14ac:dyDescent="0.25">
      <c r="A244" s="98" t="s">
        <v>709</v>
      </c>
      <c r="B244" s="5" t="s">
        <v>20</v>
      </c>
      <c r="C244" s="608">
        <v>12</v>
      </c>
      <c r="D244" s="291" t="s">
        <v>219</v>
      </c>
      <c r="E244" s="292" t="s">
        <v>505</v>
      </c>
      <c r="F244" s="293" t="s">
        <v>539</v>
      </c>
      <c r="G244" s="325" t="s">
        <v>16</v>
      </c>
      <c r="H244" s="360">
        <f>SUM([1]прил9!I195)</f>
        <v>9700</v>
      </c>
    </row>
    <row r="245" spans="1:8" ht="16.5" customHeight="1" x14ac:dyDescent="0.25">
      <c r="A245" s="3" t="s">
        <v>18</v>
      </c>
      <c r="B245" s="5" t="s">
        <v>20</v>
      </c>
      <c r="C245" s="608">
        <v>12</v>
      </c>
      <c r="D245" s="291" t="s">
        <v>219</v>
      </c>
      <c r="E245" s="292" t="s">
        <v>505</v>
      </c>
      <c r="F245" s="293" t="s">
        <v>539</v>
      </c>
      <c r="G245" s="325" t="s">
        <v>17</v>
      </c>
      <c r="H245" s="360">
        <f>SUM([1]прил9!I196)</f>
        <v>1800</v>
      </c>
    </row>
    <row r="246" spans="1:8" ht="16.5" customHeight="1" x14ac:dyDescent="0.25">
      <c r="A246" s="66" t="s">
        <v>155</v>
      </c>
      <c r="B246" s="104" t="s">
        <v>112</v>
      </c>
      <c r="C246" s="105"/>
      <c r="D246" s="304"/>
      <c r="E246" s="305"/>
      <c r="F246" s="306"/>
      <c r="G246" s="106"/>
      <c r="H246" s="355">
        <f>SUM(H247+H255+H285)</f>
        <v>4552416</v>
      </c>
    </row>
    <row r="247" spans="1:8" s="9" customFormat="1" ht="15.75" x14ac:dyDescent="0.25">
      <c r="A247" s="47" t="s">
        <v>255</v>
      </c>
      <c r="B247" s="59" t="s">
        <v>112</v>
      </c>
      <c r="C247" s="132" t="s">
        <v>10</v>
      </c>
      <c r="D247" s="267"/>
      <c r="E247" s="268"/>
      <c r="F247" s="269"/>
      <c r="G247" s="60"/>
      <c r="H247" s="356">
        <f>SUM(H248)</f>
        <v>48048</v>
      </c>
    </row>
    <row r="248" spans="1:8" ht="47.25" x14ac:dyDescent="0.25">
      <c r="A248" s="33" t="s">
        <v>199</v>
      </c>
      <c r="B248" s="35" t="s">
        <v>112</v>
      </c>
      <c r="C248" s="136" t="s">
        <v>10</v>
      </c>
      <c r="D248" s="276" t="s">
        <v>560</v>
      </c>
      <c r="E248" s="277" t="s">
        <v>505</v>
      </c>
      <c r="F248" s="278" t="s">
        <v>506</v>
      </c>
      <c r="G248" s="37"/>
      <c r="H248" s="357">
        <f>SUM(H249)</f>
        <v>48048</v>
      </c>
    </row>
    <row r="249" spans="1:8" ht="78.75" x14ac:dyDescent="0.25">
      <c r="A249" s="3" t="s">
        <v>257</v>
      </c>
      <c r="B249" s="5" t="s">
        <v>112</v>
      </c>
      <c r="C249" s="135" t="s">
        <v>10</v>
      </c>
      <c r="D249" s="291" t="s">
        <v>256</v>
      </c>
      <c r="E249" s="292" t="s">
        <v>505</v>
      </c>
      <c r="F249" s="293" t="s">
        <v>506</v>
      </c>
      <c r="G249" s="67"/>
      <c r="H249" s="358">
        <f>SUM(H250)</f>
        <v>48048</v>
      </c>
    </row>
    <row r="250" spans="1:8" ht="47.25" x14ac:dyDescent="0.25">
      <c r="A250" s="69" t="s">
        <v>561</v>
      </c>
      <c r="B250" s="5" t="s">
        <v>112</v>
      </c>
      <c r="C250" s="135" t="s">
        <v>10</v>
      </c>
      <c r="D250" s="291" t="s">
        <v>256</v>
      </c>
      <c r="E250" s="292" t="s">
        <v>10</v>
      </c>
      <c r="F250" s="293" t="s">
        <v>506</v>
      </c>
      <c r="G250" s="67"/>
      <c r="H250" s="358">
        <f>SUM(H251+H253)</f>
        <v>48048</v>
      </c>
    </row>
    <row r="251" spans="1:8" ht="18" hidden="1" customHeight="1" x14ac:dyDescent="0.25">
      <c r="A251" s="116" t="s">
        <v>267</v>
      </c>
      <c r="B251" s="5" t="s">
        <v>112</v>
      </c>
      <c r="C251" s="135" t="s">
        <v>10</v>
      </c>
      <c r="D251" s="291" t="s">
        <v>256</v>
      </c>
      <c r="E251" s="292" t="s">
        <v>10</v>
      </c>
      <c r="F251" s="293" t="s">
        <v>562</v>
      </c>
      <c r="G251" s="67"/>
      <c r="H251" s="358">
        <f>SUM(H252)</f>
        <v>0</v>
      </c>
    </row>
    <row r="252" spans="1:8" ht="31.5" hidden="1" customHeight="1" x14ac:dyDescent="0.25">
      <c r="A252" s="98" t="s">
        <v>709</v>
      </c>
      <c r="B252" s="5" t="s">
        <v>112</v>
      </c>
      <c r="C252" s="135" t="s">
        <v>10</v>
      </c>
      <c r="D252" s="291" t="s">
        <v>256</v>
      </c>
      <c r="E252" s="292" t="s">
        <v>10</v>
      </c>
      <c r="F252" s="293" t="s">
        <v>562</v>
      </c>
      <c r="G252" s="67" t="s">
        <v>16</v>
      </c>
      <c r="H252" s="360">
        <f>SUM([1]прил9!I203)</f>
        <v>0</v>
      </c>
    </row>
    <row r="253" spans="1:8" ht="33.75" customHeight="1" x14ac:dyDescent="0.25">
      <c r="A253" s="116" t="s">
        <v>563</v>
      </c>
      <c r="B253" s="5" t="s">
        <v>112</v>
      </c>
      <c r="C253" s="135" t="s">
        <v>10</v>
      </c>
      <c r="D253" s="291" t="s">
        <v>256</v>
      </c>
      <c r="E253" s="292" t="s">
        <v>10</v>
      </c>
      <c r="F253" s="293" t="s">
        <v>564</v>
      </c>
      <c r="G253" s="67"/>
      <c r="H253" s="358">
        <f>SUM(H254)</f>
        <v>48048</v>
      </c>
    </row>
    <row r="254" spans="1:8" ht="16.5" customHeight="1" x14ac:dyDescent="0.25">
      <c r="A254" s="84" t="s">
        <v>21</v>
      </c>
      <c r="B254" s="5" t="s">
        <v>112</v>
      </c>
      <c r="C254" s="135" t="s">
        <v>10</v>
      </c>
      <c r="D254" s="291" t="s">
        <v>256</v>
      </c>
      <c r="E254" s="292" t="s">
        <v>10</v>
      </c>
      <c r="F254" s="293" t="s">
        <v>564</v>
      </c>
      <c r="G254" s="67" t="s">
        <v>71</v>
      </c>
      <c r="H254" s="360">
        <f>SUM([1]прил9!I205)</f>
        <v>48048</v>
      </c>
    </row>
    <row r="255" spans="1:8" ht="16.5" customHeight="1" x14ac:dyDescent="0.25">
      <c r="A255" s="47" t="s">
        <v>156</v>
      </c>
      <c r="B255" s="59" t="s">
        <v>112</v>
      </c>
      <c r="C255" s="26" t="s">
        <v>12</v>
      </c>
      <c r="D255" s="267"/>
      <c r="E255" s="268"/>
      <c r="F255" s="269"/>
      <c r="G255" s="60"/>
      <c r="H255" s="356">
        <f>SUM(H256+H269+H274)</f>
        <v>4254368</v>
      </c>
    </row>
    <row r="256" spans="1:8" ht="32.25" customHeight="1" x14ac:dyDescent="0.25">
      <c r="A256" s="33" t="s">
        <v>188</v>
      </c>
      <c r="B256" s="35" t="s">
        <v>112</v>
      </c>
      <c r="C256" s="39" t="s">
        <v>12</v>
      </c>
      <c r="D256" s="276" t="s">
        <v>565</v>
      </c>
      <c r="E256" s="277" t="s">
        <v>505</v>
      </c>
      <c r="F256" s="278" t="s">
        <v>506</v>
      </c>
      <c r="G256" s="37"/>
      <c r="H256" s="357">
        <f>SUM(H257)</f>
        <v>2890368</v>
      </c>
    </row>
    <row r="257" spans="1:8" s="49" customFormat="1" ht="48.75" customHeight="1" x14ac:dyDescent="0.25">
      <c r="A257" s="62" t="s">
        <v>189</v>
      </c>
      <c r="B257" s="5" t="s">
        <v>112</v>
      </c>
      <c r="C257" s="608" t="s">
        <v>12</v>
      </c>
      <c r="D257" s="291" t="s">
        <v>227</v>
      </c>
      <c r="E257" s="292" t="s">
        <v>505</v>
      </c>
      <c r="F257" s="293" t="s">
        <v>506</v>
      </c>
      <c r="G257" s="67"/>
      <c r="H257" s="358">
        <f>SUM(H258)</f>
        <v>2890368</v>
      </c>
    </row>
    <row r="258" spans="1:8" s="49" customFormat="1" ht="33.75" customHeight="1" x14ac:dyDescent="0.25">
      <c r="A258" s="116" t="s">
        <v>566</v>
      </c>
      <c r="B258" s="5" t="s">
        <v>112</v>
      </c>
      <c r="C258" s="608" t="s">
        <v>12</v>
      </c>
      <c r="D258" s="291" t="s">
        <v>227</v>
      </c>
      <c r="E258" s="292" t="s">
        <v>10</v>
      </c>
      <c r="F258" s="293" t="s">
        <v>506</v>
      </c>
      <c r="G258" s="67"/>
      <c r="H258" s="358">
        <f>SUM(H259+H261+H263+H265+H267)</f>
        <v>2890368</v>
      </c>
    </row>
    <row r="259" spans="1:8" s="49" customFormat="1" ht="35.25" customHeight="1" x14ac:dyDescent="0.25">
      <c r="A259" s="116" t="s">
        <v>1127</v>
      </c>
      <c r="B259" s="5" t="s">
        <v>112</v>
      </c>
      <c r="C259" s="608" t="s">
        <v>12</v>
      </c>
      <c r="D259" s="291" t="s">
        <v>227</v>
      </c>
      <c r="E259" s="292" t="s">
        <v>10</v>
      </c>
      <c r="F259" s="493">
        <v>13420</v>
      </c>
      <c r="G259" s="67"/>
      <c r="H259" s="358">
        <f>SUM(H260)</f>
        <v>928000</v>
      </c>
    </row>
    <row r="260" spans="1:8" s="49" customFormat="1" ht="15.75" customHeight="1" x14ac:dyDescent="0.25">
      <c r="A260" s="116" t="s">
        <v>21</v>
      </c>
      <c r="B260" s="5" t="s">
        <v>112</v>
      </c>
      <c r="C260" s="608" t="s">
        <v>12</v>
      </c>
      <c r="D260" s="291" t="s">
        <v>227</v>
      </c>
      <c r="E260" s="292" t="s">
        <v>10</v>
      </c>
      <c r="F260" s="493">
        <v>13420</v>
      </c>
      <c r="G260" s="67" t="s">
        <v>71</v>
      </c>
      <c r="H260" s="360">
        <f>SUM([1]прил9!I211)</f>
        <v>928000</v>
      </c>
    </row>
    <row r="261" spans="1:8" s="49" customFormat="1" ht="33.75" customHeight="1" x14ac:dyDescent="0.25">
      <c r="A261" s="116" t="s">
        <v>1081</v>
      </c>
      <c r="B261" s="5" t="s">
        <v>112</v>
      </c>
      <c r="C261" s="608" t="s">
        <v>12</v>
      </c>
      <c r="D261" s="291" t="s">
        <v>227</v>
      </c>
      <c r="E261" s="292" t="s">
        <v>10</v>
      </c>
      <c r="F261" s="493">
        <v>13430</v>
      </c>
      <c r="G261" s="67"/>
      <c r="H261" s="358">
        <f>SUM(H262)</f>
        <v>1407000</v>
      </c>
    </row>
    <row r="262" spans="1:8" s="49" customFormat="1" ht="15.75" customHeight="1" x14ac:dyDescent="0.25">
      <c r="A262" s="116" t="s">
        <v>21</v>
      </c>
      <c r="B262" s="5" t="s">
        <v>112</v>
      </c>
      <c r="C262" s="608" t="s">
        <v>12</v>
      </c>
      <c r="D262" s="291" t="s">
        <v>227</v>
      </c>
      <c r="E262" s="292" t="s">
        <v>10</v>
      </c>
      <c r="F262" s="493">
        <v>13430</v>
      </c>
      <c r="G262" s="67" t="s">
        <v>71</v>
      </c>
      <c r="H262" s="360">
        <f>SUM([1]прил9!I213)</f>
        <v>1407000</v>
      </c>
    </row>
    <row r="263" spans="1:8" s="49" customFormat="1" ht="33.75" customHeight="1" x14ac:dyDescent="0.25">
      <c r="A263" s="116" t="s">
        <v>701</v>
      </c>
      <c r="B263" s="5" t="s">
        <v>112</v>
      </c>
      <c r="C263" s="608" t="s">
        <v>12</v>
      </c>
      <c r="D263" s="291" t="s">
        <v>227</v>
      </c>
      <c r="E263" s="292" t="s">
        <v>10</v>
      </c>
      <c r="F263" s="293" t="s">
        <v>700</v>
      </c>
      <c r="G263" s="67"/>
      <c r="H263" s="358">
        <f>SUM(H264)</f>
        <v>102000</v>
      </c>
    </row>
    <row r="264" spans="1:8" s="49" customFormat="1" ht="18" customHeight="1" x14ac:dyDescent="0.25">
      <c r="A264" s="84" t="s">
        <v>21</v>
      </c>
      <c r="B264" s="5" t="s">
        <v>112</v>
      </c>
      <c r="C264" s="608" t="s">
        <v>12</v>
      </c>
      <c r="D264" s="291" t="s">
        <v>227</v>
      </c>
      <c r="E264" s="292" t="s">
        <v>10</v>
      </c>
      <c r="F264" s="293" t="s">
        <v>700</v>
      </c>
      <c r="G264" s="67" t="s">
        <v>71</v>
      </c>
      <c r="H264" s="360">
        <f>SUM([1]прил9!I215)</f>
        <v>102000</v>
      </c>
    </row>
    <row r="265" spans="1:8" s="49" customFormat="1" ht="33.75" customHeight="1" x14ac:dyDescent="0.25">
      <c r="A265" s="84" t="s">
        <v>1079</v>
      </c>
      <c r="B265" s="5" t="s">
        <v>112</v>
      </c>
      <c r="C265" s="608" t="s">
        <v>12</v>
      </c>
      <c r="D265" s="291" t="s">
        <v>227</v>
      </c>
      <c r="E265" s="292" t="s">
        <v>10</v>
      </c>
      <c r="F265" s="293" t="s">
        <v>1080</v>
      </c>
      <c r="G265" s="67"/>
      <c r="H265" s="358">
        <f>SUM(H266)</f>
        <v>102885</v>
      </c>
    </row>
    <row r="266" spans="1:8" s="49" customFormat="1" ht="15.75" customHeight="1" x14ac:dyDescent="0.25">
      <c r="A266" s="84" t="s">
        <v>21</v>
      </c>
      <c r="B266" s="5" t="s">
        <v>112</v>
      </c>
      <c r="C266" s="608" t="s">
        <v>12</v>
      </c>
      <c r="D266" s="291" t="s">
        <v>227</v>
      </c>
      <c r="E266" s="292" t="s">
        <v>10</v>
      </c>
      <c r="F266" s="293" t="s">
        <v>1080</v>
      </c>
      <c r="G266" s="67" t="s">
        <v>71</v>
      </c>
      <c r="H266" s="360">
        <f>SUM([1]прил9!I217)</f>
        <v>102885</v>
      </c>
    </row>
    <row r="267" spans="1:8" s="49" customFormat="1" ht="33.75" customHeight="1" x14ac:dyDescent="0.25">
      <c r="A267" s="84" t="s">
        <v>1128</v>
      </c>
      <c r="B267" s="5" t="s">
        <v>112</v>
      </c>
      <c r="C267" s="608" t="s">
        <v>12</v>
      </c>
      <c r="D267" s="291" t="s">
        <v>227</v>
      </c>
      <c r="E267" s="292" t="s">
        <v>10</v>
      </c>
      <c r="F267" s="293" t="s">
        <v>1082</v>
      </c>
      <c r="G267" s="67"/>
      <c r="H267" s="358">
        <f>SUM(H268)</f>
        <v>350483</v>
      </c>
    </row>
    <row r="268" spans="1:8" s="49" customFormat="1" ht="15.75" customHeight="1" x14ac:dyDescent="0.25">
      <c r="A268" s="84" t="s">
        <v>21</v>
      </c>
      <c r="B268" s="5" t="s">
        <v>112</v>
      </c>
      <c r="C268" s="608" t="s">
        <v>12</v>
      </c>
      <c r="D268" s="291" t="s">
        <v>227</v>
      </c>
      <c r="E268" s="292" t="s">
        <v>10</v>
      </c>
      <c r="F268" s="293" t="s">
        <v>1082</v>
      </c>
      <c r="G268" s="67" t="s">
        <v>71</v>
      </c>
      <c r="H268" s="360">
        <f>SUM([1]прил9!I219)</f>
        <v>350483</v>
      </c>
    </row>
    <row r="269" spans="1:8" s="49" customFormat="1" ht="49.5" customHeight="1" x14ac:dyDescent="0.25">
      <c r="A269" s="33" t="s">
        <v>199</v>
      </c>
      <c r="B269" s="35" t="s">
        <v>112</v>
      </c>
      <c r="C269" s="136" t="s">
        <v>12</v>
      </c>
      <c r="D269" s="276" t="s">
        <v>560</v>
      </c>
      <c r="E269" s="277" t="s">
        <v>505</v>
      </c>
      <c r="F269" s="278" t="s">
        <v>506</v>
      </c>
      <c r="G269" s="37"/>
      <c r="H269" s="357">
        <f>SUM(H270)</f>
        <v>325000</v>
      </c>
    </row>
    <row r="270" spans="1:8" s="49" customFormat="1" ht="78.75" customHeight="1" x14ac:dyDescent="0.25">
      <c r="A270" s="62" t="s">
        <v>257</v>
      </c>
      <c r="B270" s="5" t="s">
        <v>112</v>
      </c>
      <c r="C270" s="135" t="s">
        <v>12</v>
      </c>
      <c r="D270" s="291" t="s">
        <v>256</v>
      </c>
      <c r="E270" s="292" t="s">
        <v>505</v>
      </c>
      <c r="F270" s="293" t="s">
        <v>506</v>
      </c>
      <c r="G270" s="325"/>
      <c r="H270" s="358">
        <f>SUM(H271)</f>
        <v>325000</v>
      </c>
    </row>
    <row r="271" spans="1:8" s="49" customFormat="1" ht="48" customHeight="1" x14ac:dyDescent="0.25">
      <c r="A271" s="116" t="s">
        <v>561</v>
      </c>
      <c r="B271" s="5" t="s">
        <v>112</v>
      </c>
      <c r="C271" s="135" t="s">
        <v>12</v>
      </c>
      <c r="D271" s="291" t="s">
        <v>256</v>
      </c>
      <c r="E271" s="292" t="s">
        <v>10</v>
      </c>
      <c r="F271" s="293" t="s">
        <v>506</v>
      </c>
      <c r="G271" s="325"/>
      <c r="H271" s="358">
        <f>SUM(H272)</f>
        <v>325000</v>
      </c>
    </row>
    <row r="272" spans="1:8" s="49" customFormat="1" ht="32.25" customHeight="1" x14ac:dyDescent="0.25">
      <c r="A272" s="116" t="s">
        <v>646</v>
      </c>
      <c r="B272" s="5" t="s">
        <v>112</v>
      </c>
      <c r="C272" s="135" t="s">
        <v>12</v>
      </c>
      <c r="D272" s="291" t="s">
        <v>256</v>
      </c>
      <c r="E272" s="292" t="s">
        <v>10</v>
      </c>
      <c r="F272" s="293" t="s">
        <v>647</v>
      </c>
      <c r="G272" s="325"/>
      <c r="H272" s="358">
        <f>SUM(H273)</f>
        <v>325000</v>
      </c>
    </row>
    <row r="273" spans="1:8" s="49" customFormat="1" ht="15.75" customHeight="1" x14ac:dyDescent="0.25">
      <c r="A273" s="84" t="s">
        <v>21</v>
      </c>
      <c r="B273" s="5" t="s">
        <v>112</v>
      </c>
      <c r="C273" s="135" t="s">
        <v>12</v>
      </c>
      <c r="D273" s="291" t="s">
        <v>256</v>
      </c>
      <c r="E273" s="292" t="s">
        <v>10</v>
      </c>
      <c r="F273" s="293" t="s">
        <v>647</v>
      </c>
      <c r="G273" s="325" t="s">
        <v>71</v>
      </c>
      <c r="H273" s="360">
        <f>SUM([1]прил9!I224)</f>
        <v>325000</v>
      </c>
    </row>
    <row r="274" spans="1:8" s="49" customFormat="1" ht="33.75" customHeight="1" x14ac:dyDescent="0.25">
      <c r="A274" s="33" t="s">
        <v>190</v>
      </c>
      <c r="B274" s="35" t="s">
        <v>112</v>
      </c>
      <c r="C274" s="39" t="s">
        <v>12</v>
      </c>
      <c r="D274" s="276" t="s">
        <v>228</v>
      </c>
      <c r="E274" s="277" t="s">
        <v>505</v>
      </c>
      <c r="F274" s="278" t="s">
        <v>506</v>
      </c>
      <c r="G274" s="37"/>
      <c r="H274" s="357">
        <f>SUM(H275)</f>
        <v>1039000</v>
      </c>
    </row>
    <row r="275" spans="1:8" s="49" customFormat="1" ht="48.75" customHeight="1" x14ac:dyDescent="0.25">
      <c r="A275" s="62" t="s">
        <v>191</v>
      </c>
      <c r="B275" s="5" t="s">
        <v>112</v>
      </c>
      <c r="C275" s="608" t="s">
        <v>12</v>
      </c>
      <c r="D275" s="291" t="s">
        <v>229</v>
      </c>
      <c r="E275" s="292" t="s">
        <v>505</v>
      </c>
      <c r="F275" s="293" t="s">
        <v>506</v>
      </c>
      <c r="G275" s="67"/>
      <c r="H275" s="358">
        <f>SUM(H276)</f>
        <v>1039000</v>
      </c>
    </row>
    <row r="276" spans="1:8" s="49" customFormat="1" ht="48.75" customHeight="1" x14ac:dyDescent="0.25">
      <c r="A276" s="62" t="s">
        <v>567</v>
      </c>
      <c r="B276" s="5" t="s">
        <v>112</v>
      </c>
      <c r="C276" s="608" t="s">
        <v>12</v>
      </c>
      <c r="D276" s="291" t="s">
        <v>229</v>
      </c>
      <c r="E276" s="292" t="s">
        <v>12</v>
      </c>
      <c r="F276" s="293" t="s">
        <v>506</v>
      </c>
      <c r="G276" s="67"/>
      <c r="H276" s="358">
        <f>SUM(H277+H279+H281+H283)</f>
        <v>1039000</v>
      </c>
    </row>
    <row r="277" spans="1:8" s="49" customFormat="1" ht="48.75" hidden="1" customHeight="1" x14ac:dyDescent="0.25">
      <c r="A277" s="62" t="s">
        <v>732</v>
      </c>
      <c r="B277" s="5" t="s">
        <v>112</v>
      </c>
      <c r="C277" s="608" t="s">
        <v>12</v>
      </c>
      <c r="D277" s="291" t="s">
        <v>229</v>
      </c>
      <c r="E277" s="292" t="s">
        <v>12</v>
      </c>
      <c r="F277" s="493">
        <v>50181</v>
      </c>
      <c r="G277" s="67"/>
      <c r="H277" s="358">
        <f>SUM(H278)</f>
        <v>0</v>
      </c>
    </row>
    <row r="278" spans="1:8" s="49" customFormat="1" ht="17.25" hidden="1" customHeight="1" x14ac:dyDescent="0.25">
      <c r="A278" s="62" t="s">
        <v>21</v>
      </c>
      <c r="B278" s="5" t="s">
        <v>112</v>
      </c>
      <c r="C278" s="608" t="s">
        <v>12</v>
      </c>
      <c r="D278" s="291" t="s">
        <v>229</v>
      </c>
      <c r="E278" s="292" t="s">
        <v>12</v>
      </c>
      <c r="F278" s="493">
        <v>50181</v>
      </c>
      <c r="G278" s="67" t="s">
        <v>71</v>
      </c>
      <c r="H278" s="360">
        <f>SUM([1]прил9!I229)</f>
        <v>0</v>
      </c>
    </row>
    <row r="279" spans="1:8" s="49" customFormat="1" ht="32.25" customHeight="1" x14ac:dyDescent="0.25">
      <c r="A279" s="62" t="s">
        <v>1072</v>
      </c>
      <c r="B279" s="5" t="s">
        <v>112</v>
      </c>
      <c r="C279" s="608" t="s">
        <v>12</v>
      </c>
      <c r="D279" s="291" t="s">
        <v>229</v>
      </c>
      <c r="E279" s="292" t="s">
        <v>12</v>
      </c>
      <c r="F279" s="293" t="s">
        <v>1073</v>
      </c>
      <c r="G279" s="67"/>
      <c r="H279" s="358">
        <f>SUM(H280)</f>
        <v>150000</v>
      </c>
    </row>
    <row r="280" spans="1:8" s="49" customFormat="1" ht="18" customHeight="1" x14ac:dyDescent="0.25">
      <c r="A280" s="3" t="s">
        <v>21</v>
      </c>
      <c r="B280" s="5" t="s">
        <v>112</v>
      </c>
      <c r="C280" s="608" t="s">
        <v>12</v>
      </c>
      <c r="D280" s="291" t="s">
        <v>229</v>
      </c>
      <c r="E280" s="292" t="s">
        <v>12</v>
      </c>
      <c r="F280" s="293" t="s">
        <v>1073</v>
      </c>
      <c r="G280" s="67" t="s">
        <v>71</v>
      </c>
      <c r="H280" s="360">
        <f>SUM([1]прил9!I231)</f>
        <v>150000</v>
      </c>
    </row>
    <row r="281" spans="1:8" s="49" customFormat="1" ht="18" customHeight="1" x14ac:dyDescent="0.25">
      <c r="A281" s="3" t="s">
        <v>1074</v>
      </c>
      <c r="B281" s="5" t="s">
        <v>112</v>
      </c>
      <c r="C281" s="608" t="s">
        <v>12</v>
      </c>
      <c r="D281" s="291" t="s">
        <v>229</v>
      </c>
      <c r="E281" s="292" t="s">
        <v>12</v>
      </c>
      <c r="F281" s="293" t="s">
        <v>1075</v>
      </c>
      <c r="G281" s="67"/>
      <c r="H281" s="358">
        <f>SUM(H282)</f>
        <v>850000</v>
      </c>
    </row>
    <row r="282" spans="1:8" s="49" customFormat="1" ht="18" customHeight="1" x14ac:dyDescent="0.25">
      <c r="A282" s="3" t="s">
        <v>21</v>
      </c>
      <c r="B282" s="5" t="s">
        <v>112</v>
      </c>
      <c r="C282" s="608" t="s">
        <v>12</v>
      </c>
      <c r="D282" s="291" t="s">
        <v>229</v>
      </c>
      <c r="E282" s="292" t="s">
        <v>12</v>
      </c>
      <c r="F282" s="293" t="s">
        <v>1075</v>
      </c>
      <c r="G282" s="67" t="s">
        <v>71</v>
      </c>
      <c r="H282" s="360">
        <f>SUM([1]прил9!I233)</f>
        <v>850000</v>
      </c>
    </row>
    <row r="283" spans="1:8" s="49" customFormat="1" ht="47.25" customHeight="1" x14ac:dyDescent="0.25">
      <c r="A283" s="3" t="s">
        <v>731</v>
      </c>
      <c r="B283" s="5" t="s">
        <v>112</v>
      </c>
      <c r="C283" s="608" t="s">
        <v>12</v>
      </c>
      <c r="D283" s="291" t="s">
        <v>229</v>
      </c>
      <c r="E283" s="292" t="s">
        <v>12</v>
      </c>
      <c r="F283" s="293" t="s">
        <v>730</v>
      </c>
      <c r="G283" s="67"/>
      <c r="H283" s="358">
        <f>SUM(H284)</f>
        <v>39000</v>
      </c>
    </row>
    <row r="284" spans="1:8" s="49" customFormat="1" ht="18" customHeight="1" x14ac:dyDescent="0.25">
      <c r="A284" s="3" t="s">
        <v>21</v>
      </c>
      <c r="B284" s="5" t="s">
        <v>112</v>
      </c>
      <c r="C284" s="608" t="s">
        <v>12</v>
      </c>
      <c r="D284" s="291" t="s">
        <v>229</v>
      </c>
      <c r="E284" s="292" t="s">
        <v>12</v>
      </c>
      <c r="F284" s="293" t="s">
        <v>730</v>
      </c>
      <c r="G284" s="67" t="s">
        <v>71</v>
      </c>
      <c r="H284" s="360">
        <f>SUM([1]прил9!I235)</f>
        <v>39000</v>
      </c>
    </row>
    <row r="285" spans="1:8" s="49" customFormat="1" ht="18" customHeight="1" x14ac:dyDescent="0.25">
      <c r="A285" s="95" t="s">
        <v>1083</v>
      </c>
      <c r="B285" s="26" t="s">
        <v>112</v>
      </c>
      <c r="C285" s="26" t="s">
        <v>15</v>
      </c>
      <c r="D285" s="267"/>
      <c r="E285" s="268"/>
      <c r="F285" s="269"/>
      <c r="G285" s="25"/>
      <c r="H285" s="356">
        <f>SUM(H286)</f>
        <v>250000</v>
      </c>
    </row>
    <row r="286" spans="1:8" s="49" customFormat="1" ht="32.25" customHeight="1" x14ac:dyDescent="0.25">
      <c r="A286" s="33" t="s">
        <v>188</v>
      </c>
      <c r="B286" s="35" t="s">
        <v>112</v>
      </c>
      <c r="C286" s="39" t="s">
        <v>15</v>
      </c>
      <c r="D286" s="276" t="s">
        <v>565</v>
      </c>
      <c r="E286" s="277" t="s">
        <v>505</v>
      </c>
      <c r="F286" s="278" t="s">
        <v>506</v>
      </c>
      <c r="G286" s="37"/>
      <c r="H286" s="357">
        <f>SUM(H287)</f>
        <v>250000</v>
      </c>
    </row>
    <row r="287" spans="1:8" s="49" customFormat="1" ht="48" customHeight="1" x14ac:dyDescent="0.25">
      <c r="A287" s="62" t="s">
        <v>189</v>
      </c>
      <c r="B287" s="5" t="s">
        <v>112</v>
      </c>
      <c r="C287" s="608" t="s">
        <v>15</v>
      </c>
      <c r="D287" s="291" t="s">
        <v>227</v>
      </c>
      <c r="E287" s="292" t="s">
        <v>505</v>
      </c>
      <c r="F287" s="293" t="s">
        <v>506</v>
      </c>
      <c r="G287" s="67"/>
      <c r="H287" s="358">
        <f>SUM(H288)</f>
        <v>250000</v>
      </c>
    </row>
    <row r="288" spans="1:8" s="49" customFormat="1" ht="33" customHeight="1" x14ac:dyDescent="0.25">
      <c r="A288" s="116" t="s">
        <v>566</v>
      </c>
      <c r="B288" s="5" t="s">
        <v>112</v>
      </c>
      <c r="C288" s="608" t="s">
        <v>15</v>
      </c>
      <c r="D288" s="291" t="s">
        <v>227</v>
      </c>
      <c r="E288" s="292" t="s">
        <v>10</v>
      </c>
      <c r="F288" s="293" t="s">
        <v>506</v>
      </c>
      <c r="G288" s="67"/>
      <c r="H288" s="358">
        <f>SUM(H289)</f>
        <v>250000</v>
      </c>
    </row>
    <row r="289" spans="1:8" s="49" customFormat="1" ht="19.5" customHeight="1" x14ac:dyDescent="0.25">
      <c r="A289" s="116" t="s">
        <v>683</v>
      </c>
      <c r="B289" s="5" t="s">
        <v>112</v>
      </c>
      <c r="C289" s="608" t="s">
        <v>15</v>
      </c>
      <c r="D289" s="291" t="s">
        <v>227</v>
      </c>
      <c r="E289" s="292" t="s">
        <v>10</v>
      </c>
      <c r="F289" s="293" t="s">
        <v>682</v>
      </c>
      <c r="G289" s="67"/>
      <c r="H289" s="358">
        <f>SUM(H290)</f>
        <v>250000</v>
      </c>
    </row>
    <row r="290" spans="1:8" s="49" customFormat="1" ht="33" customHeight="1" x14ac:dyDescent="0.25">
      <c r="A290" s="84" t="s">
        <v>192</v>
      </c>
      <c r="B290" s="5" t="s">
        <v>112</v>
      </c>
      <c r="C290" s="608" t="s">
        <v>15</v>
      </c>
      <c r="D290" s="291" t="s">
        <v>227</v>
      </c>
      <c r="E290" s="292" t="s">
        <v>10</v>
      </c>
      <c r="F290" s="293" t="s">
        <v>682</v>
      </c>
      <c r="G290" s="67" t="s">
        <v>187</v>
      </c>
      <c r="H290" s="360">
        <f>SUM([1]прил9!I241)</f>
        <v>250000</v>
      </c>
    </row>
    <row r="291" spans="1:8" ht="17.25" customHeight="1" x14ac:dyDescent="0.25">
      <c r="A291" s="82" t="s">
        <v>27</v>
      </c>
      <c r="B291" s="16" t="s">
        <v>29</v>
      </c>
      <c r="C291" s="45"/>
      <c r="D291" s="304"/>
      <c r="E291" s="305"/>
      <c r="F291" s="306"/>
      <c r="G291" s="15"/>
      <c r="H291" s="355">
        <f>SUM(H292+H317+H377+H397+H417)</f>
        <v>188013757</v>
      </c>
    </row>
    <row r="292" spans="1:8" ht="15.75" x14ac:dyDescent="0.25">
      <c r="A292" s="95" t="s">
        <v>28</v>
      </c>
      <c r="B292" s="26" t="s">
        <v>29</v>
      </c>
      <c r="C292" s="26" t="s">
        <v>10</v>
      </c>
      <c r="D292" s="267"/>
      <c r="E292" s="268"/>
      <c r="F292" s="269"/>
      <c r="G292" s="25"/>
      <c r="H292" s="356">
        <f>SUM(H293,H307,H312)</f>
        <v>19357927</v>
      </c>
    </row>
    <row r="293" spans="1:8" ht="35.25" customHeight="1" x14ac:dyDescent="0.25">
      <c r="A293" s="33" t="s">
        <v>157</v>
      </c>
      <c r="B293" s="35" t="s">
        <v>29</v>
      </c>
      <c r="C293" s="35" t="s">
        <v>10</v>
      </c>
      <c r="D293" s="270" t="s">
        <v>575</v>
      </c>
      <c r="E293" s="271" t="s">
        <v>505</v>
      </c>
      <c r="F293" s="272" t="s">
        <v>506</v>
      </c>
      <c r="G293" s="37"/>
      <c r="H293" s="357">
        <f>SUM(H294)</f>
        <v>19184327</v>
      </c>
    </row>
    <row r="294" spans="1:8" ht="49.5" customHeight="1" x14ac:dyDescent="0.25">
      <c r="A294" s="3" t="s">
        <v>158</v>
      </c>
      <c r="B294" s="5" t="s">
        <v>29</v>
      </c>
      <c r="C294" s="5" t="s">
        <v>10</v>
      </c>
      <c r="D294" s="273" t="s">
        <v>241</v>
      </c>
      <c r="E294" s="274" t="s">
        <v>505</v>
      </c>
      <c r="F294" s="275" t="s">
        <v>506</v>
      </c>
      <c r="G294" s="67"/>
      <c r="H294" s="358">
        <f>SUM(H295)</f>
        <v>19184327</v>
      </c>
    </row>
    <row r="295" spans="1:8" ht="17.25" customHeight="1" x14ac:dyDescent="0.25">
      <c r="A295" s="3" t="s">
        <v>576</v>
      </c>
      <c r="B295" s="5" t="s">
        <v>29</v>
      </c>
      <c r="C295" s="5" t="s">
        <v>10</v>
      </c>
      <c r="D295" s="273" t="s">
        <v>241</v>
      </c>
      <c r="E295" s="274" t="s">
        <v>10</v>
      </c>
      <c r="F295" s="275" t="s">
        <v>506</v>
      </c>
      <c r="G295" s="67"/>
      <c r="H295" s="358">
        <f>SUM(H296+H299+H301+H303)</f>
        <v>19184327</v>
      </c>
    </row>
    <row r="296" spans="1:8" ht="81" customHeight="1" x14ac:dyDescent="0.25">
      <c r="A296" s="3" t="s">
        <v>577</v>
      </c>
      <c r="B296" s="5" t="s">
        <v>29</v>
      </c>
      <c r="C296" s="5" t="s">
        <v>10</v>
      </c>
      <c r="D296" s="273" t="s">
        <v>241</v>
      </c>
      <c r="E296" s="274" t="s">
        <v>10</v>
      </c>
      <c r="F296" s="275" t="s">
        <v>578</v>
      </c>
      <c r="G296" s="2"/>
      <c r="H296" s="358">
        <f>SUM(H297:H298)</f>
        <v>10198363</v>
      </c>
    </row>
    <row r="297" spans="1:8" ht="47.25" x14ac:dyDescent="0.25">
      <c r="A297" s="93" t="s">
        <v>88</v>
      </c>
      <c r="B297" s="5" t="s">
        <v>29</v>
      </c>
      <c r="C297" s="5" t="s">
        <v>10</v>
      </c>
      <c r="D297" s="273" t="s">
        <v>241</v>
      </c>
      <c r="E297" s="274" t="s">
        <v>10</v>
      </c>
      <c r="F297" s="275" t="s">
        <v>578</v>
      </c>
      <c r="G297" s="325" t="s">
        <v>13</v>
      </c>
      <c r="H297" s="360">
        <f>SUM([1]прил9!I383)</f>
        <v>10112208</v>
      </c>
    </row>
    <row r="298" spans="1:8" ht="31.5" customHeight="1" x14ac:dyDescent="0.25">
      <c r="A298" s="98" t="s">
        <v>709</v>
      </c>
      <c r="B298" s="5" t="s">
        <v>29</v>
      </c>
      <c r="C298" s="5" t="s">
        <v>10</v>
      </c>
      <c r="D298" s="273" t="s">
        <v>241</v>
      </c>
      <c r="E298" s="274" t="s">
        <v>10</v>
      </c>
      <c r="F298" s="275" t="s">
        <v>578</v>
      </c>
      <c r="G298" s="325" t="s">
        <v>16</v>
      </c>
      <c r="H298" s="360">
        <f>SUM([1]прил9!I384)</f>
        <v>86155</v>
      </c>
    </row>
    <row r="299" spans="1:8" ht="19.5" hidden="1" customHeight="1" x14ac:dyDescent="0.25">
      <c r="A299" s="492" t="s">
        <v>771</v>
      </c>
      <c r="B299" s="5" t="s">
        <v>29</v>
      </c>
      <c r="C299" s="5" t="s">
        <v>10</v>
      </c>
      <c r="D299" s="273" t="s">
        <v>241</v>
      </c>
      <c r="E299" s="274" t="s">
        <v>10</v>
      </c>
      <c r="F299" s="275" t="s">
        <v>747</v>
      </c>
      <c r="G299" s="325"/>
      <c r="H299" s="358">
        <f>SUM(H300)</f>
        <v>0</v>
      </c>
    </row>
    <row r="300" spans="1:8" ht="31.5" hidden="1" customHeight="1" x14ac:dyDescent="0.25">
      <c r="A300" s="122" t="s">
        <v>709</v>
      </c>
      <c r="B300" s="5" t="s">
        <v>29</v>
      </c>
      <c r="C300" s="5" t="s">
        <v>10</v>
      </c>
      <c r="D300" s="273" t="s">
        <v>241</v>
      </c>
      <c r="E300" s="274" t="s">
        <v>10</v>
      </c>
      <c r="F300" s="275" t="s">
        <v>747</v>
      </c>
      <c r="G300" s="325" t="s">
        <v>16</v>
      </c>
      <c r="H300" s="360">
        <f>SUM([1]прил9!I386)</f>
        <v>0</v>
      </c>
    </row>
    <row r="301" spans="1:8" ht="31.5" hidden="1" customHeight="1" x14ac:dyDescent="0.25">
      <c r="A301" s="492" t="s">
        <v>706</v>
      </c>
      <c r="B301" s="5" t="s">
        <v>29</v>
      </c>
      <c r="C301" s="5" t="s">
        <v>10</v>
      </c>
      <c r="D301" s="273" t="s">
        <v>241</v>
      </c>
      <c r="E301" s="274" t="s">
        <v>10</v>
      </c>
      <c r="F301" s="275" t="s">
        <v>705</v>
      </c>
      <c r="G301" s="325"/>
      <c r="H301" s="358">
        <f>SUM(H302)</f>
        <v>0</v>
      </c>
    </row>
    <row r="302" spans="1:8" ht="33.75" hidden="1" customHeight="1" x14ac:dyDescent="0.25">
      <c r="A302" s="122" t="s">
        <v>709</v>
      </c>
      <c r="B302" s="5" t="s">
        <v>29</v>
      </c>
      <c r="C302" s="5" t="s">
        <v>10</v>
      </c>
      <c r="D302" s="273" t="s">
        <v>241</v>
      </c>
      <c r="E302" s="274" t="s">
        <v>10</v>
      </c>
      <c r="F302" s="275" t="s">
        <v>705</v>
      </c>
      <c r="G302" s="325" t="s">
        <v>16</v>
      </c>
      <c r="H302" s="360">
        <f>SUM([1]прил9!I388)</f>
        <v>0</v>
      </c>
    </row>
    <row r="303" spans="1:8" ht="33" customHeight="1" x14ac:dyDescent="0.25">
      <c r="A303" s="3" t="s">
        <v>98</v>
      </c>
      <c r="B303" s="5" t="s">
        <v>29</v>
      </c>
      <c r="C303" s="5" t="s">
        <v>10</v>
      </c>
      <c r="D303" s="273" t="s">
        <v>241</v>
      </c>
      <c r="E303" s="274" t="s">
        <v>10</v>
      </c>
      <c r="F303" s="275" t="s">
        <v>539</v>
      </c>
      <c r="G303" s="67"/>
      <c r="H303" s="358">
        <f>SUM(H304:H306)</f>
        <v>8985964</v>
      </c>
    </row>
    <row r="304" spans="1:8" ht="49.5" customHeight="1" x14ac:dyDescent="0.25">
      <c r="A304" s="93" t="s">
        <v>88</v>
      </c>
      <c r="B304" s="5" t="s">
        <v>29</v>
      </c>
      <c r="C304" s="5" t="s">
        <v>10</v>
      </c>
      <c r="D304" s="273" t="s">
        <v>241</v>
      </c>
      <c r="E304" s="274" t="s">
        <v>10</v>
      </c>
      <c r="F304" s="275" t="s">
        <v>539</v>
      </c>
      <c r="G304" s="67" t="s">
        <v>13</v>
      </c>
      <c r="H304" s="360">
        <f>SUM([1]прил9!I390)</f>
        <v>3530130</v>
      </c>
    </row>
    <row r="305" spans="1:8" ht="31.5" customHeight="1" x14ac:dyDescent="0.25">
      <c r="A305" s="98" t="s">
        <v>709</v>
      </c>
      <c r="B305" s="5" t="s">
        <v>29</v>
      </c>
      <c r="C305" s="5" t="s">
        <v>10</v>
      </c>
      <c r="D305" s="273" t="s">
        <v>241</v>
      </c>
      <c r="E305" s="274" t="s">
        <v>10</v>
      </c>
      <c r="F305" s="275" t="s">
        <v>539</v>
      </c>
      <c r="G305" s="67" t="s">
        <v>16</v>
      </c>
      <c r="H305" s="360">
        <f>SUM([1]прил9!I391)</f>
        <v>5364530</v>
      </c>
    </row>
    <row r="306" spans="1:8" ht="18" customHeight="1" x14ac:dyDescent="0.25">
      <c r="A306" s="3" t="s">
        <v>18</v>
      </c>
      <c r="B306" s="5" t="s">
        <v>29</v>
      </c>
      <c r="C306" s="5" t="s">
        <v>10</v>
      </c>
      <c r="D306" s="273" t="s">
        <v>241</v>
      </c>
      <c r="E306" s="274" t="s">
        <v>10</v>
      </c>
      <c r="F306" s="275" t="s">
        <v>539</v>
      </c>
      <c r="G306" s="67" t="s">
        <v>17</v>
      </c>
      <c r="H306" s="360">
        <f>SUM([1]прил9!I392)</f>
        <v>91304</v>
      </c>
    </row>
    <row r="307" spans="1:8" ht="51.75" customHeight="1" x14ac:dyDescent="0.25">
      <c r="A307" s="33" t="s">
        <v>148</v>
      </c>
      <c r="B307" s="35" t="s">
        <v>29</v>
      </c>
      <c r="C307" s="35" t="s">
        <v>10</v>
      </c>
      <c r="D307" s="270" t="s">
        <v>1084</v>
      </c>
      <c r="E307" s="271" t="s">
        <v>505</v>
      </c>
      <c r="F307" s="272" t="s">
        <v>506</v>
      </c>
      <c r="G307" s="37"/>
      <c r="H307" s="357">
        <f>SUM(H308)</f>
        <v>65000</v>
      </c>
    </row>
    <row r="308" spans="1:8" ht="81" customHeight="1" x14ac:dyDescent="0.25">
      <c r="A308" s="3" t="s">
        <v>266</v>
      </c>
      <c r="B308" s="5" t="s">
        <v>29</v>
      </c>
      <c r="C308" s="5" t="s">
        <v>10</v>
      </c>
      <c r="D308" s="273" t="s">
        <v>264</v>
      </c>
      <c r="E308" s="274" t="s">
        <v>505</v>
      </c>
      <c r="F308" s="275" t="s">
        <v>506</v>
      </c>
      <c r="G308" s="67"/>
      <c r="H308" s="358">
        <f>SUM(H309)</f>
        <v>65000</v>
      </c>
    </row>
    <row r="309" spans="1:8" ht="33.75" customHeight="1" x14ac:dyDescent="0.25">
      <c r="A309" s="3" t="s">
        <v>552</v>
      </c>
      <c r="B309" s="5" t="s">
        <v>29</v>
      </c>
      <c r="C309" s="5" t="s">
        <v>10</v>
      </c>
      <c r="D309" s="273" t="s">
        <v>264</v>
      </c>
      <c r="E309" s="274" t="s">
        <v>10</v>
      </c>
      <c r="F309" s="275" t="s">
        <v>506</v>
      </c>
      <c r="G309" s="67"/>
      <c r="H309" s="358">
        <f>SUM(H310)</f>
        <v>65000</v>
      </c>
    </row>
    <row r="310" spans="1:8" ht="32.25" customHeight="1" x14ac:dyDescent="0.25">
      <c r="A310" s="3" t="s">
        <v>265</v>
      </c>
      <c r="B310" s="5" t="s">
        <v>29</v>
      </c>
      <c r="C310" s="5" t="s">
        <v>10</v>
      </c>
      <c r="D310" s="273" t="s">
        <v>264</v>
      </c>
      <c r="E310" s="274" t="s">
        <v>10</v>
      </c>
      <c r="F310" s="275" t="s">
        <v>553</v>
      </c>
      <c r="G310" s="67"/>
      <c r="H310" s="358">
        <f>SUM(H311)</f>
        <v>65000</v>
      </c>
    </row>
    <row r="311" spans="1:8" ht="32.25" customHeight="1" x14ac:dyDescent="0.25">
      <c r="A311" s="3" t="s">
        <v>709</v>
      </c>
      <c r="B311" s="5" t="s">
        <v>29</v>
      </c>
      <c r="C311" s="5" t="s">
        <v>10</v>
      </c>
      <c r="D311" s="273" t="s">
        <v>264</v>
      </c>
      <c r="E311" s="274" t="s">
        <v>10</v>
      </c>
      <c r="F311" s="275" t="s">
        <v>553</v>
      </c>
      <c r="G311" s="67" t="s">
        <v>16</v>
      </c>
      <c r="H311" s="360">
        <f>SUM([1]прил9!I397)</f>
        <v>65000</v>
      </c>
    </row>
    <row r="312" spans="1:8" ht="64.5" customHeight="1" x14ac:dyDescent="0.25">
      <c r="A312" s="83" t="s">
        <v>144</v>
      </c>
      <c r="B312" s="34" t="s">
        <v>29</v>
      </c>
      <c r="C312" s="48" t="s">
        <v>10</v>
      </c>
      <c r="D312" s="282" t="s">
        <v>220</v>
      </c>
      <c r="E312" s="283" t="s">
        <v>505</v>
      </c>
      <c r="F312" s="284" t="s">
        <v>506</v>
      </c>
      <c r="G312" s="34"/>
      <c r="H312" s="357">
        <f>SUM(H313)</f>
        <v>108600</v>
      </c>
    </row>
    <row r="313" spans="1:8" ht="96" customHeight="1" x14ac:dyDescent="0.25">
      <c r="A313" s="84" t="s">
        <v>160</v>
      </c>
      <c r="B313" s="2" t="s">
        <v>29</v>
      </c>
      <c r="C313" s="8" t="s">
        <v>10</v>
      </c>
      <c r="D313" s="310" t="s">
        <v>222</v>
      </c>
      <c r="E313" s="311" t="s">
        <v>505</v>
      </c>
      <c r="F313" s="312" t="s">
        <v>506</v>
      </c>
      <c r="G313" s="2"/>
      <c r="H313" s="358">
        <f>SUM(H314)</f>
        <v>108600</v>
      </c>
    </row>
    <row r="314" spans="1:8" ht="49.5" customHeight="1" x14ac:dyDescent="0.25">
      <c r="A314" s="84" t="s">
        <v>525</v>
      </c>
      <c r="B314" s="2" t="s">
        <v>29</v>
      </c>
      <c r="C314" s="8" t="s">
        <v>10</v>
      </c>
      <c r="D314" s="310" t="s">
        <v>222</v>
      </c>
      <c r="E314" s="311" t="s">
        <v>10</v>
      </c>
      <c r="F314" s="312" t="s">
        <v>506</v>
      </c>
      <c r="G314" s="2"/>
      <c r="H314" s="358">
        <f>SUM(H315)</f>
        <v>108600</v>
      </c>
    </row>
    <row r="315" spans="1:8" ht="18" customHeight="1" x14ac:dyDescent="0.25">
      <c r="A315" s="3" t="s">
        <v>113</v>
      </c>
      <c r="B315" s="2" t="s">
        <v>29</v>
      </c>
      <c r="C315" s="8" t="s">
        <v>10</v>
      </c>
      <c r="D315" s="310" t="s">
        <v>222</v>
      </c>
      <c r="E315" s="311" t="s">
        <v>10</v>
      </c>
      <c r="F315" s="312" t="s">
        <v>526</v>
      </c>
      <c r="G315" s="2"/>
      <c r="H315" s="358">
        <f>SUM(H316)</f>
        <v>108600</v>
      </c>
    </row>
    <row r="316" spans="1:8" ht="30" customHeight="1" x14ac:dyDescent="0.25">
      <c r="A316" s="98" t="s">
        <v>709</v>
      </c>
      <c r="B316" s="2" t="s">
        <v>29</v>
      </c>
      <c r="C316" s="8" t="s">
        <v>10</v>
      </c>
      <c r="D316" s="310" t="s">
        <v>222</v>
      </c>
      <c r="E316" s="311" t="s">
        <v>10</v>
      </c>
      <c r="F316" s="312" t="s">
        <v>526</v>
      </c>
      <c r="G316" s="2" t="s">
        <v>16</v>
      </c>
      <c r="H316" s="359">
        <f>SUM([1]прил9!I402)</f>
        <v>108600</v>
      </c>
    </row>
    <row r="317" spans="1:8" ht="15.75" x14ac:dyDescent="0.25">
      <c r="A317" s="95" t="s">
        <v>30</v>
      </c>
      <c r="B317" s="26" t="s">
        <v>29</v>
      </c>
      <c r="C317" s="26" t="s">
        <v>12</v>
      </c>
      <c r="D317" s="267"/>
      <c r="E317" s="268"/>
      <c r="F317" s="269"/>
      <c r="G317" s="25"/>
      <c r="H317" s="356">
        <f>SUM(H318+H367+H372)</f>
        <v>146726919</v>
      </c>
    </row>
    <row r="318" spans="1:8" ht="35.25" customHeight="1" x14ac:dyDescent="0.25">
      <c r="A318" s="33" t="s">
        <v>157</v>
      </c>
      <c r="B318" s="34" t="s">
        <v>29</v>
      </c>
      <c r="C318" s="34" t="s">
        <v>12</v>
      </c>
      <c r="D318" s="270" t="s">
        <v>575</v>
      </c>
      <c r="E318" s="271" t="s">
        <v>505</v>
      </c>
      <c r="F318" s="272" t="s">
        <v>506</v>
      </c>
      <c r="G318" s="34"/>
      <c r="H318" s="357">
        <f>SUM(H319+H351)</f>
        <v>145960111</v>
      </c>
    </row>
    <row r="319" spans="1:8" ht="50.25" customHeight="1" x14ac:dyDescent="0.25">
      <c r="A319" s="3" t="s">
        <v>158</v>
      </c>
      <c r="B319" s="2" t="s">
        <v>29</v>
      </c>
      <c r="C319" s="2" t="s">
        <v>12</v>
      </c>
      <c r="D319" s="273" t="s">
        <v>241</v>
      </c>
      <c r="E319" s="274" t="s">
        <v>505</v>
      </c>
      <c r="F319" s="275" t="s">
        <v>506</v>
      </c>
      <c r="G319" s="2"/>
      <c r="H319" s="358">
        <f>SUM(H320)</f>
        <v>145863179</v>
      </c>
    </row>
    <row r="320" spans="1:8" ht="17.25" customHeight="1" x14ac:dyDescent="0.25">
      <c r="A320" s="329" t="s">
        <v>588</v>
      </c>
      <c r="B320" s="2" t="s">
        <v>29</v>
      </c>
      <c r="C320" s="2" t="s">
        <v>12</v>
      </c>
      <c r="D320" s="273" t="s">
        <v>241</v>
      </c>
      <c r="E320" s="274" t="s">
        <v>12</v>
      </c>
      <c r="F320" s="275" t="s">
        <v>506</v>
      </c>
      <c r="G320" s="2"/>
      <c r="H320" s="358">
        <f>SUM(H321+H324+H326+H328+H332+H336+H334+H338+H349+H341+H330+H343+H347)</f>
        <v>145863179</v>
      </c>
    </row>
    <row r="321" spans="1:8" ht="82.5" customHeight="1" x14ac:dyDescent="0.25">
      <c r="A321" s="58" t="s">
        <v>161</v>
      </c>
      <c r="B321" s="2" t="s">
        <v>29</v>
      </c>
      <c r="C321" s="2" t="s">
        <v>12</v>
      </c>
      <c r="D321" s="273" t="s">
        <v>241</v>
      </c>
      <c r="E321" s="274" t="s">
        <v>12</v>
      </c>
      <c r="F321" s="275" t="s">
        <v>579</v>
      </c>
      <c r="G321" s="2"/>
      <c r="H321" s="358">
        <f>SUM(H322:H323)</f>
        <v>116993898</v>
      </c>
    </row>
    <row r="322" spans="1:8" ht="48" customHeight="1" x14ac:dyDescent="0.25">
      <c r="A322" s="93" t="s">
        <v>88</v>
      </c>
      <c r="B322" s="2" t="s">
        <v>29</v>
      </c>
      <c r="C322" s="2" t="s">
        <v>12</v>
      </c>
      <c r="D322" s="273" t="s">
        <v>241</v>
      </c>
      <c r="E322" s="274" t="s">
        <v>12</v>
      </c>
      <c r="F322" s="275" t="s">
        <v>579</v>
      </c>
      <c r="G322" s="2" t="s">
        <v>13</v>
      </c>
      <c r="H322" s="360">
        <f>SUM([1]прил9!I408)</f>
        <v>112593195</v>
      </c>
    </row>
    <row r="323" spans="1:8" ht="32.25" customHeight="1" x14ac:dyDescent="0.25">
      <c r="A323" s="98" t="s">
        <v>709</v>
      </c>
      <c r="B323" s="2" t="s">
        <v>29</v>
      </c>
      <c r="C323" s="2" t="s">
        <v>12</v>
      </c>
      <c r="D323" s="273" t="s">
        <v>241</v>
      </c>
      <c r="E323" s="274" t="s">
        <v>12</v>
      </c>
      <c r="F323" s="275" t="s">
        <v>579</v>
      </c>
      <c r="G323" s="2" t="s">
        <v>16</v>
      </c>
      <c r="H323" s="360">
        <f>SUM([1]прил9!I409)</f>
        <v>4400703</v>
      </c>
    </row>
    <row r="324" spans="1:8" ht="17.25" customHeight="1" x14ac:dyDescent="0.25">
      <c r="A324" s="492" t="s">
        <v>748</v>
      </c>
      <c r="B324" s="2" t="s">
        <v>29</v>
      </c>
      <c r="C324" s="2" t="s">
        <v>12</v>
      </c>
      <c r="D324" s="273" t="s">
        <v>241</v>
      </c>
      <c r="E324" s="274" t="s">
        <v>12</v>
      </c>
      <c r="F324" s="275" t="s">
        <v>747</v>
      </c>
      <c r="G324" s="2"/>
      <c r="H324" s="358">
        <f>SUM(H325)</f>
        <v>710000</v>
      </c>
    </row>
    <row r="325" spans="1:8" ht="33" customHeight="1" x14ac:dyDescent="0.25">
      <c r="A325" s="122" t="s">
        <v>709</v>
      </c>
      <c r="B325" s="2" t="s">
        <v>29</v>
      </c>
      <c r="C325" s="2" t="s">
        <v>12</v>
      </c>
      <c r="D325" s="273" t="s">
        <v>241</v>
      </c>
      <c r="E325" s="274" t="s">
        <v>12</v>
      </c>
      <c r="F325" s="275" t="s">
        <v>747</v>
      </c>
      <c r="G325" s="2" t="s">
        <v>16</v>
      </c>
      <c r="H325" s="360">
        <f>SUM([1]прил9!I411)</f>
        <v>710000</v>
      </c>
    </row>
    <row r="326" spans="1:8" ht="34.5" customHeight="1" x14ac:dyDescent="0.25">
      <c r="A326" s="492" t="s">
        <v>740</v>
      </c>
      <c r="B326" s="2" t="s">
        <v>29</v>
      </c>
      <c r="C326" s="2" t="s">
        <v>12</v>
      </c>
      <c r="D326" s="273" t="s">
        <v>241</v>
      </c>
      <c r="E326" s="274" t="s">
        <v>12</v>
      </c>
      <c r="F326" s="275" t="s">
        <v>739</v>
      </c>
      <c r="G326" s="2"/>
      <c r="H326" s="358">
        <f>SUM(H327)</f>
        <v>106817</v>
      </c>
    </row>
    <row r="327" spans="1:8" ht="50.25" customHeight="1" x14ac:dyDescent="0.25">
      <c r="A327" s="111" t="s">
        <v>88</v>
      </c>
      <c r="B327" s="2" t="s">
        <v>29</v>
      </c>
      <c r="C327" s="2" t="s">
        <v>12</v>
      </c>
      <c r="D327" s="273" t="s">
        <v>241</v>
      </c>
      <c r="E327" s="274" t="s">
        <v>12</v>
      </c>
      <c r="F327" s="275" t="s">
        <v>739</v>
      </c>
      <c r="G327" s="2" t="s">
        <v>13</v>
      </c>
      <c r="H327" s="360">
        <f>SUM([1]прил9!I413)</f>
        <v>106817</v>
      </c>
    </row>
    <row r="328" spans="1:8" ht="63.75" customHeight="1" x14ac:dyDescent="0.25">
      <c r="A328" s="492" t="s">
        <v>741</v>
      </c>
      <c r="B328" s="2" t="s">
        <v>29</v>
      </c>
      <c r="C328" s="2" t="s">
        <v>12</v>
      </c>
      <c r="D328" s="273" t="s">
        <v>241</v>
      </c>
      <c r="E328" s="274" t="s">
        <v>12</v>
      </c>
      <c r="F328" s="275" t="s">
        <v>738</v>
      </c>
      <c r="G328" s="2"/>
      <c r="H328" s="358">
        <f>SUM(H329)</f>
        <v>174108</v>
      </c>
    </row>
    <row r="329" spans="1:8" ht="33" customHeight="1" x14ac:dyDescent="0.25">
      <c r="A329" s="122" t="s">
        <v>709</v>
      </c>
      <c r="B329" s="2" t="s">
        <v>29</v>
      </c>
      <c r="C329" s="2" t="s">
        <v>12</v>
      </c>
      <c r="D329" s="273" t="s">
        <v>241</v>
      </c>
      <c r="E329" s="274" t="s">
        <v>12</v>
      </c>
      <c r="F329" s="275" t="s">
        <v>738</v>
      </c>
      <c r="G329" s="2" t="s">
        <v>16</v>
      </c>
      <c r="H329" s="360">
        <f>SUM([1]прил9!I415)</f>
        <v>174108</v>
      </c>
    </row>
    <row r="330" spans="1:8" ht="17.25" customHeight="1" x14ac:dyDescent="0.25">
      <c r="A330" s="100" t="s">
        <v>469</v>
      </c>
      <c r="B330" s="5" t="s">
        <v>29</v>
      </c>
      <c r="C330" s="5" t="s">
        <v>12</v>
      </c>
      <c r="D330" s="273" t="s">
        <v>241</v>
      </c>
      <c r="E330" s="274" t="s">
        <v>12</v>
      </c>
      <c r="F330" s="275" t="s">
        <v>580</v>
      </c>
      <c r="G330" s="2"/>
      <c r="H330" s="358">
        <f>SUM(H331)</f>
        <v>895700</v>
      </c>
    </row>
    <row r="331" spans="1:8" ht="48" customHeight="1" x14ac:dyDescent="0.25">
      <c r="A331" s="93" t="s">
        <v>88</v>
      </c>
      <c r="B331" s="5" t="s">
        <v>29</v>
      </c>
      <c r="C331" s="5" t="s">
        <v>12</v>
      </c>
      <c r="D331" s="273" t="s">
        <v>241</v>
      </c>
      <c r="E331" s="274" t="s">
        <v>12</v>
      </c>
      <c r="F331" s="275" t="s">
        <v>580</v>
      </c>
      <c r="G331" s="2" t="s">
        <v>13</v>
      </c>
      <c r="H331" s="360">
        <f>SUM([1]прил9!I417)</f>
        <v>895700</v>
      </c>
    </row>
    <row r="332" spans="1:8" ht="48" customHeight="1" x14ac:dyDescent="0.25">
      <c r="A332" s="111" t="s">
        <v>1085</v>
      </c>
      <c r="B332" s="5" t="s">
        <v>29</v>
      </c>
      <c r="C332" s="5" t="s">
        <v>12</v>
      </c>
      <c r="D332" s="273" t="s">
        <v>241</v>
      </c>
      <c r="E332" s="274" t="s">
        <v>12</v>
      </c>
      <c r="F332" s="275" t="s">
        <v>1086</v>
      </c>
      <c r="G332" s="2"/>
      <c r="H332" s="358">
        <f>SUM(H333)</f>
        <v>875000</v>
      </c>
    </row>
    <row r="333" spans="1:8" ht="32.25" customHeight="1" x14ac:dyDescent="0.25">
      <c r="A333" s="122" t="s">
        <v>709</v>
      </c>
      <c r="B333" s="5" t="s">
        <v>29</v>
      </c>
      <c r="C333" s="5" t="s">
        <v>12</v>
      </c>
      <c r="D333" s="273" t="s">
        <v>241</v>
      </c>
      <c r="E333" s="274" t="s">
        <v>12</v>
      </c>
      <c r="F333" s="275" t="s">
        <v>1086</v>
      </c>
      <c r="G333" s="2" t="s">
        <v>16</v>
      </c>
      <c r="H333" s="360">
        <f>SUM([1]прил9!I419)</f>
        <v>875000</v>
      </c>
    </row>
    <row r="334" spans="1:8" ht="32.25" customHeight="1" x14ac:dyDescent="0.25">
      <c r="A334" s="111" t="s">
        <v>1087</v>
      </c>
      <c r="B334" s="5" t="s">
        <v>29</v>
      </c>
      <c r="C334" s="5" t="s">
        <v>12</v>
      </c>
      <c r="D334" s="273" t="s">
        <v>241</v>
      </c>
      <c r="E334" s="274" t="s">
        <v>12</v>
      </c>
      <c r="F334" s="275" t="s">
        <v>1088</v>
      </c>
      <c r="G334" s="2"/>
      <c r="H334" s="358">
        <f>SUM(H335)</f>
        <v>1625000</v>
      </c>
    </row>
    <row r="335" spans="1:8" ht="32.25" customHeight="1" x14ac:dyDescent="0.25">
      <c r="A335" s="122" t="s">
        <v>709</v>
      </c>
      <c r="B335" s="5" t="s">
        <v>29</v>
      </c>
      <c r="C335" s="5" t="s">
        <v>12</v>
      </c>
      <c r="D335" s="273" t="s">
        <v>241</v>
      </c>
      <c r="E335" s="274" t="s">
        <v>12</v>
      </c>
      <c r="F335" s="275" t="s">
        <v>1088</v>
      </c>
      <c r="G335" s="2" t="s">
        <v>16</v>
      </c>
      <c r="H335" s="360">
        <f>SUM([1]прил9!I421)</f>
        <v>1625000</v>
      </c>
    </row>
    <row r="336" spans="1:8" ht="32.25" customHeight="1" x14ac:dyDescent="0.25">
      <c r="A336" s="492" t="s">
        <v>706</v>
      </c>
      <c r="B336" s="2" t="s">
        <v>29</v>
      </c>
      <c r="C336" s="2" t="s">
        <v>12</v>
      </c>
      <c r="D336" s="273" t="s">
        <v>241</v>
      </c>
      <c r="E336" s="274" t="s">
        <v>12</v>
      </c>
      <c r="F336" s="275" t="s">
        <v>705</v>
      </c>
      <c r="G336" s="2"/>
      <c r="H336" s="358">
        <f>SUM(H337)</f>
        <v>382308</v>
      </c>
    </row>
    <row r="337" spans="1:8" ht="31.5" customHeight="1" x14ac:dyDescent="0.25">
      <c r="A337" s="98" t="s">
        <v>709</v>
      </c>
      <c r="B337" s="2" t="s">
        <v>29</v>
      </c>
      <c r="C337" s="2" t="s">
        <v>12</v>
      </c>
      <c r="D337" s="273" t="s">
        <v>241</v>
      </c>
      <c r="E337" s="274" t="s">
        <v>12</v>
      </c>
      <c r="F337" s="275" t="s">
        <v>705</v>
      </c>
      <c r="G337" s="2" t="s">
        <v>16</v>
      </c>
      <c r="H337" s="360">
        <f>SUM([1]прил9!I423)</f>
        <v>382308</v>
      </c>
    </row>
    <row r="338" spans="1:8" ht="32.25" customHeight="1" x14ac:dyDescent="0.25">
      <c r="A338" s="330" t="s">
        <v>581</v>
      </c>
      <c r="B338" s="2" t="s">
        <v>29</v>
      </c>
      <c r="C338" s="2" t="s">
        <v>12</v>
      </c>
      <c r="D338" s="273" t="s">
        <v>241</v>
      </c>
      <c r="E338" s="274" t="s">
        <v>12</v>
      </c>
      <c r="F338" s="275" t="s">
        <v>582</v>
      </c>
      <c r="G338" s="2"/>
      <c r="H338" s="358">
        <f>SUM(H339:H340)</f>
        <v>584181</v>
      </c>
    </row>
    <row r="339" spans="1:8" ht="49.5" customHeight="1" x14ac:dyDescent="0.25">
      <c r="A339" s="93" t="s">
        <v>88</v>
      </c>
      <c r="B339" s="2" t="s">
        <v>29</v>
      </c>
      <c r="C339" s="2" t="s">
        <v>12</v>
      </c>
      <c r="D339" s="273" t="s">
        <v>241</v>
      </c>
      <c r="E339" s="274" t="s">
        <v>12</v>
      </c>
      <c r="F339" s="275" t="s">
        <v>582</v>
      </c>
      <c r="G339" s="2" t="s">
        <v>13</v>
      </c>
      <c r="H339" s="360">
        <f>SUM([1]прил9!I425)</f>
        <v>501081</v>
      </c>
    </row>
    <row r="340" spans="1:8" ht="16.5" customHeight="1" x14ac:dyDescent="0.25">
      <c r="A340" s="69" t="s">
        <v>40</v>
      </c>
      <c r="B340" s="2" t="s">
        <v>29</v>
      </c>
      <c r="C340" s="2" t="s">
        <v>12</v>
      </c>
      <c r="D340" s="273" t="s">
        <v>241</v>
      </c>
      <c r="E340" s="274" t="s">
        <v>12</v>
      </c>
      <c r="F340" s="275" t="s">
        <v>582</v>
      </c>
      <c r="G340" s="325" t="s">
        <v>39</v>
      </c>
      <c r="H340" s="360">
        <f>SUM([1]прил9!I426)</f>
        <v>83100</v>
      </c>
    </row>
    <row r="341" spans="1:8" ht="48.75" customHeight="1" x14ac:dyDescent="0.25">
      <c r="A341" s="331" t="s">
        <v>583</v>
      </c>
      <c r="B341" s="50" t="s">
        <v>29</v>
      </c>
      <c r="C341" s="50" t="s">
        <v>12</v>
      </c>
      <c r="D341" s="313" t="s">
        <v>241</v>
      </c>
      <c r="E341" s="314" t="s">
        <v>12</v>
      </c>
      <c r="F341" s="315" t="s">
        <v>584</v>
      </c>
      <c r="G341" s="50"/>
      <c r="H341" s="358">
        <f>SUM(H342)</f>
        <v>1475000</v>
      </c>
    </row>
    <row r="342" spans="1:8" ht="30.75" customHeight="1" x14ac:dyDescent="0.25">
      <c r="A342" s="256" t="s">
        <v>709</v>
      </c>
      <c r="B342" s="67" t="s">
        <v>29</v>
      </c>
      <c r="C342" s="50" t="s">
        <v>12</v>
      </c>
      <c r="D342" s="313" t="s">
        <v>241</v>
      </c>
      <c r="E342" s="314" t="s">
        <v>12</v>
      </c>
      <c r="F342" s="315" t="s">
        <v>584</v>
      </c>
      <c r="G342" s="50" t="s">
        <v>16</v>
      </c>
      <c r="H342" s="360">
        <f>SUM([1]прил9!I428)</f>
        <v>1475000</v>
      </c>
    </row>
    <row r="343" spans="1:8" ht="33" customHeight="1" x14ac:dyDescent="0.25">
      <c r="A343" s="3" t="s">
        <v>98</v>
      </c>
      <c r="B343" s="5" t="s">
        <v>29</v>
      </c>
      <c r="C343" s="5" t="s">
        <v>12</v>
      </c>
      <c r="D343" s="273" t="s">
        <v>241</v>
      </c>
      <c r="E343" s="274" t="s">
        <v>12</v>
      </c>
      <c r="F343" s="275" t="s">
        <v>539</v>
      </c>
      <c r="G343" s="2"/>
      <c r="H343" s="358">
        <f>SUM(H344:H346)</f>
        <v>22041167</v>
      </c>
    </row>
    <row r="344" spans="1:8" ht="49.5" customHeight="1" x14ac:dyDescent="0.25">
      <c r="A344" s="93" t="s">
        <v>88</v>
      </c>
      <c r="B344" s="5" t="s">
        <v>29</v>
      </c>
      <c r="C344" s="5" t="s">
        <v>12</v>
      </c>
      <c r="D344" s="273" t="s">
        <v>241</v>
      </c>
      <c r="E344" s="274" t="s">
        <v>12</v>
      </c>
      <c r="F344" s="275" t="s">
        <v>539</v>
      </c>
      <c r="G344" s="2" t="s">
        <v>13</v>
      </c>
      <c r="H344" s="359">
        <f>SUM([1]прил9!I430)</f>
        <v>889912</v>
      </c>
    </row>
    <row r="345" spans="1:8" ht="31.5" customHeight="1" x14ac:dyDescent="0.25">
      <c r="A345" s="98" t="s">
        <v>709</v>
      </c>
      <c r="B345" s="5" t="s">
        <v>29</v>
      </c>
      <c r="C345" s="5" t="s">
        <v>12</v>
      </c>
      <c r="D345" s="273" t="s">
        <v>241</v>
      </c>
      <c r="E345" s="274" t="s">
        <v>12</v>
      </c>
      <c r="F345" s="275" t="s">
        <v>539</v>
      </c>
      <c r="G345" s="2" t="s">
        <v>16</v>
      </c>
      <c r="H345" s="359">
        <f>SUM([1]прил9!I431)</f>
        <v>18100846</v>
      </c>
    </row>
    <row r="346" spans="1:8" ht="16.5" customHeight="1" x14ac:dyDescent="0.25">
      <c r="A346" s="3" t="s">
        <v>18</v>
      </c>
      <c r="B346" s="50" t="s">
        <v>29</v>
      </c>
      <c r="C346" s="50" t="s">
        <v>12</v>
      </c>
      <c r="D346" s="313" t="s">
        <v>241</v>
      </c>
      <c r="E346" s="314" t="s">
        <v>12</v>
      </c>
      <c r="F346" s="315" t="s">
        <v>539</v>
      </c>
      <c r="G346" s="50" t="s">
        <v>17</v>
      </c>
      <c r="H346" s="359">
        <f>SUM([1]прил9!I432)</f>
        <v>3050409</v>
      </c>
    </row>
    <row r="347" spans="1:8" ht="31.5" hidden="1" customHeight="1" x14ac:dyDescent="0.25">
      <c r="A347" s="3" t="s">
        <v>704</v>
      </c>
      <c r="B347" s="50" t="s">
        <v>29</v>
      </c>
      <c r="C347" s="50" t="s">
        <v>12</v>
      </c>
      <c r="D347" s="313" t="s">
        <v>241</v>
      </c>
      <c r="E347" s="314" t="s">
        <v>12</v>
      </c>
      <c r="F347" s="315" t="s">
        <v>703</v>
      </c>
      <c r="G347" s="50"/>
      <c r="H347" s="358">
        <f>SUM(H348)</f>
        <v>0</v>
      </c>
    </row>
    <row r="348" spans="1:8" ht="30.75" hidden="1" customHeight="1" x14ac:dyDescent="0.25">
      <c r="A348" s="98" t="s">
        <v>709</v>
      </c>
      <c r="B348" s="50" t="s">
        <v>29</v>
      </c>
      <c r="C348" s="50" t="s">
        <v>12</v>
      </c>
      <c r="D348" s="313" t="s">
        <v>241</v>
      </c>
      <c r="E348" s="314" t="s">
        <v>12</v>
      </c>
      <c r="F348" s="315" t="s">
        <v>703</v>
      </c>
      <c r="G348" s="50" t="s">
        <v>16</v>
      </c>
      <c r="H348" s="359">
        <f>SUM([1]прил9!I434)</f>
        <v>0</v>
      </c>
    </row>
    <row r="349" spans="1:8" ht="16.5" hidden="1" customHeight="1" x14ac:dyDescent="0.25">
      <c r="A349" s="69" t="s">
        <v>708</v>
      </c>
      <c r="B349" s="2" t="s">
        <v>29</v>
      </c>
      <c r="C349" s="2" t="s">
        <v>12</v>
      </c>
      <c r="D349" s="273" t="s">
        <v>241</v>
      </c>
      <c r="E349" s="274" t="s">
        <v>12</v>
      </c>
      <c r="F349" s="315" t="s">
        <v>707</v>
      </c>
      <c r="G349" s="2"/>
      <c r="H349" s="358">
        <f>SUM(H350)</f>
        <v>0</v>
      </c>
    </row>
    <row r="350" spans="1:8" ht="30" hidden="1" customHeight="1" x14ac:dyDescent="0.25">
      <c r="A350" s="256" t="s">
        <v>709</v>
      </c>
      <c r="B350" s="67" t="s">
        <v>29</v>
      </c>
      <c r="C350" s="50" t="s">
        <v>12</v>
      </c>
      <c r="D350" s="313" t="s">
        <v>241</v>
      </c>
      <c r="E350" s="314" t="s">
        <v>12</v>
      </c>
      <c r="F350" s="315" t="s">
        <v>707</v>
      </c>
      <c r="G350" s="50" t="s">
        <v>16</v>
      </c>
      <c r="H350" s="360">
        <f>SUM([1]прил9!I436)</f>
        <v>0</v>
      </c>
    </row>
    <row r="351" spans="1:8" ht="69" customHeight="1" x14ac:dyDescent="0.25">
      <c r="A351" s="84" t="s">
        <v>163</v>
      </c>
      <c r="B351" s="50" t="s">
        <v>29</v>
      </c>
      <c r="C351" s="50" t="s">
        <v>12</v>
      </c>
      <c r="D351" s="313" t="s">
        <v>243</v>
      </c>
      <c r="E351" s="314" t="s">
        <v>505</v>
      </c>
      <c r="F351" s="315" t="s">
        <v>506</v>
      </c>
      <c r="G351" s="50"/>
      <c r="H351" s="358">
        <f>SUM(H352)</f>
        <v>96932</v>
      </c>
    </row>
    <row r="352" spans="1:8" ht="33" customHeight="1" x14ac:dyDescent="0.25">
      <c r="A352" s="327" t="s">
        <v>585</v>
      </c>
      <c r="B352" s="50" t="s">
        <v>29</v>
      </c>
      <c r="C352" s="50" t="s">
        <v>12</v>
      </c>
      <c r="D352" s="313" t="s">
        <v>243</v>
      </c>
      <c r="E352" s="314" t="s">
        <v>10</v>
      </c>
      <c r="F352" s="315" t="s">
        <v>506</v>
      </c>
      <c r="G352" s="50"/>
      <c r="H352" s="358">
        <f>SUM(H353)</f>
        <v>96932</v>
      </c>
    </row>
    <row r="353" spans="1:8" ht="17.25" customHeight="1" x14ac:dyDescent="0.25">
      <c r="A353" s="88" t="s">
        <v>586</v>
      </c>
      <c r="B353" s="50" t="s">
        <v>29</v>
      </c>
      <c r="C353" s="50" t="s">
        <v>12</v>
      </c>
      <c r="D353" s="313" t="s">
        <v>243</v>
      </c>
      <c r="E353" s="314" t="s">
        <v>10</v>
      </c>
      <c r="F353" s="315" t="s">
        <v>587</v>
      </c>
      <c r="G353" s="50"/>
      <c r="H353" s="358">
        <f>SUM(H354)</f>
        <v>96932</v>
      </c>
    </row>
    <row r="354" spans="1:8" ht="31.5" customHeight="1" x14ac:dyDescent="0.25">
      <c r="A354" s="98" t="s">
        <v>709</v>
      </c>
      <c r="B354" s="2" t="s">
        <v>29</v>
      </c>
      <c r="C354" s="2" t="s">
        <v>12</v>
      </c>
      <c r="D354" s="273" t="s">
        <v>243</v>
      </c>
      <c r="E354" s="274" t="s">
        <v>10</v>
      </c>
      <c r="F354" s="275" t="s">
        <v>587</v>
      </c>
      <c r="G354" s="2" t="s">
        <v>16</v>
      </c>
      <c r="H354" s="360">
        <f>SUM([1]прил9!I440)</f>
        <v>96932</v>
      </c>
    </row>
    <row r="355" spans="1:8" ht="49.5" hidden="1" customHeight="1" x14ac:dyDescent="0.25">
      <c r="A355" s="33" t="s">
        <v>199</v>
      </c>
      <c r="B355" s="34" t="s">
        <v>29</v>
      </c>
      <c r="C355" s="48" t="s">
        <v>12</v>
      </c>
      <c r="D355" s="276" t="s">
        <v>560</v>
      </c>
      <c r="E355" s="277" t="s">
        <v>505</v>
      </c>
      <c r="F355" s="278" t="s">
        <v>506</v>
      </c>
      <c r="G355" s="34"/>
      <c r="H355" s="357">
        <f>SUM(H356)</f>
        <v>0</v>
      </c>
    </row>
    <row r="356" spans="1:8" ht="80.25" hidden="1" customHeight="1" x14ac:dyDescent="0.25">
      <c r="A356" s="328" t="s">
        <v>200</v>
      </c>
      <c r="B356" s="5" t="s">
        <v>29</v>
      </c>
      <c r="C356" s="478" t="s">
        <v>12</v>
      </c>
      <c r="D356" s="291" t="s">
        <v>230</v>
      </c>
      <c r="E356" s="292" t="s">
        <v>505</v>
      </c>
      <c r="F356" s="293" t="s">
        <v>506</v>
      </c>
      <c r="G356" s="2"/>
      <c r="H356" s="358">
        <f>SUM(H357)</f>
        <v>0</v>
      </c>
    </row>
    <row r="357" spans="1:8" ht="31.5" hidden="1" customHeight="1" x14ac:dyDescent="0.25">
      <c r="A357" s="328" t="s">
        <v>574</v>
      </c>
      <c r="B357" s="5" t="s">
        <v>29</v>
      </c>
      <c r="C357" s="478" t="s">
        <v>12</v>
      </c>
      <c r="D357" s="291" t="s">
        <v>230</v>
      </c>
      <c r="E357" s="292" t="s">
        <v>10</v>
      </c>
      <c r="F357" s="293" t="s">
        <v>506</v>
      </c>
      <c r="G357" s="325"/>
      <c r="H357" s="358">
        <f>SUM(H358+H360)</f>
        <v>0</v>
      </c>
    </row>
    <row r="358" spans="1:8" ht="31.5" hidden="1" customHeight="1" x14ac:dyDescent="0.25">
      <c r="A358" s="99" t="s">
        <v>772</v>
      </c>
      <c r="B358" s="5" t="s">
        <v>29</v>
      </c>
      <c r="C358" s="478" t="s">
        <v>12</v>
      </c>
      <c r="D358" s="291" t="s">
        <v>230</v>
      </c>
      <c r="E358" s="292" t="s">
        <v>10</v>
      </c>
      <c r="F358" s="493">
        <v>11500</v>
      </c>
      <c r="G358" s="67"/>
      <c r="H358" s="358">
        <f>SUM(H359)</f>
        <v>0</v>
      </c>
    </row>
    <row r="359" spans="1:8" ht="31.5" hidden="1" customHeight="1" x14ac:dyDescent="0.25">
      <c r="A359" s="122" t="s">
        <v>192</v>
      </c>
      <c r="B359" s="5" t="s">
        <v>29</v>
      </c>
      <c r="C359" s="478" t="s">
        <v>12</v>
      </c>
      <c r="D359" s="291" t="s">
        <v>230</v>
      </c>
      <c r="E359" s="292" t="s">
        <v>10</v>
      </c>
      <c r="F359" s="493">
        <v>11500</v>
      </c>
      <c r="G359" s="67" t="s">
        <v>187</v>
      </c>
      <c r="H359" s="360">
        <f>SUM([1]прил9!I450)</f>
        <v>0</v>
      </c>
    </row>
    <row r="360" spans="1:8" ht="31.5" hidden="1" customHeight="1" x14ac:dyDescent="0.25">
      <c r="A360" s="122" t="s">
        <v>681</v>
      </c>
      <c r="B360" s="5" t="s">
        <v>29</v>
      </c>
      <c r="C360" s="478" t="s">
        <v>12</v>
      </c>
      <c r="D360" s="291" t="s">
        <v>230</v>
      </c>
      <c r="E360" s="292" t="s">
        <v>10</v>
      </c>
      <c r="F360" s="293" t="s">
        <v>680</v>
      </c>
      <c r="G360" s="67"/>
      <c r="H360" s="358">
        <f>SUM(H361)</f>
        <v>0</v>
      </c>
    </row>
    <row r="361" spans="1:8" ht="31.5" hidden="1" customHeight="1" x14ac:dyDescent="0.25">
      <c r="A361" s="122" t="s">
        <v>192</v>
      </c>
      <c r="B361" s="5" t="s">
        <v>29</v>
      </c>
      <c r="C361" s="478" t="s">
        <v>12</v>
      </c>
      <c r="D361" s="291" t="s">
        <v>230</v>
      </c>
      <c r="E361" s="292" t="s">
        <v>10</v>
      </c>
      <c r="F361" s="293" t="s">
        <v>680</v>
      </c>
      <c r="G361" s="67" t="s">
        <v>187</v>
      </c>
      <c r="H361" s="360">
        <f>SUM([1]прил9!I452)</f>
        <v>0</v>
      </c>
    </row>
    <row r="362" spans="1:8" s="72" customFormat="1" ht="33" hidden="1" customHeight="1" x14ac:dyDescent="0.25">
      <c r="A362" s="83" t="s">
        <v>128</v>
      </c>
      <c r="B362" s="34" t="s">
        <v>29</v>
      </c>
      <c r="C362" s="34" t="s">
        <v>12</v>
      </c>
      <c r="D362" s="270" t="s">
        <v>520</v>
      </c>
      <c r="E362" s="271" t="s">
        <v>505</v>
      </c>
      <c r="F362" s="272" t="s">
        <v>506</v>
      </c>
      <c r="G362" s="34"/>
      <c r="H362" s="357">
        <f>SUM(H363)</f>
        <v>0</v>
      </c>
    </row>
    <row r="363" spans="1:8" s="72" customFormat="1" ht="63.75" hidden="1" customHeight="1" x14ac:dyDescent="0.25">
      <c r="A363" s="84" t="s">
        <v>164</v>
      </c>
      <c r="B363" s="41" t="s">
        <v>29</v>
      </c>
      <c r="C363" s="41" t="s">
        <v>12</v>
      </c>
      <c r="D363" s="316" t="s">
        <v>244</v>
      </c>
      <c r="E363" s="317" t="s">
        <v>505</v>
      </c>
      <c r="F363" s="318" t="s">
        <v>506</v>
      </c>
      <c r="G363" s="79"/>
      <c r="H363" s="361">
        <f>SUM(H364)</f>
        <v>0</v>
      </c>
    </row>
    <row r="364" spans="1:8" s="72" customFormat="1" ht="32.25" hidden="1" customHeight="1" x14ac:dyDescent="0.25">
      <c r="A364" s="84" t="s">
        <v>589</v>
      </c>
      <c r="B364" s="41" t="s">
        <v>29</v>
      </c>
      <c r="C364" s="41" t="s">
        <v>12</v>
      </c>
      <c r="D364" s="316" t="s">
        <v>244</v>
      </c>
      <c r="E364" s="317" t="s">
        <v>10</v>
      </c>
      <c r="F364" s="318" t="s">
        <v>506</v>
      </c>
      <c r="G364" s="79"/>
      <c r="H364" s="361">
        <f>SUM(H365)</f>
        <v>0</v>
      </c>
    </row>
    <row r="365" spans="1:8" s="43" customFormat="1" ht="32.25" hidden="1" customHeight="1" x14ac:dyDescent="0.25">
      <c r="A365" s="77" t="s">
        <v>165</v>
      </c>
      <c r="B365" s="41" t="s">
        <v>29</v>
      </c>
      <c r="C365" s="41" t="s">
        <v>12</v>
      </c>
      <c r="D365" s="316" t="s">
        <v>244</v>
      </c>
      <c r="E365" s="317" t="s">
        <v>10</v>
      </c>
      <c r="F365" s="318" t="s">
        <v>590</v>
      </c>
      <c r="G365" s="79"/>
      <c r="H365" s="361">
        <f>SUM(H366)</f>
        <v>0</v>
      </c>
    </row>
    <row r="366" spans="1:8" s="43" customFormat="1" ht="30.75" hidden="1" customHeight="1" x14ac:dyDescent="0.25">
      <c r="A366" s="101" t="s">
        <v>709</v>
      </c>
      <c r="B366" s="41" t="s">
        <v>29</v>
      </c>
      <c r="C366" s="41" t="s">
        <v>12</v>
      </c>
      <c r="D366" s="316" t="s">
        <v>244</v>
      </c>
      <c r="E366" s="317" t="s">
        <v>10</v>
      </c>
      <c r="F366" s="318" t="s">
        <v>590</v>
      </c>
      <c r="G366" s="79" t="s">
        <v>16</v>
      </c>
      <c r="H366" s="362">
        <f>SUM([1]прил9!I445)</f>
        <v>0</v>
      </c>
    </row>
    <row r="367" spans="1:8" ht="51.75" customHeight="1" x14ac:dyDescent="0.25">
      <c r="A367" s="33" t="s">
        <v>148</v>
      </c>
      <c r="B367" s="35" t="s">
        <v>29</v>
      </c>
      <c r="C367" s="35" t="s">
        <v>12</v>
      </c>
      <c r="D367" s="270" t="s">
        <v>1084</v>
      </c>
      <c r="E367" s="271" t="s">
        <v>505</v>
      </c>
      <c r="F367" s="272" t="s">
        <v>506</v>
      </c>
      <c r="G367" s="37"/>
      <c r="H367" s="357">
        <f>SUM(H368)</f>
        <v>4000</v>
      </c>
    </row>
    <row r="368" spans="1:8" ht="81" customHeight="1" x14ac:dyDescent="0.25">
      <c r="A368" s="3" t="s">
        <v>266</v>
      </c>
      <c r="B368" s="5" t="s">
        <v>29</v>
      </c>
      <c r="C368" s="5" t="s">
        <v>12</v>
      </c>
      <c r="D368" s="273" t="s">
        <v>264</v>
      </c>
      <c r="E368" s="274" t="s">
        <v>505</v>
      </c>
      <c r="F368" s="275" t="s">
        <v>506</v>
      </c>
      <c r="G368" s="67"/>
      <c r="H368" s="358">
        <f>SUM(H369)</f>
        <v>4000</v>
      </c>
    </row>
    <row r="369" spans="1:8" ht="33.75" customHeight="1" x14ac:dyDescent="0.25">
      <c r="A369" s="3" t="s">
        <v>552</v>
      </c>
      <c r="B369" s="5" t="s">
        <v>29</v>
      </c>
      <c r="C369" s="5" t="s">
        <v>12</v>
      </c>
      <c r="D369" s="273" t="s">
        <v>264</v>
      </c>
      <c r="E369" s="274" t="s">
        <v>10</v>
      </c>
      <c r="F369" s="275" t="s">
        <v>506</v>
      </c>
      <c r="G369" s="67"/>
      <c r="H369" s="358">
        <f>SUM(H370)</f>
        <v>4000</v>
      </c>
    </row>
    <row r="370" spans="1:8" ht="32.25" customHeight="1" x14ac:dyDescent="0.25">
      <c r="A370" s="3" t="s">
        <v>265</v>
      </c>
      <c r="B370" s="5" t="s">
        <v>29</v>
      </c>
      <c r="C370" s="5" t="s">
        <v>12</v>
      </c>
      <c r="D370" s="273" t="s">
        <v>264</v>
      </c>
      <c r="E370" s="274" t="s">
        <v>10</v>
      </c>
      <c r="F370" s="275" t="s">
        <v>553</v>
      </c>
      <c r="G370" s="67"/>
      <c r="H370" s="358">
        <f>SUM(H371)</f>
        <v>4000</v>
      </c>
    </row>
    <row r="371" spans="1:8" ht="32.25" customHeight="1" x14ac:dyDescent="0.25">
      <c r="A371" s="3" t="s">
        <v>709</v>
      </c>
      <c r="B371" s="5" t="s">
        <v>29</v>
      </c>
      <c r="C371" s="5" t="s">
        <v>12</v>
      </c>
      <c r="D371" s="273" t="s">
        <v>264</v>
      </c>
      <c r="E371" s="274" t="s">
        <v>10</v>
      </c>
      <c r="F371" s="275" t="s">
        <v>553</v>
      </c>
      <c r="G371" s="67" t="s">
        <v>16</v>
      </c>
      <c r="H371" s="360">
        <f>SUM([1]прил9!I457)</f>
        <v>4000</v>
      </c>
    </row>
    <row r="372" spans="1:8" s="43" customFormat="1" ht="48.75" customHeight="1" x14ac:dyDescent="0.25">
      <c r="A372" s="83" t="s">
        <v>144</v>
      </c>
      <c r="B372" s="34" t="s">
        <v>29</v>
      </c>
      <c r="C372" s="48" t="s">
        <v>12</v>
      </c>
      <c r="D372" s="282" t="s">
        <v>220</v>
      </c>
      <c r="E372" s="283" t="s">
        <v>505</v>
      </c>
      <c r="F372" s="284" t="s">
        <v>506</v>
      </c>
      <c r="G372" s="34"/>
      <c r="H372" s="357">
        <f>SUM(H373)</f>
        <v>762808</v>
      </c>
    </row>
    <row r="373" spans="1:8" s="43" customFormat="1" ht="81.75" customHeight="1" x14ac:dyDescent="0.25">
      <c r="A373" s="84" t="s">
        <v>160</v>
      </c>
      <c r="B373" s="2" t="s">
        <v>29</v>
      </c>
      <c r="C373" s="41" t="s">
        <v>12</v>
      </c>
      <c r="D373" s="316" t="s">
        <v>222</v>
      </c>
      <c r="E373" s="317" t="s">
        <v>505</v>
      </c>
      <c r="F373" s="318" t="s">
        <v>506</v>
      </c>
      <c r="G373" s="2"/>
      <c r="H373" s="358">
        <f>SUM(H374)</f>
        <v>762808</v>
      </c>
    </row>
    <row r="374" spans="1:8" s="43" customFormat="1" ht="48.75" customHeight="1" x14ac:dyDescent="0.25">
      <c r="A374" s="84" t="s">
        <v>525</v>
      </c>
      <c r="B374" s="2" t="s">
        <v>29</v>
      </c>
      <c r="C374" s="41" t="s">
        <v>12</v>
      </c>
      <c r="D374" s="316" t="s">
        <v>222</v>
      </c>
      <c r="E374" s="317" t="s">
        <v>10</v>
      </c>
      <c r="F374" s="318" t="s">
        <v>506</v>
      </c>
      <c r="G374" s="2"/>
      <c r="H374" s="358">
        <f>SUM(H375)</f>
        <v>762808</v>
      </c>
    </row>
    <row r="375" spans="1:8" s="43" customFormat="1" ht="15.75" customHeight="1" x14ac:dyDescent="0.25">
      <c r="A375" s="3" t="s">
        <v>113</v>
      </c>
      <c r="B375" s="2" t="s">
        <v>29</v>
      </c>
      <c r="C375" s="41" t="s">
        <v>12</v>
      </c>
      <c r="D375" s="316" t="s">
        <v>222</v>
      </c>
      <c r="E375" s="317" t="s">
        <v>10</v>
      </c>
      <c r="F375" s="318" t="s">
        <v>526</v>
      </c>
      <c r="G375" s="2"/>
      <c r="H375" s="358">
        <f>SUM(H376)</f>
        <v>762808</v>
      </c>
    </row>
    <row r="376" spans="1:8" s="43" customFormat="1" ht="31.5" customHeight="1" x14ac:dyDescent="0.25">
      <c r="A376" s="98" t="s">
        <v>709</v>
      </c>
      <c r="B376" s="2" t="s">
        <v>29</v>
      </c>
      <c r="C376" s="41" t="s">
        <v>12</v>
      </c>
      <c r="D376" s="316" t="s">
        <v>222</v>
      </c>
      <c r="E376" s="317" t="s">
        <v>10</v>
      </c>
      <c r="F376" s="318" t="s">
        <v>526</v>
      </c>
      <c r="G376" s="2" t="s">
        <v>16</v>
      </c>
      <c r="H376" s="359">
        <f>SUM([1]прил9!I462)</f>
        <v>762808</v>
      </c>
    </row>
    <row r="377" spans="1:8" s="43" customFormat="1" ht="18" customHeight="1" x14ac:dyDescent="0.25">
      <c r="A377" s="569" t="s">
        <v>1014</v>
      </c>
      <c r="B377" s="26" t="s">
        <v>29</v>
      </c>
      <c r="C377" s="570" t="s">
        <v>15</v>
      </c>
      <c r="D377" s="571"/>
      <c r="E377" s="572"/>
      <c r="F377" s="573"/>
      <c r="G377" s="26"/>
      <c r="H377" s="356">
        <f>SUM(H378+H385+H392)</f>
        <v>12620294</v>
      </c>
    </row>
    <row r="378" spans="1:8" s="43" customFormat="1" ht="33" customHeight="1" x14ac:dyDescent="0.25">
      <c r="A378" s="109" t="s">
        <v>166</v>
      </c>
      <c r="B378" s="34" t="s">
        <v>29</v>
      </c>
      <c r="C378" s="34" t="s">
        <v>15</v>
      </c>
      <c r="D378" s="270" t="s">
        <v>247</v>
      </c>
      <c r="E378" s="271" t="s">
        <v>505</v>
      </c>
      <c r="F378" s="272" t="s">
        <v>506</v>
      </c>
      <c r="G378" s="34"/>
      <c r="H378" s="357">
        <f>SUM(H379)</f>
        <v>5395000</v>
      </c>
    </row>
    <row r="379" spans="1:8" s="43" customFormat="1" ht="47.25" customHeight="1" x14ac:dyDescent="0.25">
      <c r="A379" s="69" t="s">
        <v>167</v>
      </c>
      <c r="B379" s="50" t="s">
        <v>29</v>
      </c>
      <c r="C379" s="50" t="s">
        <v>15</v>
      </c>
      <c r="D379" s="313" t="s">
        <v>248</v>
      </c>
      <c r="E379" s="314" t="s">
        <v>505</v>
      </c>
      <c r="F379" s="315" t="s">
        <v>506</v>
      </c>
      <c r="G379" s="50"/>
      <c r="H379" s="358">
        <f>SUM(H380)</f>
        <v>5395000</v>
      </c>
    </row>
    <row r="380" spans="1:8" s="43" customFormat="1" ht="47.25" customHeight="1" x14ac:dyDescent="0.25">
      <c r="A380" s="69" t="s">
        <v>591</v>
      </c>
      <c r="B380" s="50" t="s">
        <v>29</v>
      </c>
      <c r="C380" s="50" t="s">
        <v>15</v>
      </c>
      <c r="D380" s="313" t="s">
        <v>248</v>
      </c>
      <c r="E380" s="314" t="s">
        <v>10</v>
      </c>
      <c r="F380" s="315" t="s">
        <v>506</v>
      </c>
      <c r="G380" s="50"/>
      <c r="H380" s="358">
        <f>SUM(H381)</f>
        <v>5395000</v>
      </c>
    </row>
    <row r="381" spans="1:8" s="43" customFormat="1" ht="31.5" customHeight="1" x14ac:dyDescent="0.25">
      <c r="A381" s="69" t="s">
        <v>98</v>
      </c>
      <c r="B381" s="50" t="s">
        <v>29</v>
      </c>
      <c r="C381" s="50" t="s">
        <v>15</v>
      </c>
      <c r="D381" s="313" t="s">
        <v>248</v>
      </c>
      <c r="E381" s="314" t="s">
        <v>10</v>
      </c>
      <c r="F381" s="315" t="s">
        <v>539</v>
      </c>
      <c r="G381" s="50"/>
      <c r="H381" s="358">
        <f>SUM(H382:H384)</f>
        <v>5395000</v>
      </c>
    </row>
    <row r="382" spans="1:8" s="43" customFormat="1" ht="48" customHeight="1" x14ac:dyDescent="0.25">
      <c r="A382" s="111" t="s">
        <v>88</v>
      </c>
      <c r="B382" s="50" t="s">
        <v>29</v>
      </c>
      <c r="C382" s="50" t="s">
        <v>15</v>
      </c>
      <c r="D382" s="313" t="s">
        <v>248</v>
      </c>
      <c r="E382" s="314" t="s">
        <v>10</v>
      </c>
      <c r="F382" s="315" t="s">
        <v>539</v>
      </c>
      <c r="G382" s="50" t="s">
        <v>13</v>
      </c>
      <c r="H382" s="360">
        <f>SUM([1]прил9!I565)</f>
        <v>5076700</v>
      </c>
    </row>
    <row r="383" spans="1:8" s="43" customFormat="1" ht="30.75" customHeight="1" x14ac:dyDescent="0.25">
      <c r="A383" s="122" t="s">
        <v>709</v>
      </c>
      <c r="B383" s="50" t="s">
        <v>29</v>
      </c>
      <c r="C383" s="50" t="s">
        <v>15</v>
      </c>
      <c r="D383" s="316" t="s">
        <v>248</v>
      </c>
      <c r="E383" s="317" t="s">
        <v>10</v>
      </c>
      <c r="F383" s="318" t="s">
        <v>539</v>
      </c>
      <c r="G383" s="2" t="s">
        <v>16</v>
      </c>
      <c r="H383" s="359">
        <f>SUM([1]прил9!I566)</f>
        <v>308000</v>
      </c>
    </row>
    <row r="384" spans="1:8" s="43" customFormat="1" ht="15.75" customHeight="1" x14ac:dyDescent="0.25">
      <c r="A384" s="69" t="s">
        <v>18</v>
      </c>
      <c r="B384" s="50" t="s">
        <v>29</v>
      </c>
      <c r="C384" s="50" t="s">
        <v>15</v>
      </c>
      <c r="D384" s="316" t="s">
        <v>248</v>
      </c>
      <c r="E384" s="317" t="s">
        <v>10</v>
      </c>
      <c r="F384" s="318" t="s">
        <v>539</v>
      </c>
      <c r="G384" s="2" t="s">
        <v>17</v>
      </c>
      <c r="H384" s="359">
        <f>SUM([1]прил9!I567)</f>
        <v>10300</v>
      </c>
    </row>
    <row r="385" spans="1:8" s="43" customFormat="1" ht="31.5" customHeight="1" x14ac:dyDescent="0.25">
      <c r="A385" s="33" t="s">
        <v>157</v>
      </c>
      <c r="B385" s="34" t="s">
        <v>29</v>
      </c>
      <c r="C385" s="34" t="s">
        <v>15</v>
      </c>
      <c r="D385" s="270" t="s">
        <v>575</v>
      </c>
      <c r="E385" s="271" t="s">
        <v>505</v>
      </c>
      <c r="F385" s="272" t="s">
        <v>506</v>
      </c>
      <c r="G385" s="34"/>
      <c r="H385" s="357">
        <f>SUM(H386)</f>
        <v>7138294</v>
      </c>
    </row>
    <row r="386" spans="1:8" s="43" customFormat="1" ht="48" customHeight="1" x14ac:dyDescent="0.25">
      <c r="A386" s="3" t="s">
        <v>162</v>
      </c>
      <c r="B386" s="50" t="s">
        <v>29</v>
      </c>
      <c r="C386" s="50" t="s">
        <v>15</v>
      </c>
      <c r="D386" s="313" t="s">
        <v>242</v>
      </c>
      <c r="E386" s="314" t="s">
        <v>505</v>
      </c>
      <c r="F386" s="315" t="s">
        <v>506</v>
      </c>
      <c r="G386" s="50"/>
      <c r="H386" s="358">
        <f>SUM(H387)</f>
        <v>7138294</v>
      </c>
    </row>
    <row r="387" spans="1:8" s="43" customFormat="1" ht="33" customHeight="1" x14ac:dyDescent="0.25">
      <c r="A387" s="3" t="s">
        <v>592</v>
      </c>
      <c r="B387" s="50" t="s">
        <v>29</v>
      </c>
      <c r="C387" s="50" t="s">
        <v>15</v>
      </c>
      <c r="D387" s="313" t="s">
        <v>242</v>
      </c>
      <c r="E387" s="314" t="s">
        <v>10</v>
      </c>
      <c r="F387" s="315" t="s">
        <v>506</v>
      </c>
      <c r="G387" s="50"/>
      <c r="H387" s="358">
        <f>SUM(H388)</f>
        <v>7138294</v>
      </c>
    </row>
    <row r="388" spans="1:8" s="43" customFormat="1" ht="32.25" customHeight="1" x14ac:dyDescent="0.25">
      <c r="A388" s="3" t="s">
        <v>98</v>
      </c>
      <c r="B388" s="50" t="s">
        <v>29</v>
      </c>
      <c r="C388" s="50" t="s">
        <v>15</v>
      </c>
      <c r="D388" s="313" t="s">
        <v>242</v>
      </c>
      <c r="E388" s="314" t="s">
        <v>10</v>
      </c>
      <c r="F388" s="315" t="s">
        <v>539</v>
      </c>
      <c r="G388" s="50"/>
      <c r="H388" s="358">
        <f>SUM(H389:H391)</f>
        <v>7138294</v>
      </c>
    </row>
    <row r="389" spans="1:8" s="43" customFormat="1" ht="49.5" customHeight="1" x14ac:dyDescent="0.25">
      <c r="A389" s="93" t="s">
        <v>88</v>
      </c>
      <c r="B389" s="50" t="s">
        <v>29</v>
      </c>
      <c r="C389" s="50" t="s">
        <v>15</v>
      </c>
      <c r="D389" s="313" t="s">
        <v>242</v>
      </c>
      <c r="E389" s="314" t="s">
        <v>10</v>
      </c>
      <c r="F389" s="315" t="s">
        <v>539</v>
      </c>
      <c r="G389" s="50" t="s">
        <v>13</v>
      </c>
      <c r="H389" s="360">
        <f>SUM([1]прил9!I468)</f>
        <v>4199000</v>
      </c>
    </row>
    <row r="390" spans="1:8" s="43" customFormat="1" ht="33" customHeight="1" x14ac:dyDescent="0.25">
      <c r="A390" s="98" t="s">
        <v>709</v>
      </c>
      <c r="B390" s="50" t="s">
        <v>29</v>
      </c>
      <c r="C390" s="50" t="s">
        <v>15</v>
      </c>
      <c r="D390" s="316" t="s">
        <v>242</v>
      </c>
      <c r="E390" s="317" t="s">
        <v>10</v>
      </c>
      <c r="F390" s="318" t="s">
        <v>539</v>
      </c>
      <c r="G390" s="2" t="s">
        <v>16</v>
      </c>
      <c r="H390" s="359">
        <f>SUM([1]прил9!I469)</f>
        <v>1875046</v>
      </c>
    </row>
    <row r="391" spans="1:8" s="43" customFormat="1" ht="15.75" customHeight="1" x14ac:dyDescent="0.25">
      <c r="A391" s="3" t="s">
        <v>18</v>
      </c>
      <c r="B391" s="50" t="s">
        <v>29</v>
      </c>
      <c r="C391" s="50" t="s">
        <v>15</v>
      </c>
      <c r="D391" s="316" t="s">
        <v>242</v>
      </c>
      <c r="E391" s="317" t="s">
        <v>10</v>
      </c>
      <c r="F391" s="318" t="s">
        <v>539</v>
      </c>
      <c r="G391" s="2" t="s">
        <v>17</v>
      </c>
      <c r="H391" s="359">
        <f>SUM([1]прил9!I470)</f>
        <v>1064248</v>
      </c>
    </row>
    <row r="392" spans="1:8" s="43" customFormat="1" ht="64.5" customHeight="1" x14ac:dyDescent="0.25">
      <c r="A392" s="112" t="s">
        <v>144</v>
      </c>
      <c r="B392" s="34" t="s">
        <v>29</v>
      </c>
      <c r="C392" s="48" t="s">
        <v>15</v>
      </c>
      <c r="D392" s="282" t="s">
        <v>220</v>
      </c>
      <c r="E392" s="283" t="s">
        <v>505</v>
      </c>
      <c r="F392" s="284" t="s">
        <v>506</v>
      </c>
      <c r="G392" s="34"/>
      <c r="H392" s="357">
        <f>SUM(H393)</f>
        <v>87000</v>
      </c>
    </row>
    <row r="393" spans="1:8" s="43" customFormat="1" ht="94.5" customHeight="1" x14ac:dyDescent="0.25">
      <c r="A393" s="113" t="s">
        <v>160</v>
      </c>
      <c r="B393" s="2" t="s">
        <v>29</v>
      </c>
      <c r="C393" s="41" t="s">
        <v>15</v>
      </c>
      <c r="D393" s="316" t="s">
        <v>222</v>
      </c>
      <c r="E393" s="317" t="s">
        <v>505</v>
      </c>
      <c r="F393" s="318" t="s">
        <v>506</v>
      </c>
      <c r="G393" s="2"/>
      <c r="H393" s="358">
        <f>SUM(H394)</f>
        <v>87000</v>
      </c>
    </row>
    <row r="394" spans="1:8" s="43" customFormat="1" ht="46.5" customHeight="1" x14ac:dyDescent="0.25">
      <c r="A394" s="113" t="s">
        <v>525</v>
      </c>
      <c r="B394" s="2" t="s">
        <v>29</v>
      </c>
      <c r="C394" s="41" t="s">
        <v>15</v>
      </c>
      <c r="D394" s="316" t="s">
        <v>222</v>
      </c>
      <c r="E394" s="317" t="s">
        <v>10</v>
      </c>
      <c r="F394" s="318" t="s">
        <v>506</v>
      </c>
      <c r="G394" s="2"/>
      <c r="H394" s="358">
        <f>SUM(H395)</f>
        <v>87000</v>
      </c>
    </row>
    <row r="395" spans="1:8" s="43" customFormat="1" ht="18.75" customHeight="1" x14ac:dyDescent="0.25">
      <c r="A395" s="69" t="s">
        <v>113</v>
      </c>
      <c r="B395" s="2" t="s">
        <v>29</v>
      </c>
      <c r="C395" s="41" t="s">
        <v>15</v>
      </c>
      <c r="D395" s="316" t="s">
        <v>222</v>
      </c>
      <c r="E395" s="317" t="s">
        <v>10</v>
      </c>
      <c r="F395" s="318" t="s">
        <v>526</v>
      </c>
      <c r="G395" s="2"/>
      <c r="H395" s="358">
        <f>SUM(H396)</f>
        <v>87000</v>
      </c>
    </row>
    <row r="396" spans="1:8" s="43" customFormat="1" ht="34.5" customHeight="1" x14ac:dyDescent="0.25">
      <c r="A396" s="122" t="s">
        <v>709</v>
      </c>
      <c r="B396" s="2" t="s">
        <v>29</v>
      </c>
      <c r="C396" s="41" t="s">
        <v>15</v>
      </c>
      <c r="D396" s="316" t="s">
        <v>222</v>
      </c>
      <c r="E396" s="317" t="s">
        <v>10</v>
      </c>
      <c r="F396" s="318" t="s">
        <v>526</v>
      </c>
      <c r="G396" s="2" t="s">
        <v>16</v>
      </c>
      <c r="H396" s="359">
        <f>SUM([1]прил9!I475)</f>
        <v>87000</v>
      </c>
    </row>
    <row r="397" spans="1:8" ht="15.75" x14ac:dyDescent="0.25">
      <c r="A397" s="95" t="s">
        <v>1089</v>
      </c>
      <c r="B397" s="26" t="s">
        <v>29</v>
      </c>
      <c r="C397" s="26" t="s">
        <v>29</v>
      </c>
      <c r="D397" s="267"/>
      <c r="E397" s="268"/>
      <c r="F397" s="269"/>
      <c r="G397" s="25"/>
      <c r="H397" s="356">
        <f>SUM(H398,H412)</f>
        <v>1340809</v>
      </c>
    </row>
    <row r="398" spans="1:8" ht="63" x14ac:dyDescent="0.25">
      <c r="A398" s="83" t="s">
        <v>168</v>
      </c>
      <c r="B398" s="34" t="s">
        <v>29</v>
      </c>
      <c r="C398" s="34" t="s">
        <v>29</v>
      </c>
      <c r="D398" s="270" t="s">
        <v>593</v>
      </c>
      <c r="E398" s="271" t="s">
        <v>505</v>
      </c>
      <c r="F398" s="272" t="s">
        <v>506</v>
      </c>
      <c r="G398" s="34"/>
      <c r="H398" s="357">
        <f>SUM(H399,H403)</f>
        <v>1311309</v>
      </c>
    </row>
    <row r="399" spans="1:8" ht="81.75" customHeight="1" x14ac:dyDescent="0.25">
      <c r="A399" s="62" t="s">
        <v>169</v>
      </c>
      <c r="B399" s="50" t="s">
        <v>29</v>
      </c>
      <c r="C399" s="50" t="s">
        <v>29</v>
      </c>
      <c r="D399" s="313" t="s">
        <v>249</v>
      </c>
      <c r="E399" s="314" t="s">
        <v>505</v>
      </c>
      <c r="F399" s="315" t="s">
        <v>506</v>
      </c>
      <c r="G399" s="50"/>
      <c r="H399" s="358">
        <f>SUM(H400)</f>
        <v>148000</v>
      </c>
    </row>
    <row r="400" spans="1:8" ht="33" customHeight="1" x14ac:dyDescent="0.25">
      <c r="A400" s="62" t="s">
        <v>594</v>
      </c>
      <c r="B400" s="50" t="s">
        <v>29</v>
      </c>
      <c r="C400" s="50" t="s">
        <v>29</v>
      </c>
      <c r="D400" s="313" t="s">
        <v>249</v>
      </c>
      <c r="E400" s="314" t="s">
        <v>10</v>
      </c>
      <c r="F400" s="315" t="s">
        <v>506</v>
      </c>
      <c r="G400" s="50"/>
      <c r="H400" s="358">
        <f>SUM(H401)</f>
        <v>148000</v>
      </c>
    </row>
    <row r="401" spans="1:8" ht="15.75" x14ac:dyDescent="0.25">
      <c r="A401" s="3" t="s">
        <v>99</v>
      </c>
      <c r="B401" s="50" t="s">
        <v>29</v>
      </c>
      <c r="C401" s="50" t="s">
        <v>29</v>
      </c>
      <c r="D401" s="313" t="s">
        <v>249</v>
      </c>
      <c r="E401" s="314" t="s">
        <v>10</v>
      </c>
      <c r="F401" s="315" t="s">
        <v>595</v>
      </c>
      <c r="G401" s="50"/>
      <c r="H401" s="358">
        <f>SUM(H402)</f>
        <v>148000</v>
      </c>
    </row>
    <row r="402" spans="1:8" ht="31.5" x14ac:dyDescent="0.25">
      <c r="A402" s="98" t="s">
        <v>709</v>
      </c>
      <c r="B402" s="50" t="s">
        <v>29</v>
      </c>
      <c r="C402" s="50" t="s">
        <v>29</v>
      </c>
      <c r="D402" s="313" t="s">
        <v>249</v>
      </c>
      <c r="E402" s="314" t="s">
        <v>10</v>
      </c>
      <c r="F402" s="315" t="s">
        <v>595</v>
      </c>
      <c r="G402" s="50" t="s">
        <v>16</v>
      </c>
      <c r="H402" s="360">
        <f>SUM([1]прил9!I573)</f>
        <v>148000</v>
      </c>
    </row>
    <row r="403" spans="1:8" ht="64.5" customHeight="1" x14ac:dyDescent="0.25">
      <c r="A403" s="84" t="s">
        <v>170</v>
      </c>
      <c r="B403" s="50" t="s">
        <v>29</v>
      </c>
      <c r="C403" s="50" t="s">
        <v>29</v>
      </c>
      <c r="D403" s="313" t="s">
        <v>245</v>
      </c>
      <c r="E403" s="314" t="s">
        <v>505</v>
      </c>
      <c r="F403" s="315" t="s">
        <v>506</v>
      </c>
      <c r="G403" s="50"/>
      <c r="H403" s="358">
        <f>SUM(H404)</f>
        <v>1163309</v>
      </c>
    </row>
    <row r="404" spans="1:8" ht="32.25" customHeight="1" x14ac:dyDescent="0.25">
      <c r="A404" s="84" t="s">
        <v>596</v>
      </c>
      <c r="B404" s="50" t="s">
        <v>29</v>
      </c>
      <c r="C404" s="50" t="s">
        <v>29</v>
      </c>
      <c r="D404" s="313" t="s">
        <v>245</v>
      </c>
      <c r="E404" s="314" t="s">
        <v>10</v>
      </c>
      <c r="F404" s="315" t="s">
        <v>506</v>
      </c>
      <c r="G404" s="50"/>
      <c r="H404" s="358">
        <f>SUM(H405+H407+H410)</f>
        <v>1163309</v>
      </c>
    </row>
    <row r="405" spans="1:8" ht="18" customHeight="1" x14ac:dyDescent="0.25">
      <c r="A405" s="84" t="s">
        <v>745</v>
      </c>
      <c r="B405" s="2" t="s">
        <v>29</v>
      </c>
      <c r="C405" s="2" t="s">
        <v>29</v>
      </c>
      <c r="D405" s="313" t="s">
        <v>245</v>
      </c>
      <c r="E405" s="274" t="s">
        <v>10</v>
      </c>
      <c r="F405" s="315" t="s">
        <v>744</v>
      </c>
      <c r="G405" s="50"/>
      <c r="H405" s="358">
        <f>SUM(H406)</f>
        <v>322309</v>
      </c>
    </row>
    <row r="406" spans="1:8" ht="16.5" customHeight="1" x14ac:dyDescent="0.25">
      <c r="A406" s="84" t="s">
        <v>40</v>
      </c>
      <c r="B406" s="2" t="s">
        <v>29</v>
      </c>
      <c r="C406" s="2" t="s">
        <v>29</v>
      </c>
      <c r="D406" s="313" t="s">
        <v>245</v>
      </c>
      <c r="E406" s="274" t="s">
        <v>10</v>
      </c>
      <c r="F406" s="315" t="s">
        <v>744</v>
      </c>
      <c r="G406" s="50" t="s">
        <v>39</v>
      </c>
      <c r="H406" s="360">
        <f>SUM([1]прил9!I577+[1]прил9!I481)</f>
        <v>322309</v>
      </c>
    </row>
    <row r="407" spans="1:8" ht="18.75" customHeight="1" x14ac:dyDescent="0.25">
      <c r="A407" s="93" t="s">
        <v>597</v>
      </c>
      <c r="B407" s="2" t="s">
        <v>29</v>
      </c>
      <c r="C407" s="2" t="s">
        <v>29</v>
      </c>
      <c r="D407" s="313" t="s">
        <v>245</v>
      </c>
      <c r="E407" s="274" t="s">
        <v>10</v>
      </c>
      <c r="F407" s="275" t="s">
        <v>598</v>
      </c>
      <c r="G407" s="2"/>
      <c r="H407" s="358">
        <f>SUM(H408:H409)</f>
        <v>582000</v>
      </c>
    </row>
    <row r="408" spans="1:8" ht="31.5" x14ac:dyDescent="0.25">
      <c r="A408" s="98" t="s">
        <v>709</v>
      </c>
      <c r="B408" s="2" t="s">
        <v>29</v>
      </c>
      <c r="C408" s="2" t="s">
        <v>29</v>
      </c>
      <c r="D408" s="313" t="s">
        <v>245</v>
      </c>
      <c r="E408" s="274" t="s">
        <v>10</v>
      </c>
      <c r="F408" s="275" t="s">
        <v>598</v>
      </c>
      <c r="G408" s="2" t="s">
        <v>16</v>
      </c>
      <c r="H408" s="360">
        <f>SUM([1]прил9!I483)</f>
        <v>388800</v>
      </c>
    </row>
    <row r="409" spans="1:8" ht="15.75" x14ac:dyDescent="0.25">
      <c r="A409" s="69" t="s">
        <v>40</v>
      </c>
      <c r="B409" s="2" t="s">
        <v>29</v>
      </c>
      <c r="C409" s="2" t="s">
        <v>29</v>
      </c>
      <c r="D409" s="313" t="s">
        <v>245</v>
      </c>
      <c r="E409" s="274" t="s">
        <v>10</v>
      </c>
      <c r="F409" s="275" t="s">
        <v>598</v>
      </c>
      <c r="G409" s="2" t="s">
        <v>39</v>
      </c>
      <c r="H409" s="360">
        <f>SUM([1]прил9!I579)</f>
        <v>193200</v>
      </c>
    </row>
    <row r="410" spans="1:8" ht="15.75" x14ac:dyDescent="0.25">
      <c r="A410" s="99" t="s">
        <v>743</v>
      </c>
      <c r="B410" s="2" t="s">
        <v>29</v>
      </c>
      <c r="C410" s="2" t="s">
        <v>29</v>
      </c>
      <c r="D410" s="313" t="s">
        <v>245</v>
      </c>
      <c r="E410" s="274" t="s">
        <v>10</v>
      </c>
      <c r="F410" s="275" t="s">
        <v>742</v>
      </c>
      <c r="G410" s="2"/>
      <c r="H410" s="358">
        <f>SUM(H411)</f>
        <v>259000</v>
      </c>
    </row>
    <row r="411" spans="1:8" ht="31.5" x14ac:dyDescent="0.25">
      <c r="A411" s="122" t="s">
        <v>709</v>
      </c>
      <c r="B411" s="2" t="s">
        <v>29</v>
      </c>
      <c r="C411" s="2" t="s">
        <v>29</v>
      </c>
      <c r="D411" s="313" t="s">
        <v>245</v>
      </c>
      <c r="E411" s="274" t="s">
        <v>10</v>
      </c>
      <c r="F411" s="275" t="s">
        <v>742</v>
      </c>
      <c r="G411" s="2" t="s">
        <v>16</v>
      </c>
      <c r="H411" s="360">
        <f>SUM([1]прил9!I581+[1]прил9!I485)</f>
        <v>259000</v>
      </c>
    </row>
    <row r="412" spans="1:8" s="72" customFormat="1" ht="33.75" customHeight="1" x14ac:dyDescent="0.25">
      <c r="A412" s="83" t="s">
        <v>128</v>
      </c>
      <c r="B412" s="34" t="s">
        <v>29</v>
      </c>
      <c r="C412" s="34" t="s">
        <v>29</v>
      </c>
      <c r="D412" s="270" t="s">
        <v>520</v>
      </c>
      <c r="E412" s="271" t="s">
        <v>505</v>
      </c>
      <c r="F412" s="272" t="s">
        <v>506</v>
      </c>
      <c r="G412" s="34"/>
      <c r="H412" s="357">
        <f>SUM(H413)</f>
        <v>29500</v>
      </c>
    </row>
    <row r="413" spans="1:8" s="72" customFormat="1" ht="47.25" customHeight="1" x14ac:dyDescent="0.25">
      <c r="A413" s="84" t="s">
        <v>164</v>
      </c>
      <c r="B413" s="41" t="s">
        <v>29</v>
      </c>
      <c r="C413" s="50" t="s">
        <v>29</v>
      </c>
      <c r="D413" s="313" t="s">
        <v>244</v>
      </c>
      <c r="E413" s="314" t="s">
        <v>505</v>
      </c>
      <c r="F413" s="315" t="s">
        <v>506</v>
      </c>
      <c r="G413" s="79"/>
      <c r="H413" s="361">
        <f>SUM(H414)</f>
        <v>29500</v>
      </c>
    </row>
    <row r="414" spans="1:8" s="72" customFormat="1" ht="32.25" customHeight="1" x14ac:dyDescent="0.25">
      <c r="A414" s="84" t="s">
        <v>589</v>
      </c>
      <c r="B414" s="41" t="s">
        <v>29</v>
      </c>
      <c r="C414" s="50" t="s">
        <v>29</v>
      </c>
      <c r="D414" s="313" t="s">
        <v>244</v>
      </c>
      <c r="E414" s="314" t="s">
        <v>10</v>
      </c>
      <c r="F414" s="315" t="s">
        <v>506</v>
      </c>
      <c r="G414" s="79"/>
      <c r="H414" s="361">
        <f>SUM(H415)</f>
        <v>29500</v>
      </c>
    </row>
    <row r="415" spans="1:8" s="43" customFormat="1" ht="32.25" customHeight="1" x14ac:dyDescent="0.25">
      <c r="A415" s="77" t="s">
        <v>165</v>
      </c>
      <c r="B415" s="41" t="s">
        <v>29</v>
      </c>
      <c r="C415" s="50" t="s">
        <v>29</v>
      </c>
      <c r="D415" s="313" t="s">
        <v>244</v>
      </c>
      <c r="E415" s="314" t="s">
        <v>10</v>
      </c>
      <c r="F415" s="315" t="s">
        <v>590</v>
      </c>
      <c r="G415" s="79"/>
      <c r="H415" s="361">
        <f>SUM(H416)</f>
        <v>29500</v>
      </c>
    </row>
    <row r="416" spans="1:8" s="43" customFormat="1" ht="30.75" customHeight="1" x14ac:dyDescent="0.25">
      <c r="A416" s="101" t="s">
        <v>709</v>
      </c>
      <c r="B416" s="50" t="s">
        <v>29</v>
      </c>
      <c r="C416" s="50" t="s">
        <v>29</v>
      </c>
      <c r="D416" s="313" t="s">
        <v>244</v>
      </c>
      <c r="E416" s="314" t="s">
        <v>10</v>
      </c>
      <c r="F416" s="315" t="s">
        <v>590</v>
      </c>
      <c r="G416" s="79" t="s">
        <v>16</v>
      </c>
      <c r="H416" s="362">
        <f>SUM([1]прил9!I586)</f>
        <v>29500</v>
      </c>
    </row>
    <row r="417" spans="1:8" ht="15.75" x14ac:dyDescent="0.25">
      <c r="A417" s="95" t="s">
        <v>31</v>
      </c>
      <c r="B417" s="26" t="s">
        <v>29</v>
      </c>
      <c r="C417" s="26" t="s">
        <v>32</v>
      </c>
      <c r="D417" s="267"/>
      <c r="E417" s="268"/>
      <c r="F417" s="269"/>
      <c r="G417" s="25"/>
      <c r="H417" s="356">
        <f>SUM(H423,H418,H436,H441)</f>
        <v>7967808</v>
      </c>
    </row>
    <row r="418" spans="1:8" s="72" customFormat="1" ht="32.25" customHeight="1" x14ac:dyDescent="0.25">
      <c r="A418" s="83" t="s">
        <v>126</v>
      </c>
      <c r="B418" s="34" t="s">
        <v>29</v>
      </c>
      <c r="C418" s="34" t="s">
        <v>32</v>
      </c>
      <c r="D418" s="270" t="s">
        <v>201</v>
      </c>
      <c r="E418" s="271" t="s">
        <v>505</v>
      </c>
      <c r="F418" s="272" t="s">
        <v>506</v>
      </c>
      <c r="G418" s="34"/>
      <c r="H418" s="357">
        <f>SUM(H419)</f>
        <v>3000</v>
      </c>
    </row>
    <row r="419" spans="1:8" s="43" customFormat="1" ht="63.75" customHeight="1" x14ac:dyDescent="0.25">
      <c r="A419" s="77" t="s">
        <v>127</v>
      </c>
      <c r="B419" s="78" t="s">
        <v>29</v>
      </c>
      <c r="C419" s="41" t="s">
        <v>32</v>
      </c>
      <c r="D419" s="316" t="s">
        <v>234</v>
      </c>
      <c r="E419" s="317" t="s">
        <v>505</v>
      </c>
      <c r="F419" s="318" t="s">
        <v>506</v>
      </c>
      <c r="G419" s="79"/>
      <c r="H419" s="361">
        <f>SUM(H420)</f>
        <v>3000</v>
      </c>
    </row>
    <row r="420" spans="1:8" s="43" customFormat="1" ht="33" customHeight="1" x14ac:dyDescent="0.25">
      <c r="A420" s="332" t="s">
        <v>513</v>
      </c>
      <c r="B420" s="78" t="s">
        <v>29</v>
      </c>
      <c r="C420" s="41" t="s">
        <v>32</v>
      </c>
      <c r="D420" s="316" t="s">
        <v>234</v>
      </c>
      <c r="E420" s="317" t="s">
        <v>10</v>
      </c>
      <c r="F420" s="318" t="s">
        <v>506</v>
      </c>
      <c r="G420" s="79"/>
      <c r="H420" s="361">
        <f>SUM(H421)</f>
        <v>3000</v>
      </c>
    </row>
    <row r="421" spans="1:8" s="43" customFormat="1" ht="33.75" customHeight="1" x14ac:dyDescent="0.25">
      <c r="A421" s="88" t="s">
        <v>116</v>
      </c>
      <c r="B421" s="78" t="s">
        <v>29</v>
      </c>
      <c r="C421" s="41" t="s">
        <v>32</v>
      </c>
      <c r="D421" s="316" t="s">
        <v>234</v>
      </c>
      <c r="E421" s="317" t="s">
        <v>10</v>
      </c>
      <c r="F421" s="318" t="s">
        <v>515</v>
      </c>
      <c r="G421" s="2"/>
      <c r="H421" s="358">
        <f>SUM(H422)</f>
        <v>3000</v>
      </c>
    </row>
    <row r="422" spans="1:8" s="43" customFormat="1" ht="32.25" customHeight="1" x14ac:dyDescent="0.25">
      <c r="A422" s="101" t="s">
        <v>709</v>
      </c>
      <c r="B422" s="78" t="s">
        <v>29</v>
      </c>
      <c r="C422" s="41" t="s">
        <v>32</v>
      </c>
      <c r="D422" s="316" t="s">
        <v>234</v>
      </c>
      <c r="E422" s="317" t="s">
        <v>10</v>
      </c>
      <c r="F422" s="318" t="s">
        <v>515</v>
      </c>
      <c r="G422" s="79" t="s">
        <v>16</v>
      </c>
      <c r="H422" s="362">
        <f>SUM([1]прил9!I491)</f>
        <v>3000</v>
      </c>
    </row>
    <row r="423" spans="1:8" ht="36" customHeight="1" x14ac:dyDescent="0.25">
      <c r="A423" s="33" t="s">
        <v>157</v>
      </c>
      <c r="B423" s="34" t="s">
        <v>29</v>
      </c>
      <c r="C423" s="34" t="s">
        <v>32</v>
      </c>
      <c r="D423" s="270" t="s">
        <v>575</v>
      </c>
      <c r="E423" s="271" t="s">
        <v>505</v>
      </c>
      <c r="F423" s="272" t="s">
        <v>506</v>
      </c>
      <c r="G423" s="34"/>
      <c r="H423" s="357">
        <f>SUM(H424)</f>
        <v>7937108</v>
      </c>
    </row>
    <row r="424" spans="1:8" ht="49.5" customHeight="1" x14ac:dyDescent="0.25">
      <c r="A424" s="3" t="s">
        <v>171</v>
      </c>
      <c r="B424" s="2" t="s">
        <v>29</v>
      </c>
      <c r="C424" s="2" t="s">
        <v>32</v>
      </c>
      <c r="D424" s="273" t="s">
        <v>246</v>
      </c>
      <c r="E424" s="274" t="s">
        <v>505</v>
      </c>
      <c r="F424" s="275" t="s">
        <v>506</v>
      </c>
      <c r="G424" s="2"/>
      <c r="H424" s="358">
        <f>SUM(H425+H432)</f>
        <v>7937108</v>
      </c>
    </row>
    <row r="425" spans="1:8" ht="34.5" customHeight="1" x14ac:dyDescent="0.25">
      <c r="A425" s="3" t="s">
        <v>599</v>
      </c>
      <c r="B425" s="2" t="s">
        <v>29</v>
      </c>
      <c r="C425" s="2" t="s">
        <v>32</v>
      </c>
      <c r="D425" s="273" t="s">
        <v>246</v>
      </c>
      <c r="E425" s="274" t="s">
        <v>10</v>
      </c>
      <c r="F425" s="275" t="s">
        <v>506</v>
      </c>
      <c r="G425" s="2"/>
      <c r="H425" s="358">
        <f>SUM(H426+H428)</f>
        <v>6713482</v>
      </c>
    </row>
    <row r="426" spans="1:8" ht="33" customHeight="1" x14ac:dyDescent="0.25">
      <c r="A426" s="3" t="s">
        <v>172</v>
      </c>
      <c r="B426" s="2" t="s">
        <v>29</v>
      </c>
      <c r="C426" s="2" t="s">
        <v>32</v>
      </c>
      <c r="D426" s="273" t="s">
        <v>246</v>
      </c>
      <c r="E426" s="274" t="s">
        <v>10</v>
      </c>
      <c r="F426" s="275" t="s">
        <v>600</v>
      </c>
      <c r="G426" s="2"/>
      <c r="H426" s="358">
        <f>SUM(H427)</f>
        <v>38436</v>
      </c>
    </row>
    <row r="427" spans="1:8" ht="47.25" x14ac:dyDescent="0.25">
      <c r="A427" s="93" t="s">
        <v>88</v>
      </c>
      <c r="B427" s="2" t="s">
        <v>29</v>
      </c>
      <c r="C427" s="2" t="s">
        <v>32</v>
      </c>
      <c r="D427" s="273" t="s">
        <v>246</v>
      </c>
      <c r="E427" s="274" t="s">
        <v>10</v>
      </c>
      <c r="F427" s="275" t="s">
        <v>600</v>
      </c>
      <c r="G427" s="2" t="s">
        <v>13</v>
      </c>
      <c r="H427" s="360">
        <f>SUM([1]прил9!I496)</f>
        <v>38436</v>
      </c>
    </row>
    <row r="428" spans="1:8" ht="31.5" x14ac:dyDescent="0.25">
      <c r="A428" s="3" t="s">
        <v>98</v>
      </c>
      <c r="B428" s="50" t="s">
        <v>29</v>
      </c>
      <c r="C428" s="50" t="s">
        <v>32</v>
      </c>
      <c r="D428" s="313" t="s">
        <v>246</v>
      </c>
      <c r="E428" s="314" t="s">
        <v>10</v>
      </c>
      <c r="F428" s="315" t="s">
        <v>539</v>
      </c>
      <c r="G428" s="50"/>
      <c r="H428" s="358">
        <f>SUM(H429:H431)</f>
        <v>6675046</v>
      </c>
    </row>
    <row r="429" spans="1:8" ht="48" customHeight="1" x14ac:dyDescent="0.25">
      <c r="A429" s="93" t="s">
        <v>88</v>
      </c>
      <c r="B429" s="2" t="s">
        <v>29</v>
      </c>
      <c r="C429" s="2" t="s">
        <v>32</v>
      </c>
      <c r="D429" s="273" t="s">
        <v>246</v>
      </c>
      <c r="E429" s="274" t="s">
        <v>10</v>
      </c>
      <c r="F429" s="275" t="s">
        <v>539</v>
      </c>
      <c r="G429" s="2" t="s">
        <v>13</v>
      </c>
      <c r="H429" s="360">
        <f>SUM([1]прил9!I498)</f>
        <v>5716602</v>
      </c>
    </row>
    <row r="430" spans="1:8" ht="31.5" x14ac:dyDescent="0.25">
      <c r="A430" s="98" t="s">
        <v>709</v>
      </c>
      <c r="B430" s="2" t="s">
        <v>29</v>
      </c>
      <c r="C430" s="2" t="s">
        <v>32</v>
      </c>
      <c r="D430" s="273" t="s">
        <v>246</v>
      </c>
      <c r="E430" s="274" t="s">
        <v>10</v>
      </c>
      <c r="F430" s="275" t="s">
        <v>539</v>
      </c>
      <c r="G430" s="2" t="s">
        <v>16</v>
      </c>
      <c r="H430" s="360">
        <f>SUM([1]прил9!I499)</f>
        <v>954884</v>
      </c>
    </row>
    <row r="431" spans="1:8" ht="15.75" x14ac:dyDescent="0.25">
      <c r="A431" s="3" t="s">
        <v>18</v>
      </c>
      <c r="B431" s="2" t="s">
        <v>29</v>
      </c>
      <c r="C431" s="2" t="s">
        <v>32</v>
      </c>
      <c r="D431" s="273" t="s">
        <v>246</v>
      </c>
      <c r="E431" s="274" t="s">
        <v>10</v>
      </c>
      <c r="F431" s="275" t="s">
        <v>539</v>
      </c>
      <c r="G431" s="2" t="s">
        <v>17</v>
      </c>
      <c r="H431" s="360">
        <f>SUM([1]прил9!I500)</f>
        <v>3560</v>
      </c>
    </row>
    <row r="432" spans="1:8" ht="63" x14ac:dyDescent="0.25">
      <c r="A432" s="3" t="s">
        <v>601</v>
      </c>
      <c r="B432" s="2" t="s">
        <v>29</v>
      </c>
      <c r="C432" s="2" t="s">
        <v>32</v>
      </c>
      <c r="D432" s="273" t="s">
        <v>246</v>
      </c>
      <c r="E432" s="274" t="s">
        <v>12</v>
      </c>
      <c r="F432" s="275" t="s">
        <v>506</v>
      </c>
      <c r="G432" s="2"/>
      <c r="H432" s="358">
        <f>SUM(H433)</f>
        <v>1223626</v>
      </c>
    </row>
    <row r="433" spans="1:8" ht="31.5" customHeight="1" x14ac:dyDescent="0.25">
      <c r="A433" s="3" t="s">
        <v>87</v>
      </c>
      <c r="B433" s="2" t="s">
        <v>29</v>
      </c>
      <c r="C433" s="2" t="s">
        <v>32</v>
      </c>
      <c r="D433" s="273" t="s">
        <v>246</v>
      </c>
      <c r="E433" s="274" t="s">
        <v>12</v>
      </c>
      <c r="F433" s="275" t="s">
        <v>510</v>
      </c>
      <c r="G433" s="2"/>
      <c r="H433" s="358">
        <f>SUM(H434:H435)</f>
        <v>1223626</v>
      </c>
    </row>
    <row r="434" spans="1:8" ht="47.25" x14ac:dyDescent="0.25">
      <c r="A434" s="93" t="s">
        <v>88</v>
      </c>
      <c r="B434" s="2" t="s">
        <v>29</v>
      </c>
      <c r="C434" s="2" t="s">
        <v>32</v>
      </c>
      <c r="D434" s="273" t="s">
        <v>246</v>
      </c>
      <c r="E434" s="274" t="s">
        <v>12</v>
      </c>
      <c r="F434" s="275" t="s">
        <v>510</v>
      </c>
      <c r="G434" s="2" t="s">
        <v>13</v>
      </c>
      <c r="H434" s="359">
        <f>SUM([1]прил9!I503)</f>
        <v>1223626</v>
      </c>
    </row>
    <row r="435" spans="1:8" ht="31.5" hidden="1" x14ac:dyDescent="0.25">
      <c r="A435" s="98" t="s">
        <v>709</v>
      </c>
      <c r="B435" s="2" t="s">
        <v>29</v>
      </c>
      <c r="C435" s="2" t="s">
        <v>32</v>
      </c>
      <c r="D435" s="273" t="s">
        <v>246</v>
      </c>
      <c r="E435" s="274" t="s">
        <v>12</v>
      </c>
      <c r="F435" s="275" t="s">
        <v>510</v>
      </c>
      <c r="G435" s="2" t="s">
        <v>16</v>
      </c>
      <c r="H435" s="359"/>
    </row>
    <row r="436" spans="1:8" ht="31.5" hidden="1" x14ac:dyDescent="0.25">
      <c r="A436" s="83" t="s">
        <v>128</v>
      </c>
      <c r="B436" s="34" t="s">
        <v>29</v>
      </c>
      <c r="C436" s="34" t="s">
        <v>32</v>
      </c>
      <c r="D436" s="270" t="s">
        <v>520</v>
      </c>
      <c r="E436" s="271" t="s">
        <v>505</v>
      </c>
      <c r="F436" s="272" t="s">
        <v>506</v>
      </c>
      <c r="G436" s="34"/>
      <c r="H436" s="357">
        <f>SUM(H437)</f>
        <v>0</v>
      </c>
    </row>
    <row r="437" spans="1:8" ht="63" hidden="1" x14ac:dyDescent="0.25">
      <c r="A437" s="84" t="s">
        <v>164</v>
      </c>
      <c r="B437" s="41" t="s">
        <v>29</v>
      </c>
      <c r="C437" s="50" t="s">
        <v>32</v>
      </c>
      <c r="D437" s="313" t="s">
        <v>244</v>
      </c>
      <c r="E437" s="314" t="s">
        <v>505</v>
      </c>
      <c r="F437" s="315" t="s">
        <v>506</v>
      </c>
      <c r="G437" s="79"/>
      <c r="H437" s="361">
        <f>SUM(H438)</f>
        <v>0</v>
      </c>
    </row>
    <row r="438" spans="1:8" ht="31.5" hidden="1" x14ac:dyDescent="0.25">
      <c r="A438" s="84" t="s">
        <v>589</v>
      </c>
      <c r="B438" s="41" t="s">
        <v>29</v>
      </c>
      <c r="C438" s="50" t="s">
        <v>32</v>
      </c>
      <c r="D438" s="313" t="s">
        <v>244</v>
      </c>
      <c r="E438" s="314" t="s">
        <v>10</v>
      </c>
      <c r="F438" s="315" t="s">
        <v>506</v>
      </c>
      <c r="G438" s="79"/>
      <c r="H438" s="361">
        <f>SUM(H439)</f>
        <v>0</v>
      </c>
    </row>
    <row r="439" spans="1:8" ht="31.5" hidden="1" x14ac:dyDescent="0.25">
      <c r="A439" s="77" t="s">
        <v>165</v>
      </c>
      <c r="B439" s="41" t="s">
        <v>29</v>
      </c>
      <c r="C439" s="50" t="s">
        <v>32</v>
      </c>
      <c r="D439" s="313" t="s">
        <v>244</v>
      </c>
      <c r="E439" s="314" t="s">
        <v>10</v>
      </c>
      <c r="F439" s="315" t="s">
        <v>590</v>
      </c>
      <c r="G439" s="79"/>
      <c r="H439" s="361">
        <f>SUM(H440)</f>
        <v>0</v>
      </c>
    </row>
    <row r="440" spans="1:8" ht="31.5" hidden="1" x14ac:dyDescent="0.25">
      <c r="A440" s="101" t="s">
        <v>709</v>
      </c>
      <c r="B440" s="50" t="s">
        <v>29</v>
      </c>
      <c r="C440" s="50" t="s">
        <v>32</v>
      </c>
      <c r="D440" s="313" t="s">
        <v>244</v>
      </c>
      <c r="E440" s="314" t="s">
        <v>10</v>
      </c>
      <c r="F440" s="315" t="s">
        <v>590</v>
      </c>
      <c r="G440" s="79" t="s">
        <v>16</v>
      </c>
      <c r="H440" s="362">
        <f>SUM([1]прил9!I509)</f>
        <v>0</v>
      </c>
    </row>
    <row r="441" spans="1:8" s="43" customFormat="1" ht="65.25" customHeight="1" x14ac:dyDescent="0.25">
      <c r="A441" s="83" t="s">
        <v>144</v>
      </c>
      <c r="B441" s="34" t="s">
        <v>29</v>
      </c>
      <c r="C441" s="48" t="s">
        <v>32</v>
      </c>
      <c r="D441" s="282" t="s">
        <v>220</v>
      </c>
      <c r="E441" s="283" t="s">
        <v>505</v>
      </c>
      <c r="F441" s="284" t="s">
        <v>506</v>
      </c>
      <c r="G441" s="34"/>
      <c r="H441" s="357">
        <f>SUM(H442)</f>
        <v>27700</v>
      </c>
    </row>
    <row r="442" spans="1:8" s="43" customFormat="1" ht="98.25" customHeight="1" x14ac:dyDescent="0.25">
      <c r="A442" s="84" t="s">
        <v>160</v>
      </c>
      <c r="B442" s="2" t="s">
        <v>29</v>
      </c>
      <c r="C442" s="41" t="s">
        <v>32</v>
      </c>
      <c r="D442" s="316" t="s">
        <v>222</v>
      </c>
      <c r="E442" s="317" t="s">
        <v>505</v>
      </c>
      <c r="F442" s="318" t="s">
        <v>506</v>
      </c>
      <c r="G442" s="2"/>
      <c r="H442" s="358">
        <f>SUM(H443)</f>
        <v>27700</v>
      </c>
    </row>
    <row r="443" spans="1:8" s="43" customFormat="1" ht="49.5" customHeight="1" x14ac:dyDescent="0.25">
      <c r="A443" s="84" t="s">
        <v>525</v>
      </c>
      <c r="B443" s="2" t="s">
        <v>29</v>
      </c>
      <c r="C443" s="41" t="s">
        <v>32</v>
      </c>
      <c r="D443" s="316" t="s">
        <v>222</v>
      </c>
      <c r="E443" s="317" t="s">
        <v>10</v>
      </c>
      <c r="F443" s="318" t="s">
        <v>506</v>
      </c>
      <c r="G443" s="2"/>
      <c r="H443" s="358">
        <f>SUM(H444)</f>
        <v>27700</v>
      </c>
    </row>
    <row r="444" spans="1:8" s="43" customFormat="1" ht="15.75" customHeight="1" x14ac:dyDescent="0.25">
      <c r="A444" s="3" t="s">
        <v>113</v>
      </c>
      <c r="B444" s="2" t="s">
        <v>29</v>
      </c>
      <c r="C444" s="41" t="s">
        <v>32</v>
      </c>
      <c r="D444" s="316" t="s">
        <v>222</v>
      </c>
      <c r="E444" s="317" t="s">
        <v>10</v>
      </c>
      <c r="F444" s="318" t="s">
        <v>526</v>
      </c>
      <c r="G444" s="2"/>
      <c r="H444" s="358">
        <f>SUM(H445)</f>
        <v>27700</v>
      </c>
    </row>
    <row r="445" spans="1:8" s="43" customFormat="1" ht="31.5" customHeight="1" x14ac:dyDescent="0.25">
      <c r="A445" s="98" t="s">
        <v>709</v>
      </c>
      <c r="B445" s="2" t="s">
        <v>29</v>
      </c>
      <c r="C445" s="41" t="s">
        <v>32</v>
      </c>
      <c r="D445" s="316" t="s">
        <v>222</v>
      </c>
      <c r="E445" s="317" t="s">
        <v>10</v>
      </c>
      <c r="F445" s="318" t="s">
        <v>526</v>
      </c>
      <c r="G445" s="2" t="s">
        <v>16</v>
      </c>
      <c r="H445" s="359">
        <f>SUM([1]прил9!I514)</f>
        <v>27700</v>
      </c>
    </row>
    <row r="446" spans="1:8" ht="15.75" x14ac:dyDescent="0.25">
      <c r="A446" s="82" t="s">
        <v>33</v>
      </c>
      <c r="B446" s="16" t="s">
        <v>35</v>
      </c>
      <c r="C446" s="16"/>
      <c r="D446" s="264"/>
      <c r="E446" s="265"/>
      <c r="F446" s="266"/>
      <c r="G446" s="15"/>
      <c r="H446" s="355">
        <f>SUM(H447,H472)</f>
        <v>18491272</v>
      </c>
    </row>
    <row r="447" spans="1:8" ht="15.75" x14ac:dyDescent="0.25">
      <c r="A447" s="95" t="s">
        <v>34</v>
      </c>
      <c r="B447" s="26" t="s">
        <v>35</v>
      </c>
      <c r="C447" s="26" t="s">
        <v>10</v>
      </c>
      <c r="D447" s="267"/>
      <c r="E447" s="268"/>
      <c r="F447" s="269"/>
      <c r="G447" s="25"/>
      <c r="H447" s="356">
        <f>SUM(H448,H465)</f>
        <v>13593396</v>
      </c>
    </row>
    <row r="448" spans="1:8" ht="33.75" customHeight="1" x14ac:dyDescent="0.25">
      <c r="A448" s="33" t="s">
        <v>166</v>
      </c>
      <c r="B448" s="34" t="s">
        <v>35</v>
      </c>
      <c r="C448" s="34" t="s">
        <v>10</v>
      </c>
      <c r="D448" s="270" t="s">
        <v>247</v>
      </c>
      <c r="E448" s="271" t="s">
        <v>505</v>
      </c>
      <c r="F448" s="272" t="s">
        <v>506</v>
      </c>
      <c r="G448" s="37"/>
      <c r="H448" s="357">
        <f>SUM(H449,H459)</f>
        <v>13412896</v>
      </c>
    </row>
    <row r="449" spans="1:8" ht="35.25" customHeight="1" x14ac:dyDescent="0.25">
      <c r="A449" s="93" t="s">
        <v>173</v>
      </c>
      <c r="B449" s="2" t="s">
        <v>35</v>
      </c>
      <c r="C449" s="2" t="s">
        <v>10</v>
      </c>
      <c r="D449" s="273" t="s">
        <v>250</v>
      </c>
      <c r="E449" s="274" t="s">
        <v>505</v>
      </c>
      <c r="F449" s="275" t="s">
        <v>506</v>
      </c>
      <c r="G449" s="2"/>
      <c r="H449" s="358">
        <f>SUM(H450)</f>
        <v>6898516</v>
      </c>
    </row>
    <row r="450" spans="1:8" ht="18" customHeight="1" x14ac:dyDescent="0.25">
      <c r="A450" s="93" t="s">
        <v>602</v>
      </c>
      <c r="B450" s="2" t="s">
        <v>35</v>
      </c>
      <c r="C450" s="2" t="s">
        <v>10</v>
      </c>
      <c r="D450" s="273" t="s">
        <v>250</v>
      </c>
      <c r="E450" s="274" t="s">
        <v>10</v>
      </c>
      <c r="F450" s="275" t="s">
        <v>506</v>
      </c>
      <c r="G450" s="2"/>
      <c r="H450" s="358">
        <f>SUM(H451+H455+H457)</f>
        <v>6898516</v>
      </c>
    </row>
    <row r="451" spans="1:8" ht="32.25" customHeight="1" x14ac:dyDescent="0.25">
      <c r="A451" s="3" t="s">
        <v>98</v>
      </c>
      <c r="B451" s="2" t="s">
        <v>35</v>
      </c>
      <c r="C451" s="2" t="s">
        <v>10</v>
      </c>
      <c r="D451" s="273" t="s">
        <v>250</v>
      </c>
      <c r="E451" s="274" t="s">
        <v>10</v>
      </c>
      <c r="F451" s="275" t="s">
        <v>539</v>
      </c>
      <c r="G451" s="2"/>
      <c r="H451" s="358">
        <f>SUM(H452:H454)</f>
        <v>6662916</v>
      </c>
    </row>
    <row r="452" spans="1:8" ht="47.25" x14ac:dyDescent="0.25">
      <c r="A452" s="93" t="s">
        <v>88</v>
      </c>
      <c r="B452" s="2" t="s">
        <v>35</v>
      </c>
      <c r="C452" s="2" t="s">
        <v>10</v>
      </c>
      <c r="D452" s="273" t="s">
        <v>250</v>
      </c>
      <c r="E452" s="274" t="s">
        <v>10</v>
      </c>
      <c r="F452" s="275" t="s">
        <v>539</v>
      </c>
      <c r="G452" s="2" t="s">
        <v>13</v>
      </c>
      <c r="H452" s="360">
        <f>SUM([1]прил9!I593)</f>
        <v>5909900</v>
      </c>
    </row>
    <row r="453" spans="1:8" ht="31.5" x14ac:dyDescent="0.25">
      <c r="A453" s="98" t="s">
        <v>709</v>
      </c>
      <c r="B453" s="2" t="s">
        <v>35</v>
      </c>
      <c r="C453" s="2" t="s">
        <v>10</v>
      </c>
      <c r="D453" s="273" t="s">
        <v>250</v>
      </c>
      <c r="E453" s="274" t="s">
        <v>10</v>
      </c>
      <c r="F453" s="275" t="s">
        <v>539</v>
      </c>
      <c r="G453" s="2" t="s">
        <v>16</v>
      </c>
      <c r="H453" s="360">
        <f>SUM([1]прил9!I594)</f>
        <v>726016</v>
      </c>
    </row>
    <row r="454" spans="1:8" ht="15.75" x14ac:dyDescent="0.25">
      <c r="A454" s="3" t="s">
        <v>18</v>
      </c>
      <c r="B454" s="2" t="s">
        <v>35</v>
      </c>
      <c r="C454" s="2" t="s">
        <v>10</v>
      </c>
      <c r="D454" s="273" t="s">
        <v>250</v>
      </c>
      <c r="E454" s="274" t="s">
        <v>10</v>
      </c>
      <c r="F454" s="275" t="s">
        <v>539</v>
      </c>
      <c r="G454" s="2" t="s">
        <v>17</v>
      </c>
      <c r="H454" s="360">
        <f>SUM([1]прил9!I595)</f>
        <v>27000</v>
      </c>
    </row>
    <row r="455" spans="1:8" ht="18" customHeight="1" x14ac:dyDescent="0.25">
      <c r="A455" s="69" t="s">
        <v>114</v>
      </c>
      <c r="B455" s="2" t="s">
        <v>35</v>
      </c>
      <c r="C455" s="2" t="s">
        <v>10</v>
      </c>
      <c r="D455" s="273" t="s">
        <v>250</v>
      </c>
      <c r="E455" s="274" t="s">
        <v>10</v>
      </c>
      <c r="F455" s="275" t="s">
        <v>528</v>
      </c>
      <c r="G455" s="2"/>
      <c r="H455" s="358">
        <f>SUM(H456)</f>
        <v>235600</v>
      </c>
    </row>
    <row r="456" spans="1:8" ht="31.5" x14ac:dyDescent="0.25">
      <c r="A456" s="122" t="s">
        <v>709</v>
      </c>
      <c r="B456" s="2" t="s">
        <v>35</v>
      </c>
      <c r="C456" s="2" t="s">
        <v>10</v>
      </c>
      <c r="D456" s="273" t="s">
        <v>250</v>
      </c>
      <c r="E456" s="274" t="s">
        <v>10</v>
      </c>
      <c r="F456" s="275" t="s">
        <v>528</v>
      </c>
      <c r="G456" s="2" t="s">
        <v>16</v>
      </c>
      <c r="H456" s="360">
        <f>SUM([1]прил9!I597)</f>
        <v>235600</v>
      </c>
    </row>
    <row r="457" spans="1:8" ht="31.5" hidden="1" x14ac:dyDescent="0.25">
      <c r="A457" s="3" t="s">
        <v>754</v>
      </c>
      <c r="B457" s="2" t="s">
        <v>35</v>
      </c>
      <c r="C457" s="2" t="s">
        <v>10</v>
      </c>
      <c r="D457" s="273" t="s">
        <v>250</v>
      </c>
      <c r="E457" s="274" t="s">
        <v>10</v>
      </c>
      <c r="F457" s="275" t="s">
        <v>753</v>
      </c>
      <c r="G457" s="2"/>
      <c r="H457" s="358">
        <f>SUM(H458)</f>
        <v>0</v>
      </c>
    </row>
    <row r="458" spans="1:8" ht="31.5" hidden="1" x14ac:dyDescent="0.25">
      <c r="A458" s="3" t="s">
        <v>709</v>
      </c>
      <c r="B458" s="2" t="s">
        <v>35</v>
      </c>
      <c r="C458" s="2" t="s">
        <v>10</v>
      </c>
      <c r="D458" s="273" t="s">
        <v>250</v>
      </c>
      <c r="E458" s="274" t="s">
        <v>10</v>
      </c>
      <c r="F458" s="275" t="s">
        <v>753</v>
      </c>
      <c r="G458" s="2" t="s">
        <v>16</v>
      </c>
      <c r="H458" s="360">
        <f>SUM([1]прил9!I599)</f>
        <v>0</v>
      </c>
    </row>
    <row r="459" spans="1:8" ht="34.5" customHeight="1" x14ac:dyDescent="0.25">
      <c r="A459" s="3" t="s">
        <v>174</v>
      </c>
      <c r="B459" s="2" t="s">
        <v>35</v>
      </c>
      <c r="C459" s="2" t="s">
        <v>10</v>
      </c>
      <c r="D459" s="273" t="s">
        <v>603</v>
      </c>
      <c r="E459" s="274" t="s">
        <v>505</v>
      </c>
      <c r="F459" s="275" t="s">
        <v>506</v>
      </c>
      <c r="G459" s="2"/>
      <c r="H459" s="358">
        <f>SUM(H460)</f>
        <v>6514380</v>
      </c>
    </row>
    <row r="460" spans="1:8" ht="18" customHeight="1" x14ac:dyDescent="0.25">
      <c r="A460" s="3" t="s">
        <v>604</v>
      </c>
      <c r="B460" s="2" t="s">
        <v>35</v>
      </c>
      <c r="C460" s="2" t="s">
        <v>10</v>
      </c>
      <c r="D460" s="273" t="s">
        <v>251</v>
      </c>
      <c r="E460" s="274" t="s">
        <v>10</v>
      </c>
      <c r="F460" s="275" t="s">
        <v>506</v>
      </c>
      <c r="G460" s="2"/>
      <c r="H460" s="358">
        <f>SUM(H461)</f>
        <v>6514380</v>
      </c>
    </row>
    <row r="461" spans="1:8" ht="32.25" customHeight="1" x14ac:dyDescent="0.25">
      <c r="A461" s="3" t="s">
        <v>98</v>
      </c>
      <c r="B461" s="2" t="s">
        <v>35</v>
      </c>
      <c r="C461" s="2" t="s">
        <v>10</v>
      </c>
      <c r="D461" s="273" t="s">
        <v>251</v>
      </c>
      <c r="E461" s="274" t="s">
        <v>10</v>
      </c>
      <c r="F461" s="275" t="s">
        <v>539</v>
      </c>
      <c r="G461" s="2"/>
      <c r="H461" s="358">
        <f>SUM(H462:H464)</f>
        <v>6514380</v>
      </c>
    </row>
    <row r="462" spans="1:8" ht="48.75" customHeight="1" x14ac:dyDescent="0.25">
      <c r="A462" s="93" t="s">
        <v>88</v>
      </c>
      <c r="B462" s="2" t="s">
        <v>35</v>
      </c>
      <c r="C462" s="2" t="s">
        <v>10</v>
      </c>
      <c r="D462" s="273" t="s">
        <v>251</v>
      </c>
      <c r="E462" s="274" t="s">
        <v>10</v>
      </c>
      <c r="F462" s="275" t="s">
        <v>539</v>
      </c>
      <c r="G462" s="2" t="s">
        <v>13</v>
      </c>
      <c r="H462" s="360">
        <f>SUM([1]прил9!I603)</f>
        <v>5808600</v>
      </c>
    </row>
    <row r="463" spans="1:8" ht="31.5" customHeight="1" x14ac:dyDescent="0.25">
      <c r="A463" s="98" t="s">
        <v>709</v>
      </c>
      <c r="B463" s="2" t="s">
        <v>35</v>
      </c>
      <c r="C463" s="2" t="s">
        <v>10</v>
      </c>
      <c r="D463" s="273" t="s">
        <v>251</v>
      </c>
      <c r="E463" s="274" t="s">
        <v>10</v>
      </c>
      <c r="F463" s="275" t="s">
        <v>539</v>
      </c>
      <c r="G463" s="2" t="s">
        <v>16</v>
      </c>
      <c r="H463" s="360">
        <f>SUM([1]прил9!I604)</f>
        <v>695580</v>
      </c>
    </row>
    <row r="464" spans="1:8" ht="17.25" customHeight="1" x14ac:dyDescent="0.25">
      <c r="A464" s="3" t="s">
        <v>18</v>
      </c>
      <c r="B464" s="2" t="s">
        <v>35</v>
      </c>
      <c r="C464" s="2" t="s">
        <v>10</v>
      </c>
      <c r="D464" s="273" t="s">
        <v>251</v>
      </c>
      <c r="E464" s="274" t="s">
        <v>10</v>
      </c>
      <c r="F464" s="275" t="s">
        <v>539</v>
      </c>
      <c r="G464" s="2" t="s">
        <v>17</v>
      </c>
      <c r="H464" s="360">
        <f>SUM([1]прил9!I605)</f>
        <v>10200</v>
      </c>
    </row>
    <row r="465" spans="1:8" s="72" customFormat="1" ht="33.75" customHeight="1" x14ac:dyDescent="0.25">
      <c r="A465" s="33" t="s">
        <v>151</v>
      </c>
      <c r="B465" s="34" t="s">
        <v>35</v>
      </c>
      <c r="C465" s="34" t="s">
        <v>10</v>
      </c>
      <c r="D465" s="270" t="s">
        <v>225</v>
      </c>
      <c r="E465" s="271" t="s">
        <v>505</v>
      </c>
      <c r="F465" s="272" t="s">
        <v>506</v>
      </c>
      <c r="G465" s="37"/>
      <c r="H465" s="357">
        <f>SUM(H466)</f>
        <v>180500</v>
      </c>
    </row>
    <row r="466" spans="1:8" s="72" customFormat="1" ht="64.5" customHeight="1" x14ac:dyDescent="0.25">
      <c r="A466" s="93" t="s">
        <v>175</v>
      </c>
      <c r="B466" s="2" t="s">
        <v>35</v>
      </c>
      <c r="C466" s="2" t="s">
        <v>10</v>
      </c>
      <c r="D466" s="273" t="s">
        <v>252</v>
      </c>
      <c r="E466" s="274" t="s">
        <v>505</v>
      </c>
      <c r="F466" s="275" t="s">
        <v>506</v>
      </c>
      <c r="G466" s="2"/>
      <c r="H466" s="358">
        <f>SUM(H467)</f>
        <v>180500</v>
      </c>
    </row>
    <row r="467" spans="1:8" s="72" customFormat="1" ht="33.75" customHeight="1" x14ac:dyDescent="0.25">
      <c r="A467" s="93" t="s">
        <v>605</v>
      </c>
      <c r="B467" s="2" t="s">
        <v>35</v>
      </c>
      <c r="C467" s="2" t="s">
        <v>10</v>
      </c>
      <c r="D467" s="273" t="s">
        <v>252</v>
      </c>
      <c r="E467" s="274" t="s">
        <v>12</v>
      </c>
      <c r="F467" s="275" t="s">
        <v>506</v>
      </c>
      <c r="G467" s="2"/>
      <c r="H467" s="358">
        <f>SUM(H468+H470)</f>
        <v>180500</v>
      </c>
    </row>
    <row r="468" spans="1:8" s="72" customFormat="1" ht="17.25" customHeight="1" x14ac:dyDescent="0.25">
      <c r="A468" s="69" t="s">
        <v>114</v>
      </c>
      <c r="B468" s="2" t="s">
        <v>35</v>
      </c>
      <c r="C468" s="2" t="s">
        <v>10</v>
      </c>
      <c r="D468" s="273" t="s">
        <v>252</v>
      </c>
      <c r="E468" s="274" t="s">
        <v>12</v>
      </c>
      <c r="F468" s="275" t="s">
        <v>528</v>
      </c>
      <c r="G468" s="2"/>
      <c r="H468" s="358">
        <f>SUM(H469)</f>
        <v>155500</v>
      </c>
    </row>
    <row r="469" spans="1:8" s="72" customFormat="1" ht="33.75" customHeight="1" x14ac:dyDescent="0.25">
      <c r="A469" s="122" t="s">
        <v>709</v>
      </c>
      <c r="B469" s="2" t="s">
        <v>35</v>
      </c>
      <c r="C469" s="2" t="s">
        <v>10</v>
      </c>
      <c r="D469" s="273" t="s">
        <v>252</v>
      </c>
      <c r="E469" s="274" t="s">
        <v>12</v>
      </c>
      <c r="F469" s="275" t="s">
        <v>528</v>
      </c>
      <c r="G469" s="2" t="s">
        <v>16</v>
      </c>
      <c r="H469" s="360">
        <f>SUM([1]прил9!I610)</f>
        <v>155500</v>
      </c>
    </row>
    <row r="470" spans="1:8" s="72" customFormat="1" ht="33" customHeight="1" x14ac:dyDescent="0.25">
      <c r="A470" s="3" t="s">
        <v>607</v>
      </c>
      <c r="B470" s="2" t="s">
        <v>35</v>
      </c>
      <c r="C470" s="2" t="s">
        <v>10</v>
      </c>
      <c r="D470" s="273" t="s">
        <v>252</v>
      </c>
      <c r="E470" s="274" t="s">
        <v>12</v>
      </c>
      <c r="F470" s="275" t="s">
        <v>606</v>
      </c>
      <c r="G470" s="2"/>
      <c r="H470" s="358">
        <f>SUM(H471)</f>
        <v>25000</v>
      </c>
    </row>
    <row r="471" spans="1:8" s="72" customFormat="1" ht="30.75" customHeight="1" x14ac:dyDescent="0.25">
      <c r="A471" s="98" t="s">
        <v>709</v>
      </c>
      <c r="B471" s="2" t="s">
        <v>35</v>
      </c>
      <c r="C471" s="2" t="s">
        <v>10</v>
      </c>
      <c r="D471" s="273" t="s">
        <v>252</v>
      </c>
      <c r="E471" s="274" t="s">
        <v>12</v>
      </c>
      <c r="F471" s="275" t="s">
        <v>606</v>
      </c>
      <c r="G471" s="2" t="s">
        <v>16</v>
      </c>
      <c r="H471" s="360">
        <f>SUM([1]прил9!I612)</f>
        <v>25000</v>
      </c>
    </row>
    <row r="472" spans="1:8" ht="15.75" x14ac:dyDescent="0.25">
      <c r="A472" s="95" t="s">
        <v>36</v>
      </c>
      <c r="B472" s="26" t="s">
        <v>35</v>
      </c>
      <c r="C472" s="26" t="s">
        <v>20</v>
      </c>
      <c r="D472" s="267"/>
      <c r="E472" s="268"/>
      <c r="F472" s="269"/>
      <c r="G472" s="25"/>
      <c r="H472" s="356">
        <f>SUM(H473,H492)</f>
        <v>4897876</v>
      </c>
    </row>
    <row r="473" spans="1:8" ht="35.25" customHeight="1" x14ac:dyDescent="0.25">
      <c r="A473" s="33" t="s">
        <v>166</v>
      </c>
      <c r="B473" s="34" t="s">
        <v>35</v>
      </c>
      <c r="C473" s="34" t="s">
        <v>20</v>
      </c>
      <c r="D473" s="270" t="s">
        <v>247</v>
      </c>
      <c r="E473" s="271" t="s">
        <v>505</v>
      </c>
      <c r="F473" s="272" t="s">
        <v>506</v>
      </c>
      <c r="G473" s="34"/>
      <c r="H473" s="357">
        <f>SUM(H480+H474)</f>
        <v>4884316</v>
      </c>
    </row>
    <row r="474" spans="1:8" s="49" customFormat="1" ht="35.25" customHeight="1" x14ac:dyDescent="0.25">
      <c r="A474" s="69" t="s">
        <v>174</v>
      </c>
      <c r="B474" s="2" t="s">
        <v>35</v>
      </c>
      <c r="C474" s="2" t="s">
        <v>20</v>
      </c>
      <c r="D474" s="273" t="s">
        <v>603</v>
      </c>
      <c r="E474" s="274" t="s">
        <v>505</v>
      </c>
      <c r="F474" s="275" t="s">
        <v>506</v>
      </c>
      <c r="G474" s="2"/>
      <c r="H474" s="358">
        <f>SUM(H475)</f>
        <v>45000</v>
      </c>
    </row>
    <row r="475" spans="1:8" s="49" customFormat="1" ht="19.5" customHeight="1" x14ac:dyDescent="0.25">
      <c r="A475" s="116" t="s">
        <v>1007</v>
      </c>
      <c r="B475" s="2" t="s">
        <v>35</v>
      </c>
      <c r="C475" s="2" t="s">
        <v>20</v>
      </c>
      <c r="D475" s="273" t="s">
        <v>251</v>
      </c>
      <c r="E475" s="274" t="s">
        <v>12</v>
      </c>
      <c r="F475" s="275" t="s">
        <v>506</v>
      </c>
      <c r="G475" s="2"/>
      <c r="H475" s="358">
        <f>SUM(H476+H478)</f>
        <v>45000</v>
      </c>
    </row>
    <row r="476" spans="1:8" s="49" customFormat="1" ht="35.25" customHeight="1" x14ac:dyDescent="0.25">
      <c r="A476" s="116" t="s">
        <v>1006</v>
      </c>
      <c r="B476" s="2" t="s">
        <v>35</v>
      </c>
      <c r="C476" s="2" t="s">
        <v>20</v>
      </c>
      <c r="D476" s="273" t="s">
        <v>251</v>
      </c>
      <c r="E476" s="274" t="s">
        <v>12</v>
      </c>
      <c r="F476" s="275" t="s">
        <v>1005</v>
      </c>
      <c r="G476" s="2"/>
      <c r="H476" s="358">
        <f>SUM(H477)</f>
        <v>45000</v>
      </c>
    </row>
    <row r="477" spans="1:8" s="49" customFormat="1" ht="18" customHeight="1" x14ac:dyDescent="0.25">
      <c r="A477" s="116" t="s">
        <v>21</v>
      </c>
      <c r="B477" s="2" t="s">
        <v>35</v>
      </c>
      <c r="C477" s="2" t="s">
        <v>20</v>
      </c>
      <c r="D477" s="273" t="s">
        <v>251</v>
      </c>
      <c r="E477" s="274" t="s">
        <v>12</v>
      </c>
      <c r="F477" s="275" t="s">
        <v>1005</v>
      </c>
      <c r="G477" s="2" t="s">
        <v>71</v>
      </c>
      <c r="H477" s="360">
        <f>SUM([1]прил9!I618)</f>
        <v>45000</v>
      </c>
    </row>
    <row r="478" spans="1:8" s="49" customFormat="1" ht="35.25" hidden="1" customHeight="1" x14ac:dyDescent="0.25">
      <c r="A478" s="116" t="s">
        <v>573</v>
      </c>
      <c r="B478" s="2" t="s">
        <v>35</v>
      </c>
      <c r="C478" s="2" t="s">
        <v>20</v>
      </c>
      <c r="D478" s="273" t="s">
        <v>251</v>
      </c>
      <c r="E478" s="274" t="s">
        <v>12</v>
      </c>
      <c r="F478" s="275" t="s">
        <v>572</v>
      </c>
      <c r="G478" s="2"/>
      <c r="H478" s="358">
        <f>SUM(H479)</f>
        <v>0</v>
      </c>
    </row>
    <row r="479" spans="1:8" s="49" customFormat="1" ht="18.75" hidden="1" customHeight="1" x14ac:dyDescent="0.25">
      <c r="A479" s="116" t="s">
        <v>21</v>
      </c>
      <c r="B479" s="2" t="s">
        <v>35</v>
      </c>
      <c r="C479" s="2" t="s">
        <v>20</v>
      </c>
      <c r="D479" s="273" t="s">
        <v>251</v>
      </c>
      <c r="E479" s="274" t="s">
        <v>12</v>
      </c>
      <c r="F479" s="275" t="s">
        <v>572</v>
      </c>
      <c r="G479" s="2" t="s">
        <v>71</v>
      </c>
      <c r="H479" s="360">
        <f>SUM([1]прил9!I620)</f>
        <v>0</v>
      </c>
    </row>
    <row r="480" spans="1:8" ht="48" customHeight="1" x14ac:dyDescent="0.25">
      <c r="A480" s="3" t="s">
        <v>176</v>
      </c>
      <c r="B480" s="2" t="s">
        <v>35</v>
      </c>
      <c r="C480" s="2" t="s">
        <v>20</v>
      </c>
      <c r="D480" s="273" t="s">
        <v>253</v>
      </c>
      <c r="E480" s="274" t="s">
        <v>505</v>
      </c>
      <c r="F480" s="275" t="s">
        <v>506</v>
      </c>
      <c r="G480" s="2"/>
      <c r="H480" s="358">
        <f>SUM(H481+H485)</f>
        <v>4839316</v>
      </c>
    </row>
    <row r="481" spans="1:8" ht="66.75" customHeight="1" x14ac:dyDescent="0.25">
      <c r="A481" s="3" t="s">
        <v>611</v>
      </c>
      <c r="B481" s="2" t="s">
        <v>35</v>
      </c>
      <c r="C481" s="2" t="s">
        <v>20</v>
      </c>
      <c r="D481" s="273" t="s">
        <v>253</v>
      </c>
      <c r="E481" s="274" t="s">
        <v>10</v>
      </c>
      <c r="F481" s="275" t="s">
        <v>506</v>
      </c>
      <c r="G481" s="2"/>
      <c r="H481" s="358">
        <f>SUM(H482)</f>
        <v>1073040</v>
      </c>
    </row>
    <row r="482" spans="1:8" ht="31.5" x14ac:dyDescent="0.25">
      <c r="A482" s="3" t="s">
        <v>87</v>
      </c>
      <c r="B482" s="50" t="s">
        <v>35</v>
      </c>
      <c r="C482" s="50" t="s">
        <v>20</v>
      </c>
      <c r="D482" s="313" t="s">
        <v>253</v>
      </c>
      <c r="E482" s="314" t="s">
        <v>612</v>
      </c>
      <c r="F482" s="315" t="s">
        <v>510</v>
      </c>
      <c r="G482" s="50"/>
      <c r="H482" s="358">
        <f>SUM(H483:H484)</f>
        <v>1073040</v>
      </c>
    </row>
    <row r="483" spans="1:8" ht="48.75" customHeight="1" x14ac:dyDescent="0.25">
      <c r="A483" s="93" t="s">
        <v>88</v>
      </c>
      <c r="B483" s="2" t="s">
        <v>35</v>
      </c>
      <c r="C483" s="2" t="s">
        <v>20</v>
      </c>
      <c r="D483" s="273" t="s">
        <v>253</v>
      </c>
      <c r="E483" s="274" t="s">
        <v>612</v>
      </c>
      <c r="F483" s="275" t="s">
        <v>510</v>
      </c>
      <c r="G483" s="2" t="s">
        <v>13</v>
      </c>
      <c r="H483" s="360">
        <f>SUM([1]прил9!I624)</f>
        <v>1073040</v>
      </c>
    </row>
    <row r="484" spans="1:8" ht="19.5" hidden="1" customHeight="1" x14ac:dyDescent="0.25">
      <c r="A484" s="98" t="s">
        <v>709</v>
      </c>
      <c r="B484" s="2" t="s">
        <v>35</v>
      </c>
      <c r="C484" s="2" t="s">
        <v>20</v>
      </c>
      <c r="D484" s="273" t="s">
        <v>253</v>
      </c>
      <c r="E484" s="274" t="s">
        <v>612</v>
      </c>
      <c r="F484" s="275" t="s">
        <v>510</v>
      </c>
      <c r="G484" s="2" t="s">
        <v>17</v>
      </c>
      <c r="H484" s="360">
        <f>SUM([1]прил9!I625)</f>
        <v>0</v>
      </c>
    </row>
    <row r="485" spans="1:8" ht="48" customHeight="1" x14ac:dyDescent="0.25">
      <c r="A485" s="3" t="s">
        <v>608</v>
      </c>
      <c r="B485" s="2" t="s">
        <v>35</v>
      </c>
      <c r="C485" s="2" t="s">
        <v>20</v>
      </c>
      <c r="D485" s="273" t="s">
        <v>253</v>
      </c>
      <c r="E485" s="274" t="s">
        <v>12</v>
      </c>
      <c r="F485" s="275" t="s">
        <v>506</v>
      </c>
      <c r="G485" s="2"/>
      <c r="H485" s="358">
        <f>SUM(H486+H488)</f>
        <v>3766276</v>
      </c>
    </row>
    <row r="486" spans="1:8" ht="47.25" x14ac:dyDescent="0.25">
      <c r="A486" s="3" t="s">
        <v>100</v>
      </c>
      <c r="B486" s="2" t="s">
        <v>35</v>
      </c>
      <c r="C486" s="2" t="s">
        <v>20</v>
      </c>
      <c r="D486" s="273" t="s">
        <v>253</v>
      </c>
      <c r="E486" s="274" t="s">
        <v>609</v>
      </c>
      <c r="F486" s="275" t="s">
        <v>610</v>
      </c>
      <c r="G486" s="2"/>
      <c r="H486" s="358">
        <f>SUM(H487)</f>
        <v>24276</v>
      </c>
    </row>
    <row r="487" spans="1:8" ht="47.25" x14ac:dyDescent="0.25">
      <c r="A487" s="93" t="s">
        <v>88</v>
      </c>
      <c r="B487" s="2" t="s">
        <v>35</v>
      </c>
      <c r="C487" s="2" t="s">
        <v>20</v>
      </c>
      <c r="D487" s="273" t="s">
        <v>253</v>
      </c>
      <c r="E487" s="274" t="s">
        <v>609</v>
      </c>
      <c r="F487" s="275" t="s">
        <v>610</v>
      </c>
      <c r="G487" s="2" t="s">
        <v>13</v>
      </c>
      <c r="H487" s="360">
        <f>SUM([1]прил9!I628)</f>
        <v>24276</v>
      </c>
    </row>
    <row r="488" spans="1:8" ht="31.5" x14ac:dyDescent="0.25">
      <c r="A488" s="3" t="s">
        <v>98</v>
      </c>
      <c r="B488" s="2" t="s">
        <v>35</v>
      </c>
      <c r="C488" s="2" t="s">
        <v>20</v>
      </c>
      <c r="D488" s="273" t="s">
        <v>253</v>
      </c>
      <c r="E488" s="274" t="s">
        <v>609</v>
      </c>
      <c r="F488" s="275" t="s">
        <v>539</v>
      </c>
      <c r="G488" s="2"/>
      <c r="H488" s="358">
        <f>SUM(H489:H491)</f>
        <v>3742000</v>
      </c>
    </row>
    <row r="489" spans="1:8" ht="47.25" x14ac:dyDescent="0.25">
      <c r="A489" s="93" t="s">
        <v>88</v>
      </c>
      <c r="B489" s="2" t="s">
        <v>35</v>
      </c>
      <c r="C489" s="2" t="s">
        <v>20</v>
      </c>
      <c r="D489" s="273" t="s">
        <v>253</v>
      </c>
      <c r="E489" s="274" t="s">
        <v>609</v>
      </c>
      <c r="F489" s="275" t="s">
        <v>539</v>
      </c>
      <c r="G489" s="2" t="s">
        <v>13</v>
      </c>
      <c r="H489" s="360">
        <f>SUM([1]прил9!I630)</f>
        <v>3570000</v>
      </c>
    </row>
    <row r="490" spans="1:8" ht="32.25" customHeight="1" x14ac:dyDescent="0.25">
      <c r="A490" s="98" t="s">
        <v>709</v>
      </c>
      <c r="B490" s="2" t="s">
        <v>35</v>
      </c>
      <c r="C490" s="2" t="s">
        <v>20</v>
      </c>
      <c r="D490" s="273" t="s">
        <v>253</v>
      </c>
      <c r="E490" s="274" t="s">
        <v>609</v>
      </c>
      <c r="F490" s="275" t="s">
        <v>539</v>
      </c>
      <c r="G490" s="2" t="s">
        <v>16</v>
      </c>
      <c r="H490" s="360">
        <f>SUM([1]прил9!I631)</f>
        <v>171000</v>
      </c>
    </row>
    <row r="491" spans="1:8" ht="16.5" customHeight="1" x14ac:dyDescent="0.25">
      <c r="A491" s="3" t="s">
        <v>18</v>
      </c>
      <c r="B491" s="2" t="s">
        <v>35</v>
      </c>
      <c r="C491" s="2" t="s">
        <v>20</v>
      </c>
      <c r="D491" s="273" t="s">
        <v>253</v>
      </c>
      <c r="E491" s="274" t="s">
        <v>609</v>
      </c>
      <c r="F491" s="275" t="s">
        <v>539</v>
      </c>
      <c r="G491" s="2" t="s">
        <v>17</v>
      </c>
      <c r="H491" s="360">
        <f>SUM([1]прил9!I632)</f>
        <v>1000</v>
      </c>
    </row>
    <row r="492" spans="1:8" ht="31.5" customHeight="1" x14ac:dyDescent="0.25">
      <c r="A492" s="112" t="s">
        <v>119</v>
      </c>
      <c r="B492" s="34" t="s">
        <v>35</v>
      </c>
      <c r="C492" s="34" t="s">
        <v>20</v>
      </c>
      <c r="D492" s="270" t="s">
        <v>508</v>
      </c>
      <c r="E492" s="271" t="s">
        <v>505</v>
      </c>
      <c r="F492" s="272" t="s">
        <v>506</v>
      </c>
      <c r="G492" s="34"/>
      <c r="H492" s="357">
        <f>SUM(H493)</f>
        <v>13560</v>
      </c>
    </row>
    <row r="493" spans="1:8" ht="48.75" customHeight="1" x14ac:dyDescent="0.25">
      <c r="A493" s="113" t="s">
        <v>132</v>
      </c>
      <c r="B493" s="2" t="s">
        <v>35</v>
      </c>
      <c r="C493" s="2" t="s">
        <v>20</v>
      </c>
      <c r="D493" s="273" t="s">
        <v>204</v>
      </c>
      <c r="E493" s="274" t="s">
        <v>505</v>
      </c>
      <c r="F493" s="275" t="s">
        <v>506</v>
      </c>
      <c r="G493" s="50"/>
      <c r="H493" s="358">
        <f>SUM(H494)</f>
        <v>13560</v>
      </c>
    </row>
    <row r="494" spans="1:8" ht="48.75" customHeight="1" x14ac:dyDescent="0.25">
      <c r="A494" s="113" t="s">
        <v>512</v>
      </c>
      <c r="B494" s="2" t="s">
        <v>35</v>
      </c>
      <c r="C494" s="2" t="s">
        <v>20</v>
      </c>
      <c r="D494" s="273" t="s">
        <v>204</v>
      </c>
      <c r="E494" s="274" t="s">
        <v>10</v>
      </c>
      <c r="F494" s="275" t="s">
        <v>506</v>
      </c>
      <c r="G494" s="50"/>
      <c r="H494" s="358">
        <f>SUM(H495)</f>
        <v>13560</v>
      </c>
    </row>
    <row r="495" spans="1:8" ht="15.75" customHeight="1" x14ac:dyDescent="0.25">
      <c r="A495" s="113" t="s">
        <v>121</v>
      </c>
      <c r="B495" s="2" t="s">
        <v>35</v>
      </c>
      <c r="C495" s="2" t="s">
        <v>20</v>
      </c>
      <c r="D495" s="273" t="s">
        <v>204</v>
      </c>
      <c r="E495" s="274" t="s">
        <v>10</v>
      </c>
      <c r="F495" s="275" t="s">
        <v>511</v>
      </c>
      <c r="G495" s="50"/>
      <c r="H495" s="358">
        <f>SUM(H496)</f>
        <v>13560</v>
      </c>
    </row>
    <row r="496" spans="1:8" ht="32.25" customHeight="1" x14ac:dyDescent="0.25">
      <c r="A496" s="122" t="s">
        <v>709</v>
      </c>
      <c r="B496" s="2" t="s">
        <v>35</v>
      </c>
      <c r="C496" s="2" t="s">
        <v>20</v>
      </c>
      <c r="D496" s="273" t="s">
        <v>204</v>
      </c>
      <c r="E496" s="274" t="s">
        <v>10</v>
      </c>
      <c r="F496" s="275" t="s">
        <v>511</v>
      </c>
      <c r="G496" s="2" t="s">
        <v>16</v>
      </c>
      <c r="H496" s="360">
        <f>SUM([1]прил9!I637)</f>
        <v>13560</v>
      </c>
    </row>
    <row r="497" spans="1:8" ht="17.25" customHeight="1" x14ac:dyDescent="0.25">
      <c r="A497" s="575" t="s">
        <v>1015</v>
      </c>
      <c r="B497" s="152" t="s">
        <v>32</v>
      </c>
      <c r="C497" s="45"/>
      <c r="D497" s="304"/>
      <c r="E497" s="305"/>
      <c r="F497" s="306"/>
      <c r="G497" s="16"/>
      <c r="H497" s="355">
        <f>SUM(H498)</f>
        <v>26546</v>
      </c>
    </row>
    <row r="498" spans="1:8" ht="16.5" customHeight="1" x14ac:dyDescent="0.25">
      <c r="A498" s="569" t="s">
        <v>1016</v>
      </c>
      <c r="B498" s="63" t="s">
        <v>32</v>
      </c>
      <c r="C498" s="26" t="s">
        <v>29</v>
      </c>
      <c r="D498" s="267"/>
      <c r="E498" s="268"/>
      <c r="F498" s="269"/>
      <c r="G498" s="26"/>
      <c r="H498" s="356">
        <f>SUM(H499)</f>
        <v>26546</v>
      </c>
    </row>
    <row r="499" spans="1:8" ht="16.5" customHeight="1" x14ac:dyDescent="0.25">
      <c r="A499" s="83" t="s">
        <v>197</v>
      </c>
      <c r="B499" s="34" t="s">
        <v>32</v>
      </c>
      <c r="C499" s="36" t="s">
        <v>29</v>
      </c>
      <c r="D499" s="276" t="s">
        <v>216</v>
      </c>
      <c r="E499" s="277" t="s">
        <v>505</v>
      </c>
      <c r="F499" s="278" t="s">
        <v>506</v>
      </c>
      <c r="G499" s="34"/>
      <c r="H499" s="357">
        <f>SUM(H500)</f>
        <v>26546</v>
      </c>
    </row>
    <row r="500" spans="1:8" ht="16.5" customHeight="1" x14ac:dyDescent="0.25">
      <c r="A500" s="93" t="s">
        <v>196</v>
      </c>
      <c r="B500" s="2" t="s">
        <v>32</v>
      </c>
      <c r="C500" s="607" t="s">
        <v>29</v>
      </c>
      <c r="D500" s="291" t="s">
        <v>217</v>
      </c>
      <c r="E500" s="292" t="s">
        <v>505</v>
      </c>
      <c r="F500" s="293" t="s">
        <v>506</v>
      </c>
      <c r="G500" s="2"/>
      <c r="H500" s="358">
        <f>SUM(H501)</f>
        <v>26546</v>
      </c>
    </row>
    <row r="501" spans="1:8" ht="18" customHeight="1" x14ac:dyDescent="0.25">
      <c r="A501" s="93" t="s">
        <v>715</v>
      </c>
      <c r="B501" s="2" t="s">
        <v>32</v>
      </c>
      <c r="C501" s="607" t="s">
        <v>29</v>
      </c>
      <c r="D501" s="291" t="s">
        <v>217</v>
      </c>
      <c r="E501" s="292" t="s">
        <v>505</v>
      </c>
      <c r="F501" s="493">
        <v>12700</v>
      </c>
      <c r="G501" s="2"/>
      <c r="H501" s="358">
        <f>SUM(H502)</f>
        <v>26546</v>
      </c>
    </row>
    <row r="502" spans="1:8" ht="31.5" customHeight="1" x14ac:dyDescent="0.25">
      <c r="A502" s="93" t="s">
        <v>709</v>
      </c>
      <c r="B502" s="2" t="s">
        <v>32</v>
      </c>
      <c r="C502" s="607" t="s">
        <v>29</v>
      </c>
      <c r="D502" s="291" t="s">
        <v>217</v>
      </c>
      <c r="E502" s="292" t="s">
        <v>505</v>
      </c>
      <c r="F502" s="493">
        <v>12700</v>
      </c>
      <c r="G502" s="2" t="s">
        <v>16</v>
      </c>
      <c r="H502" s="360">
        <f>SUM([1]прил9!I247)</f>
        <v>26546</v>
      </c>
    </row>
    <row r="503" spans="1:8" ht="15.75" x14ac:dyDescent="0.25">
      <c r="A503" s="82" t="s">
        <v>37</v>
      </c>
      <c r="B503" s="45">
        <v>10</v>
      </c>
      <c r="C503" s="45"/>
      <c r="D503" s="304"/>
      <c r="E503" s="305"/>
      <c r="F503" s="306"/>
      <c r="G503" s="15"/>
      <c r="H503" s="355">
        <f>SUM(H504,H510,H580,H593)</f>
        <v>23886471</v>
      </c>
    </row>
    <row r="504" spans="1:8" ht="15.75" x14ac:dyDescent="0.25">
      <c r="A504" s="95" t="s">
        <v>38</v>
      </c>
      <c r="B504" s="46">
        <v>10</v>
      </c>
      <c r="C504" s="26" t="s">
        <v>10</v>
      </c>
      <c r="D504" s="267"/>
      <c r="E504" s="268"/>
      <c r="F504" s="269"/>
      <c r="G504" s="25"/>
      <c r="H504" s="356">
        <f>SUM(H505)</f>
        <v>622620</v>
      </c>
    </row>
    <row r="505" spans="1:8" ht="32.25" customHeight="1" x14ac:dyDescent="0.25">
      <c r="A505" s="83" t="s">
        <v>126</v>
      </c>
      <c r="B505" s="36">
        <v>10</v>
      </c>
      <c r="C505" s="34" t="s">
        <v>10</v>
      </c>
      <c r="D505" s="270" t="s">
        <v>201</v>
      </c>
      <c r="E505" s="271" t="s">
        <v>505</v>
      </c>
      <c r="F505" s="272" t="s">
        <v>506</v>
      </c>
      <c r="G505" s="34"/>
      <c r="H505" s="357">
        <f>SUM(H506)</f>
        <v>622620</v>
      </c>
    </row>
    <row r="506" spans="1:8" ht="48.75" customHeight="1" x14ac:dyDescent="0.25">
      <c r="A506" s="3" t="s">
        <v>177</v>
      </c>
      <c r="B506" s="607">
        <v>10</v>
      </c>
      <c r="C506" s="2" t="s">
        <v>10</v>
      </c>
      <c r="D506" s="273" t="s">
        <v>203</v>
      </c>
      <c r="E506" s="274" t="s">
        <v>505</v>
      </c>
      <c r="F506" s="275" t="s">
        <v>506</v>
      </c>
      <c r="G506" s="2"/>
      <c r="H506" s="358">
        <f>SUM(H507)</f>
        <v>622620</v>
      </c>
    </row>
    <row r="507" spans="1:8" ht="33.75" customHeight="1" x14ac:dyDescent="0.25">
      <c r="A507" s="3" t="s">
        <v>613</v>
      </c>
      <c r="B507" s="607">
        <v>10</v>
      </c>
      <c r="C507" s="2" t="s">
        <v>10</v>
      </c>
      <c r="D507" s="273" t="s">
        <v>203</v>
      </c>
      <c r="E507" s="274" t="s">
        <v>10</v>
      </c>
      <c r="F507" s="275" t="s">
        <v>506</v>
      </c>
      <c r="G507" s="2"/>
      <c r="H507" s="358">
        <f>SUM(H508)</f>
        <v>622620</v>
      </c>
    </row>
    <row r="508" spans="1:8" ht="18.75" customHeight="1" x14ac:dyDescent="0.25">
      <c r="A508" s="3" t="s">
        <v>178</v>
      </c>
      <c r="B508" s="607">
        <v>10</v>
      </c>
      <c r="C508" s="2" t="s">
        <v>10</v>
      </c>
      <c r="D508" s="273" t="s">
        <v>203</v>
      </c>
      <c r="E508" s="274" t="s">
        <v>10</v>
      </c>
      <c r="F508" s="275" t="s">
        <v>614</v>
      </c>
      <c r="G508" s="2"/>
      <c r="H508" s="358">
        <f>SUM(H509)</f>
        <v>622620</v>
      </c>
    </row>
    <row r="509" spans="1:8" ht="17.25" customHeight="1" x14ac:dyDescent="0.25">
      <c r="A509" s="3" t="s">
        <v>40</v>
      </c>
      <c r="B509" s="607">
        <v>10</v>
      </c>
      <c r="C509" s="2" t="s">
        <v>10</v>
      </c>
      <c r="D509" s="273" t="s">
        <v>203</v>
      </c>
      <c r="E509" s="274" t="s">
        <v>10</v>
      </c>
      <c r="F509" s="275" t="s">
        <v>614</v>
      </c>
      <c r="G509" s="2" t="s">
        <v>39</v>
      </c>
      <c r="H509" s="359">
        <f>SUM([1]прил9!I301)</f>
        <v>622620</v>
      </c>
    </row>
    <row r="510" spans="1:8" ht="15.75" x14ac:dyDescent="0.25">
      <c r="A510" s="95" t="s">
        <v>41</v>
      </c>
      <c r="B510" s="46">
        <v>10</v>
      </c>
      <c r="C510" s="26" t="s">
        <v>15</v>
      </c>
      <c r="D510" s="267"/>
      <c r="E510" s="268"/>
      <c r="F510" s="269"/>
      <c r="G510" s="25"/>
      <c r="H510" s="356">
        <f>SUM(H511,H527,H544,H571)</f>
        <v>16391598</v>
      </c>
    </row>
    <row r="511" spans="1:8" ht="31.5" x14ac:dyDescent="0.25">
      <c r="A511" s="33" t="s">
        <v>166</v>
      </c>
      <c r="B511" s="34" t="s">
        <v>57</v>
      </c>
      <c r="C511" s="34" t="s">
        <v>15</v>
      </c>
      <c r="D511" s="270" t="s">
        <v>247</v>
      </c>
      <c r="E511" s="271" t="s">
        <v>505</v>
      </c>
      <c r="F511" s="272" t="s">
        <v>506</v>
      </c>
      <c r="G511" s="34"/>
      <c r="H511" s="357">
        <f>SUM(H512,H517,H522)</f>
        <v>1221419</v>
      </c>
    </row>
    <row r="512" spans="1:8" ht="33.75" customHeight="1" x14ac:dyDescent="0.25">
      <c r="A512" s="93" t="s">
        <v>173</v>
      </c>
      <c r="B512" s="61">
        <v>10</v>
      </c>
      <c r="C512" s="50" t="s">
        <v>15</v>
      </c>
      <c r="D512" s="313" t="s">
        <v>250</v>
      </c>
      <c r="E512" s="314" t="s">
        <v>505</v>
      </c>
      <c r="F512" s="315" t="s">
        <v>506</v>
      </c>
      <c r="G512" s="50"/>
      <c r="H512" s="358">
        <f>SUM(H513)</f>
        <v>567685</v>
      </c>
    </row>
    <row r="513" spans="1:8" ht="20.25" customHeight="1" x14ac:dyDescent="0.25">
      <c r="A513" s="93" t="s">
        <v>602</v>
      </c>
      <c r="B513" s="61">
        <v>10</v>
      </c>
      <c r="C513" s="50" t="s">
        <v>15</v>
      </c>
      <c r="D513" s="313" t="s">
        <v>250</v>
      </c>
      <c r="E513" s="314" t="s">
        <v>10</v>
      </c>
      <c r="F513" s="315" t="s">
        <v>506</v>
      </c>
      <c r="G513" s="50"/>
      <c r="H513" s="358">
        <f>SUM(H514)</f>
        <v>567685</v>
      </c>
    </row>
    <row r="514" spans="1:8" ht="32.25" customHeight="1" x14ac:dyDescent="0.25">
      <c r="A514" s="93" t="s">
        <v>179</v>
      </c>
      <c r="B514" s="61">
        <v>10</v>
      </c>
      <c r="C514" s="50" t="s">
        <v>15</v>
      </c>
      <c r="D514" s="313" t="s">
        <v>250</v>
      </c>
      <c r="E514" s="314" t="s">
        <v>612</v>
      </c>
      <c r="F514" s="315" t="s">
        <v>615</v>
      </c>
      <c r="G514" s="50"/>
      <c r="H514" s="358">
        <f>SUM(H515:H516)</f>
        <v>567685</v>
      </c>
    </row>
    <row r="515" spans="1:8" ht="31.5" x14ac:dyDescent="0.25">
      <c r="A515" s="98" t="s">
        <v>709</v>
      </c>
      <c r="B515" s="61">
        <v>10</v>
      </c>
      <c r="C515" s="50" t="s">
        <v>15</v>
      </c>
      <c r="D515" s="313" t="s">
        <v>250</v>
      </c>
      <c r="E515" s="314" t="s">
        <v>612</v>
      </c>
      <c r="F515" s="315" t="s">
        <v>615</v>
      </c>
      <c r="G515" s="50" t="s">
        <v>16</v>
      </c>
      <c r="H515" s="360">
        <f>SUM([1]прил9!I644)</f>
        <v>3000</v>
      </c>
    </row>
    <row r="516" spans="1:8" ht="15.75" x14ac:dyDescent="0.25">
      <c r="A516" s="3" t="s">
        <v>40</v>
      </c>
      <c r="B516" s="61">
        <v>10</v>
      </c>
      <c r="C516" s="50" t="s">
        <v>15</v>
      </c>
      <c r="D516" s="313" t="s">
        <v>250</v>
      </c>
      <c r="E516" s="314" t="s">
        <v>612</v>
      </c>
      <c r="F516" s="315" t="s">
        <v>615</v>
      </c>
      <c r="G516" s="50" t="s">
        <v>39</v>
      </c>
      <c r="H516" s="360">
        <f>SUM([1]прил9!I645)</f>
        <v>564685</v>
      </c>
    </row>
    <row r="517" spans="1:8" ht="33" customHeight="1" x14ac:dyDescent="0.25">
      <c r="A517" s="3" t="s">
        <v>174</v>
      </c>
      <c r="B517" s="61">
        <v>10</v>
      </c>
      <c r="C517" s="50" t="s">
        <v>15</v>
      </c>
      <c r="D517" s="313" t="s">
        <v>603</v>
      </c>
      <c r="E517" s="314" t="s">
        <v>505</v>
      </c>
      <c r="F517" s="315" t="s">
        <v>506</v>
      </c>
      <c r="G517" s="50"/>
      <c r="H517" s="358">
        <f>SUM(H518)</f>
        <v>510042</v>
      </c>
    </row>
    <row r="518" spans="1:8" ht="18.75" customHeight="1" x14ac:dyDescent="0.25">
      <c r="A518" s="3" t="s">
        <v>604</v>
      </c>
      <c r="B518" s="61">
        <v>10</v>
      </c>
      <c r="C518" s="50" t="s">
        <v>15</v>
      </c>
      <c r="D518" s="313" t="s">
        <v>251</v>
      </c>
      <c r="E518" s="314" t="s">
        <v>10</v>
      </c>
      <c r="F518" s="315" t="s">
        <v>506</v>
      </c>
      <c r="G518" s="50"/>
      <c r="H518" s="358">
        <f>SUM(H519)</f>
        <v>510042</v>
      </c>
    </row>
    <row r="519" spans="1:8" ht="33" customHeight="1" x14ac:dyDescent="0.25">
      <c r="A519" s="93" t="s">
        <v>179</v>
      </c>
      <c r="B519" s="61">
        <v>10</v>
      </c>
      <c r="C519" s="50" t="s">
        <v>15</v>
      </c>
      <c r="D519" s="313" t="s">
        <v>251</v>
      </c>
      <c r="E519" s="314" t="s">
        <v>612</v>
      </c>
      <c r="F519" s="315" t="s">
        <v>615</v>
      </c>
      <c r="G519" s="50"/>
      <c r="H519" s="358">
        <f>SUM(H520:H521)</f>
        <v>510042</v>
      </c>
    </row>
    <row r="520" spans="1:8" ht="31.5" x14ac:dyDescent="0.25">
      <c r="A520" s="98" t="s">
        <v>709</v>
      </c>
      <c r="B520" s="61">
        <v>10</v>
      </c>
      <c r="C520" s="50" t="s">
        <v>15</v>
      </c>
      <c r="D520" s="313" t="s">
        <v>251</v>
      </c>
      <c r="E520" s="314" t="s">
        <v>612</v>
      </c>
      <c r="F520" s="315" t="s">
        <v>615</v>
      </c>
      <c r="G520" s="50" t="s">
        <v>16</v>
      </c>
      <c r="H520" s="360">
        <f>SUM([1]прил9!I649)</f>
        <v>2000</v>
      </c>
    </row>
    <row r="521" spans="1:8" ht="15.75" x14ac:dyDescent="0.25">
      <c r="A521" s="3" t="s">
        <v>40</v>
      </c>
      <c r="B521" s="61">
        <v>10</v>
      </c>
      <c r="C521" s="50" t="s">
        <v>15</v>
      </c>
      <c r="D521" s="313" t="s">
        <v>251</v>
      </c>
      <c r="E521" s="314" t="s">
        <v>612</v>
      </c>
      <c r="F521" s="315" t="s">
        <v>615</v>
      </c>
      <c r="G521" s="50" t="s">
        <v>39</v>
      </c>
      <c r="H521" s="360">
        <f>SUM([1]прил9!I650)</f>
        <v>508042</v>
      </c>
    </row>
    <row r="522" spans="1:8" ht="47.25" x14ac:dyDescent="0.25">
      <c r="A522" s="3" t="s">
        <v>167</v>
      </c>
      <c r="B522" s="61">
        <v>10</v>
      </c>
      <c r="C522" s="50" t="s">
        <v>15</v>
      </c>
      <c r="D522" s="313" t="s">
        <v>248</v>
      </c>
      <c r="E522" s="314" t="s">
        <v>505</v>
      </c>
      <c r="F522" s="315" t="s">
        <v>506</v>
      </c>
      <c r="G522" s="50"/>
      <c r="H522" s="358">
        <f>SUM(H523)</f>
        <v>143692</v>
      </c>
    </row>
    <row r="523" spans="1:8" ht="47.25" x14ac:dyDescent="0.25">
      <c r="A523" s="3" t="s">
        <v>591</v>
      </c>
      <c r="B523" s="61">
        <v>10</v>
      </c>
      <c r="C523" s="50" t="s">
        <v>15</v>
      </c>
      <c r="D523" s="313" t="s">
        <v>248</v>
      </c>
      <c r="E523" s="314" t="s">
        <v>10</v>
      </c>
      <c r="F523" s="315" t="s">
        <v>506</v>
      </c>
      <c r="G523" s="50"/>
      <c r="H523" s="358">
        <f>SUM(H524)</f>
        <v>143692</v>
      </c>
    </row>
    <row r="524" spans="1:8" ht="63.75" customHeight="1" x14ac:dyDescent="0.25">
      <c r="A524" s="3" t="s">
        <v>617</v>
      </c>
      <c r="B524" s="61">
        <v>10</v>
      </c>
      <c r="C524" s="50" t="s">
        <v>15</v>
      </c>
      <c r="D524" s="313" t="s">
        <v>248</v>
      </c>
      <c r="E524" s="314" t="s">
        <v>10</v>
      </c>
      <c r="F524" s="315" t="s">
        <v>616</v>
      </c>
      <c r="G524" s="50"/>
      <c r="H524" s="358">
        <f>SUM(H525:H526)</f>
        <v>143692</v>
      </c>
    </row>
    <row r="525" spans="1:8" ht="31.5" x14ac:dyDescent="0.25">
      <c r="A525" s="98" t="s">
        <v>709</v>
      </c>
      <c r="B525" s="61">
        <v>10</v>
      </c>
      <c r="C525" s="50" t="s">
        <v>15</v>
      </c>
      <c r="D525" s="313" t="s">
        <v>248</v>
      </c>
      <c r="E525" s="314" t="s">
        <v>10</v>
      </c>
      <c r="F525" s="315" t="s">
        <v>616</v>
      </c>
      <c r="G525" s="50" t="s">
        <v>16</v>
      </c>
      <c r="H525" s="360">
        <f>SUM([1]прил9!I654)</f>
        <v>718</v>
      </c>
    </row>
    <row r="526" spans="1:8" ht="15.75" x14ac:dyDescent="0.25">
      <c r="A526" s="3" t="s">
        <v>40</v>
      </c>
      <c r="B526" s="61">
        <v>10</v>
      </c>
      <c r="C526" s="50" t="s">
        <v>15</v>
      </c>
      <c r="D526" s="313" t="s">
        <v>248</v>
      </c>
      <c r="E526" s="314" t="s">
        <v>10</v>
      </c>
      <c r="F526" s="315" t="s">
        <v>616</v>
      </c>
      <c r="G526" s="50" t="s">
        <v>39</v>
      </c>
      <c r="H526" s="360">
        <f>SUM([1]прил9!I655)</f>
        <v>142974</v>
      </c>
    </row>
    <row r="527" spans="1:8" ht="33" customHeight="1" x14ac:dyDescent="0.25">
      <c r="A527" s="83" t="s">
        <v>126</v>
      </c>
      <c r="B527" s="36">
        <v>10</v>
      </c>
      <c r="C527" s="34" t="s">
        <v>15</v>
      </c>
      <c r="D527" s="270" t="s">
        <v>201</v>
      </c>
      <c r="E527" s="271" t="s">
        <v>505</v>
      </c>
      <c r="F527" s="272" t="s">
        <v>506</v>
      </c>
      <c r="G527" s="34"/>
      <c r="H527" s="357">
        <f>SUM(H528)</f>
        <v>6407221</v>
      </c>
    </row>
    <row r="528" spans="1:8" ht="50.25" customHeight="1" x14ac:dyDescent="0.25">
      <c r="A528" s="3" t="s">
        <v>177</v>
      </c>
      <c r="B528" s="607">
        <v>10</v>
      </c>
      <c r="C528" s="2" t="s">
        <v>15</v>
      </c>
      <c r="D528" s="273" t="s">
        <v>203</v>
      </c>
      <c r="E528" s="274" t="s">
        <v>505</v>
      </c>
      <c r="F528" s="275" t="s">
        <v>506</v>
      </c>
      <c r="G528" s="2"/>
      <c r="H528" s="358">
        <f>SUM(H529)</f>
        <v>6407221</v>
      </c>
    </row>
    <row r="529" spans="1:8" ht="33" customHeight="1" x14ac:dyDescent="0.25">
      <c r="A529" s="3" t="s">
        <v>613</v>
      </c>
      <c r="B529" s="607">
        <v>10</v>
      </c>
      <c r="C529" s="2" t="s">
        <v>15</v>
      </c>
      <c r="D529" s="273" t="s">
        <v>203</v>
      </c>
      <c r="E529" s="274" t="s">
        <v>10</v>
      </c>
      <c r="F529" s="275" t="s">
        <v>506</v>
      </c>
      <c r="G529" s="2"/>
      <c r="H529" s="358">
        <f>SUM(H530+H532+H535+H538+H541)</f>
        <v>6407221</v>
      </c>
    </row>
    <row r="530" spans="1:8" ht="15" customHeight="1" x14ac:dyDescent="0.25">
      <c r="A530" s="93" t="s">
        <v>755</v>
      </c>
      <c r="B530" s="607">
        <v>10</v>
      </c>
      <c r="C530" s="2" t="s">
        <v>15</v>
      </c>
      <c r="D530" s="273" t="s">
        <v>203</v>
      </c>
      <c r="E530" s="274" t="s">
        <v>10</v>
      </c>
      <c r="F530" s="275" t="s">
        <v>618</v>
      </c>
      <c r="G530" s="2"/>
      <c r="H530" s="358">
        <f>SUM(H531:H531)</f>
        <v>1506354</v>
      </c>
    </row>
    <row r="531" spans="1:8" ht="15.75" x14ac:dyDescent="0.25">
      <c r="A531" s="3" t="s">
        <v>40</v>
      </c>
      <c r="B531" s="607">
        <v>10</v>
      </c>
      <c r="C531" s="2" t="s">
        <v>15</v>
      </c>
      <c r="D531" s="273" t="s">
        <v>203</v>
      </c>
      <c r="E531" s="274" t="s">
        <v>10</v>
      </c>
      <c r="F531" s="275" t="s">
        <v>618</v>
      </c>
      <c r="G531" s="2" t="s">
        <v>39</v>
      </c>
      <c r="H531" s="360">
        <f>SUM([1]прил9!I307)</f>
        <v>1506354</v>
      </c>
    </row>
    <row r="532" spans="1:8" ht="31.5" customHeight="1" x14ac:dyDescent="0.25">
      <c r="A532" s="93" t="s">
        <v>101</v>
      </c>
      <c r="B532" s="607">
        <v>10</v>
      </c>
      <c r="C532" s="2" t="s">
        <v>15</v>
      </c>
      <c r="D532" s="273" t="s">
        <v>203</v>
      </c>
      <c r="E532" s="274" t="s">
        <v>10</v>
      </c>
      <c r="F532" s="275" t="s">
        <v>619</v>
      </c>
      <c r="G532" s="2"/>
      <c r="H532" s="358">
        <f>SUM(H533:H534)</f>
        <v>68193</v>
      </c>
    </row>
    <row r="533" spans="1:8" ht="18" customHeight="1" x14ac:dyDescent="0.25">
      <c r="A533" s="98" t="s">
        <v>709</v>
      </c>
      <c r="B533" s="607">
        <v>10</v>
      </c>
      <c r="C533" s="2" t="s">
        <v>15</v>
      </c>
      <c r="D533" s="273" t="s">
        <v>203</v>
      </c>
      <c r="E533" s="274" t="s">
        <v>10</v>
      </c>
      <c r="F533" s="275" t="s">
        <v>619</v>
      </c>
      <c r="G533" s="2" t="s">
        <v>16</v>
      </c>
      <c r="H533" s="360">
        <f>SUM([1]прил9!I309)</f>
        <v>1067</v>
      </c>
    </row>
    <row r="534" spans="1:8" ht="16.5" customHeight="1" x14ac:dyDescent="0.25">
      <c r="A534" s="3" t="s">
        <v>40</v>
      </c>
      <c r="B534" s="607">
        <v>10</v>
      </c>
      <c r="C534" s="2" t="s">
        <v>15</v>
      </c>
      <c r="D534" s="273" t="s">
        <v>203</v>
      </c>
      <c r="E534" s="274" t="s">
        <v>10</v>
      </c>
      <c r="F534" s="275" t="s">
        <v>619</v>
      </c>
      <c r="G534" s="2" t="s">
        <v>39</v>
      </c>
      <c r="H534" s="359">
        <f>SUM([1]прил9!I310)</f>
        <v>67126</v>
      </c>
    </row>
    <row r="535" spans="1:8" ht="32.25" customHeight="1" x14ac:dyDescent="0.25">
      <c r="A535" s="93" t="s">
        <v>102</v>
      </c>
      <c r="B535" s="607">
        <v>10</v>
      </c>
      <c r="C535" s="2" t="s">
        <v>15</v>
      </c>
      <c r="D535" s="273" t="s">
        <v>203</v>
      </c>
      <c r="E535" s="274" t="s">
        <v>10</v>
      </c>
      <c r="F535" s="275" t="s">
        <v>620</v>
      </c>
      <c r="G535" s="2"/>
      <c r="H535" s="358">
        <f>SUM(H536:H537)</f>
        <v>421162</v>
      </c>
    </row>
    <row r="536" spans="1:8" s="87" customFormat="1" ht="32.25" customHeight="1" x14ac:dyDescent="0.25">
      <c r="A536" s="98" t="s">
        <v>709</v>
      </c>
      <c r="B536" s="607">
        <v>10</v>
      </c>
      <c r="C536" s="2" t="s">
        <v>15</v>
      </c>
      <c r="D536" s="273" t="s">
        <v>203</v>
      </c>
      <c r="E536" s="274" t="s">
        <v>10</v>
      </c>
      <c r="F536" s="275" t="s">
        <v>620</v>
      </c>
      <c r="G536" s="86" t="s">
        <v>16</v>
      </c>
      <c r="H536" s="363">
        <f>SUM([1]прил9!I312)</f>
        <v>5733</v>
      </c>
    </row>
    <row r="537" spans="1:8" ht="15.75" x14ac:dyDescent="0.25">
      <c r="A537" s="3" t="s">
        <v>40</v>
      </c>
      <c r="B537" s="607">
        <v>10</v>
      </c>
      <c r="C537" s="2" t="s">
        <v>15</v>
      </c>
      <c r="D537" s="273" t="s">
        <v>203</v>
      </c>
      <c r="E537" s="274" t="s">
        <v>10</v>
      </c>
      <c r="F537" s="275" t="s">
        <v>620</v>
      </c>
      <c r="G537" s="2" t="s">
        <v>39</v>
      </c>
      <c r="H537" s="360">
        <f>SUM([1]прил9!I313)</f>
        <v>415429</v>
      </c>
    </row>
    <row r="538" spans="1:8" ht="15.75" x14ac:dyDescent="0.25">
      <c r="A538" s="92" t="s">
        <v>103</v>
      </c>
      <c r="B538" s="607">
        <v>10</v>
      </c>
      <c r="C538" s="2" t="s">
        <v>15</v>
      </c>
      <c r="D538" s="273" t="s">
        <v>203</v>
      </c>
      <c r="E538" s="274" t="s">
        <v>10</v>
      </c>
      <c r="F538" s="275" t="s">
        <v>621</v>
      </c>
      <c r="G538" s="2"/>
      <c r="H538" s="358">
        <f>SUM(H539:H540)</f>
        <v>3763631</v>
      </c>
    </row>
    <row r="539" spans="1:8" ht="31.5" x14ac:dyDescent="0.25">
      <c r="A539" s="98" t="s">
        <v>709</v>
      </c>
      <c r="B539" s="607">
        <v>10</v>
      </c>
      <c r="C539" s="2" t="s">
        <v>15</v>
      </c>
      <c r="D539" s="273" t="s">
        <v>203</v>
      </c>
      <c r="E539" s="274" t="s">
        <v>10</v>
      </c>
      <c r="F539" s="275" t="s">
        <v>621</v>
      </c>
      <c r="G539" s="2" t="s">
        <v>16</v>
      </c>
      <c r="H539" s="360">
        <f>SUM([1]прил9!I315)</f>
        <v>56714</v>
      </c>
    </row>
    <row r="540" spans="1:8" ht="15.75" customHeight="1" x14ac:dyDescent="0.25">
      <c r="A540" s="3" t="s">
        <v>40</v>
      </c>
      <c r="B540" s="607">
        <v>10</v>
      </c>
      <c r="C540" s="2" t="s">
        <v>15</v>
      </c>
      <c r="D540" s="273" t="s">
        <v>203</v>
      </c>
      <c r="E540" s="274" t="s">
        <v>10</v>
      </c>
      <c r="F540" s="275" t="s">
        <v>621</v>
      </c>
      <c r="G540" s="2" t="s">
        <v>39</v>
      </c>
      <c r="H540" s="359">
        <f>SUM([1]прил9!I316)</f>
        <v>3706917</v>
      </c>
    </row>
    <row r="541" spans="1:8" ht="15.75" x14ac:dyDescent="0.25">
      <c r="A541" s="93" t="s">
        <v>104</v>
      </c>
      <c r="B541" s="607">
        <v>10</v>
      </c>
      <c r="C541" s="2" t="s">
        <v>15</v>
      </c>
      <c r="D541" s="273" t="s">
        <v>203</v>
      </c>
      <c r="E541" s="274" t="s">
        <v>10</v>
      </c>
      <c r="F541" s="275" t="s">
        <v>622</v>
      </c>
      <c r="G541" s="2"/>
      <c r="H541" s="358">
        <f>SUM(H542:H543)</f>
        <v>647881</v>
      </c>
    </row>
    <row r="542" spans="1:8" ht="31.5" x14ac:dyDescent="0.25">
      <c r="A542" s="98" t="s">
        <v>709</v>
      </c>
      <c r="B542" s="607">
        <v>10</v>
      </c>
      <c r="C542" s="2" t="s">
        <v>15</v>
      </c>
      <c r="D542" s="273" t="s">
        <v>203</v>
      </c>
      <c r="E542" s="274" t="s">
        <v>10</v>
      </c>
      <c r="F542" s="275" t="s">
        <v>622</v>
      </c>
      <c r="G542" s="2" t="s">
        <v>16</v>
      </c>
      <c r="H542" s="360">
        <f>SUM([1]прил9!I318)</f>
        <v>10644</v>
      </c>
    </row>
    <row r="543" spans="1:8" ht="18" customHeight="1" x14ac:dyDescent="0.25">
      <c r="A543" s="3" t="s">
        <v>40</v>
      </c>
      <c r="B543" s="607">
        <v>10</v>
      </c>
      <c r="C543" s="2" t="s">
        <v>15</v>
      </c>
      <c r="D543" s="273" t="s">
        <v>203</v>
      </c>
      <c r="E543" s="274" t="s">
        <v>10</v>
      </c>
      <c r="F543" s="275" t="s">
        <v>622</v>
      </c>
      <c r="G543" s="2" t="s">
        <v>39</v>
      </c>
      <c r="H543" s="360">
        <f>SUM([1]прил9!I319)</f>
        <v>637237</v>
      </c>
    </row>
    <row r="544" spans="1:8" ht="30" customHeight="1" x14ac:dyDescent="0.25">
      <c r="A544" s="83" t="s">
        <v>157</v>
      </c>
      <c r="B544" s="36">
        <v>10</v>
      </c>
      <c r="C544" s="34" t="s">
        <v>15</v>
      </c>
      <c r="D544" s="270" t="s">
        <v>575</v>
      </c>
      <c r="E544" s="271" t="s">
        <v>505</v>
      </c>
      <c r="F544" s="272" t="s">
        <v>506</v>
      </c>
      <c r="G544" s="34"/>
      <c r="H544" s="357">
        <f>SUM(H545,H562)</f>
        <v>8258958</v>
      </c>
    </row>
    <row r="545" spans="1:8" ht="48" customHeight="1" x14ac:dyDescent="0.25">
      <c r="A545" s="93" t="s">
        <v>158</v>
      </c>
      <c r="B545" s="607">
        <v>10</v>
      </c>
      <c r="C545" s="2" t="s">
        <v>15</v>
      </c>
      <c r="D545" s="273" t="s">
        <v>241</v>
      </c>
      <c r="E545" s="274" t="s">
        <v>505</v>
      </c>
      <c r="F545" s="275" t="s">
        <v>506</v>
      </c>
      <c r="G545" s="2"/>
      <c r="H545" s="358">
        <f>SUM(H546+H554)</f>
        <v>8133599</v>
      </c>
    </row>
    <row r="546" spans="1:8" ht="18" customHeight="1" x14ac:dyDescent="0.25">
      <c r="A546" s="93" t="s">
        <v>576</v>
      </c>
      <c r="B546" s="607">
        <v>10</v>
      </c>
      <c r="C546" s="2" t="s">
        <v>15</v>
      </c>
      <c r="D546" s="273" t="s">
        <v>241</v>
      </c>
      <c r="E546" s="274" t="s">
        <v>10</v>
      </c>
      <c r="F546" s="275" t="s">
        <v>506</v>
      </c>
      <c r="G546" s="2"/>
      <c r="H546" s="358">
        <f>SUM(H547+H549+H552)</f>
        <v>909950</v>
      </c>
    </row>
    <row r="547" spans="1:8" ht="31.5" customHeight="1" x14ac:dyDescent="0.25">
      <c r="A547" s="111" t="s">
        <v>740</v>
      </c>
      <c r="B547" s="607">
        <v>10</v>
      </c>
      <c r="C547" s="2" t="s">
        <v>15</v>
      </c>
      <c r="D547" s="273" t="s">
        <v>241</v>
      </c>
      <c r="E547" s="274" t="s">
        <v>10</v>
      </c>
      <c r="F547" s="275" t="s">
        <v>739</v>
      </c>
      <c r="G547" s="2"/>
      <c r="H547" s="358">
        <f>SUM(H548)</f>
        <v>27000</v>
      </c>
    </row>
    <row r="548" spans="1:8" ht="18" customHeight="1" x14ac:dyDescent="0.25">
      <c r="A548" s="69" t="s">
        <v>40</v>
      </c>
      <c r="B548" s="607">
        <v>10</v>
      </c>
      <c r="C548" s="2" t="s">
        <v>15</v>
      </c>
      <c r="D548" s="273" t="s">
        <v>241</v>
      </c>
      <c r="E548" s="274" t="s">
        <v>10</v>
      </c>
      <c r="F548" s="275" t="s">
        <v>739</v>
      </c>
      <c r="G548" s="2" t="s">
        <v>39</v>
      </c>
      <c r="H548" s="360">
        <f>SUM([1]прил9!I521)</f>
        <v>27000</v>
      </c>
    </row>
    <row r="549" spans="1:8" ht="63" customHeight="1" x14ac:dyDescent="0.25">
      <c r="A549" s="3" t="s">
        <v>110</v>
      </c>
      <c r="B549" s="607">
        <v>10</v>
      </c>
      <c r="C549" s="2" t="s">
        <v>15</v>
      </c>
      <c r="D549" s="273" t="s">
        <v>241</v>
      </c>
      <c r="E549" s="274" t="s">
        <v>10</v>
      </c>
      <c r="F549" s="275" t="s">
        <v>616</v>
      </c>
      <c r="G549" s="2"/>
      <c r="H549" s="358">
        <f>SUM(H550:H551)</f>
        <v>822950</v>
      </c>
    </row>
    <row r="550" spans="1:8" ht="33" customHeight="1" x14ac:dyDescent="0.25">
      <c r="A550" s="98" t="s">
        <v>709</v>
      </c>
      <c r="B550" s="607">
        <v>10</v>
      </c>
      <c r="C550" s="2" t="s">
        <v>15</v>
      </c>
      <c r="D550" s="273" t="s">
        <v>241</v>
      </c>
      <c r="E550" s="274" t="s">
        <v>10</v>
      </c>
      <c r="F550" s="275" t="s">
        <v>616</v>
      </c>
      <c r="G550" s="2" t="s">
        <v>16</v>
      </c>
      <c r="H550" s="360">
        <f>SUM([1]прил9!I523)</f>
        <v>3862</v>
      </c>
    </row>
    <row r="551" spans="1:8" ht="16.5" customHeight="1" x14ac:dyDescent="0.25">
      <c r="A551" s="3" t="s">
        <v>40</v>
      </c>
      <c r="B551" s="607">
        <v>10</v>
      </c>
      <c r="C551" s="2" t="s">
        <v>15</v>
      </c>
      <c r="D551" s="273" t="s">
        <v>241</v>
      </c>
      <c r="E551" s="274" t="s">
        <v>10</v>
      </c>
      <c r="F551" s="275" t="s">
        <v>616</v>
      </c>
      <c r="G551" s="2" t="s">
        <v>39</v>
      </c>
      <c r="H551" s="360">
        <f>SUM([1]прил9!I524)</f>
        <v>819088</v>
      </c>
    </row>
    <row r="552" spans="1:8" ht="16.5" customHeight="1" x14ac:dyDescent="0.25">
      <c r="A552" s="3" t="s">
        <v>581</v>
      </c>
      <c r="B552" s="607">
        <v>10</v>
      </c>
      <c r="C552" s="2" t="s">
        <v>15</v>
      </c>
      <c r="D552" s="273" t="s">
        <v>241</v>
      </c>
      <c r="E552" s="274" t="s">
        <v>10</v>
      </c>
      <c r="F552" s="275" t="s">
        <v>582</v>
      </c>
      <c r="G552" s="2"/>
      <c r="H552" s="358">
        <f>SUM(H553)</f>
        <v>60000</v>
      </c>
    </row>
    <row r="553" spans="1:8" ht="16.5" customHeight="1" x14ac:dyDescent="0.25">
      <c r="A553" s="3" t="s">
        <v>40</v>
      </c>
      <c r="B553" s="607">
        <v>10</v>
      </c>
      <c r="C553" s="2" t="s">
        <v>15</v>
      </c>
      <c r="D553" s="273" t="s">
        <v>241</v>
      </c>
      <c r="E553" s="274" t="s">
        <v>10</v>
      </c>
      <c r="F553" s="275" t="s">
        <v>582</v>
      </c>
      <c r="G553" s="2" t="s">
        <v>39</v>
      </c>
      <c r="H553" s="360">
        <f>SUM([1]прил9!I526)</f>
        <v>60000</v>
      </c>
    </row>
    <row r="554" spans="1:8" ht="16.5" customHeight="1" x14ac:dyDescent="0.25">
      <c r="A554" s="3" t="s">
        <v>588</v>
      </c>
      <c r="B554" s="607">
        <v>10</v>
      </c>
      <c r="C554" s="2" t="s">
        <v>15</v>
      </c>
      <c r="D554" s="273" t="s">
        <v>241</v>
      </c>
      <c r="E554" s="274" t="s">
        <v>12</v>
      </c>
      <c r="F554" s="275" t="s">
        <v>506</v>
      </c>
      <c r="G554" s="2"/>
      <c r="H554" s="358">
        <f>SUM(H555+H557+H560)</f>
        <v>7223649</v>
      </c>
    </row>
    <row r="555" spans="1:8" ht="31.5" customHeight="1" x14ac:dyDescent="0.25">
      <c r="A555" s="111" t="s">
        <v>740</v>
      </c>
      <c r="B555" s="607">
        <v>10</v>
      </c>
      <c r="C555" s="2" t="s">
        <v>15</v>
      </c>
      <c r="D555" s="273" t="s">
        <v>241</v>
      </c>
      <c r="E555" s="274" t="s">
        <v>12</v>
      </c>
      <c r="F555" s="275" t="s">
        <v>739</v>
      </c>
      <c r="G555" s="2"/>
      <c r="H555" s="358">
        <f>SUM(H556)</f>
        <v>40048</v>
      </c>
    </row>
    <row r="556" spans="1:8" ht="16.5" customHeight="1" x14ac:dyDescent="0.25">
      <c r="A556" s="69" t="s">
        <v>40</v>
      </c>
      <c r="B556" s="607">
        <v>10</v>
      </c>
      <c r="C556" s="2" t="s">
        <v>15</v>
      </c>
      <c r="D556" s="273" t="s">
        <v>241</v>
      </c>
      <c r="E556" s="274" t="s">
        <v>12</v>
      </c>
      <c r="F556" s="275" t="s">
        <v>739</v>
      </c>
      <c r="G556" s="2" t="s">
        <v>39</v>
      </c>
      <c r="H556" s="360">
        <f>SUM([1]прил9!I529)</f>
        <v>40048</v>
      </c>
    </row>
    <row r="557" spans="1:8" ht="63" customHeight="1" x14ac:dyDescent="0.25">
      <c r="A557" s="3" t="s">
        <v>110</v>
      </c>
      <c r="B557" s="607">
        <v>10</v>
      </c>
      <c r="C557" s="2" t="s">
        <v>15</v>
      </c>
      <c r="D557" s="273" t="s">
        <v>241</v>
      </c>
      <c r="E557" s="274" t="s">
        <v>12</v>
      </c>
      <c r="F557" s="275" t="s">
        <v>616</v>
      </c>
      <c r="G557" s="2"/>
      <c r="H557" s="358">
        <f>SUM(H558:H559)</f>
        <v>7042939</v>
      </c>
    </row>
    <row r="558" spans="1:8" ht="34.5" customHeight="1" x14ac:dyDescent="0.25">
      <c r="A558" s="98" t="s">
        <v>709</v>
      </c>
      <c r="B558" s="607">
        <v>10</v>
      </c>
      <c r="C558" s="2" t="s">
        <v>15</v>
      </c>
      <c r="D558" s="273" t="s">
        <v>241</v>
      </c>
      <c r="E558" s="274" t="s">
        <v>12</v>
      </c>
      <c r="F558" s="275" t="s">
        <v>616</v>
      </c>
      <c r="G558" s="2" t="s">
        <v>16</v>
      </c>
      <c r="H558" s="360">
        <f>SUM([1]прил9!I531)</f>
        <v>30043</v>
      </c>
    </row>
    <row r="559" spans="1:8" ht="16.5" customHeight="1" x14ac:dyDescent="0.25">
      <c r="A559" s="3" t="s">
        <v>40</v>
      </c>
      <c r="B559" s="607">
        <v>10</v>
      </c>
      <c r="C559" s="2" t="s">
        <v>15</v>
      </c>
      <c r="D559" s="273" t="s">
        <v>241</v>
      </c>
      <c r="E559" s="274" t="s">
        <v>12</v>
      </c>
      <c r="F559" s="275" t="s">
        <v>616</v>
      </c>
      <c r="G559" s="2" t="s">
        <v>39</v>
      </c>
      <c r="H559" s="360">
        <f>SUM([1]прил9!I532)</f>
        <v>7012896</v>
      </c>
    </row>
    <row r="560" spans="1:8" ht="32.25" customHeight="1" x14ac:dyDescent="0.25">
      <c r="A560" s="3" t="s">
        <v>581</v>
      </c>
      <c r="B560" s="607">
        <v>10</v>
      </c>
      <c r="C560" s="2" t="s">
        <v>15</v>
      </c>
      <c r="D560" s="273" t="s">
        <v>241</v>
      </c>
      <c r="E560" s="274" t="s">
        <v>12</v>
      </c>
      <c r="F560" s="275" t="s">
        <v>582</v>
      </c>
      <c r="G560" s="2"/>
      <c r="H560" s="358">
        <f>SUM(H561)</f>
        <v>140662</v>
      </c>
    </row>
    <row r="561" spans="1:8" ht="16.5" customHeight="1" x14ac:dyDescent="0.25">
      <c r="A561" s="3" t="s">
        <v>40</v>
      </c>
      <c r="B561" s="607">
        <v>10</v>
      </c>
      <c r="C561" s="2" t="s">
        <v>15</v>
      </c>
      <c r="D561" s="273" t="s">
        <v>241</v>
      </c>
      <c r="E561" s="274" t="s">
        <v>12</v>
      </c>
      <c r="F561" s="275" t="s">
        <v>582</v>
      </c>
      <c r="G561" s="2" t="s">
        <v>39</v>
      </c>
      <c r="H561" s="360">
        <f>SUM([1]прил9!I534)</f>
        <v>140662</v>
      </c>
    </row>
    <row r="562" spans="1:8" ht="48.75" customHeight="1" x14ac:dyDescent="0.25">
      <c r="A562" s="3" t="s">
        <v>162</v>
      </c>
      <c r="B562" s="607">
        <v>10</v>
      </c>
      <c r="C562" s="2" t="s">
        <v>15</v>
      </c>
      <c r="D562" s="273" t="s">
        <v>242</v>
      </c>
      <c r="E562" s="274" t="s">
        <v>505</v>
      </c>
      <c r="F562" s="275" t="s">
        <v>506</v>
      </c>
      <c r="G562" s="2"/>
      <c r="H562" s="358">
        <f>SUM(H563)</f>
        <v>125359</v>
      </c>
    </row>
    <row r="563" spans="1:8" ht="32.25" customHeight="1" x14ac:dyDescent="0.25">
      <c r="A563" s="3" t="s">
        <v>592</v>
      </c>
      <c r="B563" s="607">
        <v>10</v>
      </c>
      <c r="C563" s="2" t="s">
        <v>15</v>
      </c>
      <c r="D563" s="273" t="s">
        <v>242</v>
      </c>
      <c r="E563" s="274" t="s">
        <v>10</v>
      </c>
      <c r="F563" s="275" t="s">
        <v>506</v>
      </c>
      <c r="G563" s="2"/>
      <c r="H563" s="358">
        <f>SUM(H564+H566+H569)</f>
        <v>125359</v>
      </c>
    </row>
    <row r="564" spans="1:8" ht="32.25" customHeight="1" x14ac:dyDescent="0.25">
      <c r="A564" s="111" t="s">
        <v>740</v>
      </c>
      <c r="B564" s="607">
        <v>10</v>
      </c>
      <c r="C564" s="2" t="s">
        <v>15</v>
      </c>
      <c r="D564" s="273" t="s">
        <v>242</v>
      </c>
      <c r="E564" s="274" t="s">
        <v>10</v>
      </c>
      <c r="F564" s="275" t="s">
        <v>739</v>
      </c>
      <c r="G564" s="2"/>
      <c r="H564" s="358">
        <f>SUM(H565)</f>
        <v>8000</v>
      </c>
    </row>
    <row r="565" spans="1:8" ht="18.75" customHeight="1" x14ac:dyDescent="0.25">
      <c r="A565" s="69" t="s">
        <v>40</v>
      </c>
      <c r="B565" s="607">
        <v>10</v>
      </c>
      <c r="C565" s="2" t="s">
        <v>15</v>
      </c>
      <c r="D565" s="273" t="s">
        <v>242</v>
      </c>
      <c r="E565" s="274" t="s">
        <v>10</v>
      </c>
      <c r="F565" s="275" t="s">
        <v>739</v>
      </c>
      <c r="G565" s="2" t="s">
        <v>39</v>
      </c>
      <c r="H565" s="360">
        <f>SUM([1]прил9!I538)</f>
        <v>8000</v>
      </c>
    </row>
    <row r="566" spans="1:8" ht="64.5" customHeight="1" x14ac:dyDescent="0.25">
      <c r="A566" s="3" t="s">
        <v>110</v>
      </c>
      <c r="B566" s="607">
        <v>10</v>
      </c>
      <c r="C566" s="2" t="s">
        <v>15</v>
      </c>
      <c r="D566" s="273" t="s">
        <v>242</v>
      </c>
      <c r="E566" s="274" t="s">
        <v>10</v>
      </c>
      <c r="F566" s="275" t="s">
        <v>616</v>
      </c>
      <c r="G566" s="2"/>
      <c r="H566" s="358">
        <f>SUM(H567:H568)</f>
        <v>95359</v>
      </c>
    </row>
    <row r="567" spans="1:8" ht="33" hidden="1" customHeight="1" x14ac:dyDescent="0.25">
      <c r="A567" s="98" t="s">
        <v>709</v>
      </c>
      <c r="B567" s="607">
        <v>10</v>
      </c>
      <c r="C567" s="2" t="s">
        <v>15</v>
      </c>
      <c r="D567" s="130" t="s">
        <v>242</v>
      </c>
      <c r="E567" s="409" t="s">
        <v>10</v>
      </c>
      <c r="F567" s="405" t="s">
        <v>616</v>
      </c>
      <c r="G567" s="2" t="s">
        <v>16</v>
      </c>
      <c r="H567" s="360">
        <f>SUM([1]прил9!I540)</f>
        <v>0</v>
      </c>
    </row>
    <row r="568" spans="1:8" ht="17.25" customHeight="1" x14ac:dyDescent="0.25">
      <c r="A568" s="3" t="s">
        <v>40</v>
      </c>
      <c r="B568" s="607">
        <v>10</v>
      </c>
      <c r="C568" s="2" t="s">
        <v>15</v>
      </c>
      <c r="D568" s="273" t="s">
        <v>242</v>
      </c>
      <c r="E568" s="407" t="s">
        <v>10</v>
      </c>
      <c r="F568" s="275" t="s">
        <v>616</v>
      </c>
      <c r="G568" s="2" t="s">
        <v>39</v>
      </c>
      <c r="H568" s="360">
        <f>SUM([1]прил9!I541)</f>
        <v>95359</v>
      </c>
    </row>
    <row r="569" spans="1:8" ht="31.5" x14ac:dyDescent="0.25">
      <c r="A569" s="3" t="s">
        <v>581</v>
      </c>
      <c r="B569" s="607">
        <v>10</v>
      </c>
      <c r="C569" s="2" t="s">
        <v>15</v>
      </c>
      <c r="D569" s="273" t="s">
        <v>242</v>
      </c>
      <c r="E569" s="274" t="s">
        <v>10</v>
      </c>
      <c r="F569" s="275" t="s">
        <v>582</v>
      </c>
      <c r="G569" s="2"/>
      <c r="H569" s="358">
        <f>SUM(H570)</f>
        <v>22000</v>
      </c>
    </row>
    <row r="570" spans="1:8" ht="15.75" x14ac:dyDescent="0.25">
      <c r="A570" s="3" t="s">
        <v>40</v>
      </c>
      <c r="B570" s="607">
        <v>10</v>
      </c>
      <c r="C570" s="2" t="s">
        <v>15</v>
      </c>
      <c r="D570" s="273" t="s">
        <v>242</v>
      </c>
      <c r="E570" s="274" t="s">
        <v>10</v>
      </c>
      <c r="F570" s="275" t="s">
        <v>582</v>
      </c>
      <c r="G570" s="2" t="s">
        <v>39</v>
      </c>
      <c r="H570" s="360">
        <f>SUM([1]прил9!I543)</f>
        <v>22000</v>
      </c>
    </row>
    <row r="571" spans="1:8" ht="47.25" x14ac:dyDescent="0.25">
      <c r="A571" s="33" t="s">
        <v>199</v>
      </c>
      <c r="B571" s="36">
        <v>10</v>
      </c>
      <c r="C571" s="34" t="s">
        <v>15</v>
      </c>
      <c r="D571" s="270" t="s">
        <v>560</v>
      </c>
      <c r="E571" s="271" t="s">
        <v>505</v>
      </c>
      <c r="F571" s="272" t="s">
        <v>506</v>
      </c>
      <c r="G571" s="34"/>
      <c r="H571" s="357">
        <f>SUM(H572)</f>
        <v>504000</v>
      </c>
    </row>
    <row r="572" spans="1:8" ht="78.75" x14ac:dyDescent="0.25">
      <c r="A572" s="3" t="s">
        <v>200</v>
      </c>
      <c r="B572" s="607">
        <v>10</v>
      </c>
      <c r="C572" s="2" t="s">
        <v>15</v>
      </c>
      <c r="D572" s="273" t="s">
        <v>230</v>
      </c>
      <c r="E572" s="274" t="s">
        <v>505</v>
      </c>
      <c r="F572" s="275" t="s">
        <v>506</v>
      </c>
      <c r="G572" s="2"/>
      <c r="H572" s="358">
        <f>SUM(H573)</f>
        <v>504000</v>
      </c>
    </row>
    <row r="573" spans="1:8" ht="31.5" x14ac:dyDescent="0.25">
      <c r="A573" s="69" t="s">
        <v>574</v>
      </c>
      <c r="B573" s="607">
        <v>10</v>
      </c>
      <c r="C573" s="2" t="s">
        <v>15</v>
      </c>
      <c r="D573" s="273" t="s">
        <v>230</v>
      </c>
      <c r="E573" s="274" t="s">
        <v>10</v>
      </c>
      <c r="F573" s="275" t="s">
        <v>506</v>
      </c>
      <c r="G573" s="2"/>
      <c r="H573" s="358">
        <f>SUM(H574+H576+H578)</f>
        <v>504000</v>
      </c>
    </row>
    <row r="574" spans="1:8" ht="47.25" hidden="1" x14ac:dyDescent="0.25">
      <c r="A574" s="69" t="s">
        <v>735</v>
      </c>
      <c r="B574" s="607">
        <v>10</v>
      </c>
      <c r="C574" s="2" t="s">
        <v>15</v>
      </c>
      <c r="D574" s="273" t="s">
        <v>230</v>
      </c>
      <c r="E574" s="274" t="s">
        <v>10</v>
      </c>
      <c r="F574" s="494" t="s">
        <v>733</v>
      </c>
      <c r="G574" s="2"/>
      <c r="H574" s="358">
        <f>SUM(H575)</f>
        <v>0</v>
      </c>
    </row>
    <row r="575" spans="1:8" ht="15.75" hidden="1" x14ac:dyDescent="0.25">
      <c r="A575" s="69" t="s">
        <v>21</v>
      </c>
      <c r="B575" s="607">
        <v>10</v>
      </c>
      <c r="C575" s="2" t="s">
        <v>15</v>
      </c>
      <c r="D575" s="273" t="s">
        <v>230</v>
      </c>
      <c r="E575" s="274" t="s">
        <v>10</v>
      </c>
      <c r="F575" s="494" t="s">
        <v>733</v>
      </c>
      <c r="G575" s="2" t="s">
        <v>71</v>
      </c>
      <c r="H575" s="360">
        <f>SUM([1]прил9!I254)</f>
        <v>0</v>
      </c>
    </row>
    <row r="576" spans="1:8" ht="15.75" x14ac:dyDescent="0.25">
      <c r="A576" s="69" t="s">
        <v>1090</v>
      </c>
      <c r="B576" s="607">
        <v>10</v>
      </c>
      <c r="C576" s="2" t="s">
        <v>15</v>
      </c>
      <c r="D576" s="273" t="s">
        <v>230</v>
      </c>
      <c r="E576" s="274" t="s">
        <v>10</v>
      </c>
      <c r="F576" s="275" t="s">
        <v>1091</v>
      </c>
      <c r="G576" s="2"/>
      <c r="H576" s="358">
        <f>SUM(H577)</f>
        <v>174272</v>
      </c>
    </row>
    <row r="577" spans="1:8" ht="15.75" x14ac:dyDescent="0.25">
      <c r="A577" s="84" t="s">
        <v>21</v>
      </c>
      <c r="B577" s="607">
        <v>10</v>
      </c>
      <c r="C577" s="2" t="s">
        <v>15</v>
      </c>
      <c r="D577" s="273" t="s">
        <v>230</v>
      </c>
      <c r="E577" s="274" t="s">
        <v>10</v>
      </c>
      <c r="F577" s="275" t="s">
        <v>1091</v>
      </c>
      <c r="G577" s="2" t="s">
        <v>71</v>
      </c>
      <c r="H577" s="360">
        <f>SUM([1]прил9!I256)</f>
        <v>174272</v>
      </c>
    </row>
    <row r="578" spans="1:8" ht="15.75" x14ac:dyDescent="0.25">
      <c r="A578" s="84" t="s">
        <v>1092</v>
      </c>
      <c r="B578" s="607">
        <v>10</v>
      </c>
      <c r="C578" s="2" t="s">
        <v>15</v>
      </c>
      <c r="D578" s="273" t="s">
        <v>230</v>
      </c>
      <c r="E578" s="274" t="s">
        <v>10</v>
      </c>
      <c r="F578" s="275" t="s">
        <v>1093</v>
      </c>
      <c r="G578" s="2"/>
      <c r="H578" s="358">
        <f>SUM(H579)</f>
        <v>329728</v>
      </c>
    </row>
    <row r="579" spans="1:8" ht="15.75" x14ac:dyDescent="0.25">
      <c r="A579" s="84" t="s">
        <v>21</v>
      </c>
      <c r="B579" s="607">
        <v>10</v>
      </c>
      <c r="C579" s="2" t="s">
        <v>15</v>
      </c>
      <c r="D579" s="273" t="s">
        <v>230</v>
      </c>
      <c r="E579" s="274" t="s">
        <v>10</v>
      </c>
      <c r="F579" s="275" t="s">
        <v>1093</v>
      </c>
      <c r="G579" s="2" t="s">
        <v>71</v>
      </c>
      <c r="H579" s="360">
        <f>SUM([1]прил9!I258)</f>
        <v>329728</v>
      </c>
    </row>
    <row r="580" spans="1:8" ht="15.75" x14ac:dyDescent="0.25">
      <c r="A580" s="95" t="s">
        <v>42</v>
      </c>
      <c r="B580" s="46">
        <v>10</v>
      </c>
      <c r="C580" s="26" t="s">
        <v>20</v>
      </c>
      <c r="D580" s="267"/>
      <c r="E580" s="268"/>
      <c r="F580" s="269"/>
      <c r="G580" s="25"/>
      <c r="H580" s="356">
        <f>SUM(H587,H581)</f>
        <v>4602395</v>
      </c>
    </row>
    <row r="581" spans="1:8" ht="33.75" customHeight="1" x14ac:dyDescent="0.25">
      <c r="A581" s="83" t="s">
        <v>126</v>
      </c>
      <c r="B581" s="36">
        <v>10</v>
      </c>
      <c r="C581" s="34" t="s">
        <v>20</v>
      </c>
      <c r="D581" s="270" t="s">
        <v>201</v>
      </c>
      <c r="E581" s="271" t="s">
        <v>505</v>
      </c>
      <c r="F581" s="272" t="s">
        <v>506</v>
      </c>
      <c r="G581" s="34"/>
      <c r="H581" s="357">
        <f>SUM(H582)</f>
        <v>3467955</v>
      </c>
    </row>
    <row r="582" spans="1:8" ht="66" customHeight="1" x14ac:dyDescent="0.25">
      <c r="A582" s="3" t="s">
        <v>127</v>
      </c>
      <c r="B582" s="6">
        <v>10</v>
      </c>
      <c r="C582" s="2" t="s">
        <v>20</v>
      </c>
      <c r="D582" s="273" t="s">
        <v>234</v>
      </c>
      <c r="E582" s="274" t="s">
        <v>505</v>
      </c>
      <c r="F582" s="275" t="s">
        <v>506</v>
      </c>
      <c r="G582" s="2"/>
      <c r="H582" s="358">
        <f>SUM(H583)</f>
        <v>3467955</v>
      </c>
    </row>
    <row r="583" spans="1:8" ht="34.5" customHeight="1" x14ac:dyDescent="0.25">
      <c r="A583" s="3" t="s">
        <v>513</v>
      </c>
      <c r="B583" s="6">
        <v>10</v>
      </c>
      <c r="C583" s="2" t="s">
        <v>20</v>
      </c>
      <c r="D583" s="273" t="s">
        <v>234</v>
      </c>
      <c r="E583" s="274" t="s">
        <v>10</v>
      </c>
      <c r="F583" s="275" t="s">
        <v>506</v>
      </c>
      <c r="G583" s="2"/>
      <c r="H583" s="358">
        <f>SUM(H584)</f>
        <v>3467955</v>
      </c>
    </row>
    <row r="584" spans="1:8" ht="33" customHeight="1" x14ac:dyDescent="0.25">
      <c r="A584" s="3" t="s">
        <v>470</v>
      </c>
      <c r="B584" s="6">
        <v>10</v>
      </c>
      <c r="C584" s="2" t="s">
        <v>20</v>
      </c>
      <c r="D584" s="273" t="s">
        <v>234</v>
      </c>
      <c r="E584" s="274" t="s">
        <v>10</v>
      </c>
      <c r="F584" s="275" t="s">
        <v>623</v>
      </c>
      <c r="G584" s="2"/>
      <c r="H584" s="358">
        <f>SUM(H585:H586)</f>
        <v>3467955</v>
      </c>
    </row>
    <row r="585" spans="1:8" ht="33" hidden="1" customHeight="1" x14ac:dyDescent="0.25">
      <c r="A585" s="98" t="s">
        <v>709</v>
      </c>
      <c r="B585" s="6">
        <v>10</v>
      </c>
      <c r="C585" s="2" t="s">
        <v>20</v>
      </c>
      <c r="D585" s="273" t="s">
        <v>234</v>
      </c>
      <c r="E585" s="274" t="s">
        <v>10</v>
      </c>
      <c r="F585" s="275" t="s">
        <v>623</v>
      </c>
      <c r="G585" s="2" t="s">
        <v>16</v>
      </c>
      <c r="H585" s="360">
        <f>SUM([1]прил9!I264)</f>
        <v>0</v>
      </c>
    </row>
    <row r="586" spans="1:8" ht="18" customHeight="1" x14ac:dyDescent="0.25">
      <c r="A586" s="3" t="s">
        <v>40</v>
      </c>
      <c r="B586" s="6">
        <v>10</v>
      </c>
      <c r="C586" s="2" t="s">
        <v>20</v>
      </c>
      <c r="D586" s="273" t="s">
        <v>234</v>
      </c>
      <c r="E586" s="274" t="s">
        <v>10</v>
      </c>
      <c r="F586" s="275" t="s">
        <v>623</v>
      </c>
      <c r="G586" s="2" t="s">
        <v>39</v>
      </c>
      <c r="H586" s="360">
        <f>SUM([1]прил9!I265)</f>
        <v>3467955</v>
      </c>
    </row>
    <row r="587" spans="1:8" ht="32.25" customHeight="1" x14ac:dyDescent="0.25">
      <c r="A587" s="83" t="s">
        <v>180</v>
      </c>
      <c r="B587" s="36">
        <v>10</v>
      </c>
      <c r="C587" s="34" t="s">
        <v>20</v>
      </c>
      <c r="D587" s="270" t="s">
        <v>575</v>
      </c>
      <c r="E587" s="271" t="s">
        <v>505</v>
      </c>
      <c r="F587" s="272" t="s">
        <v>506</v>
      </c>
      <c r="G587" s="34"/>
      <c r="H587" s="357">
        <f>SUM(H588)</f>
        <v>1134440</v>
      </c>
    </row>
    <row r="588" spans="1:8" ht="49.5" customHeight="1" x14ac:dyDescent="0.25">
      <c r="A588" s="3" t="s">
        <v>181</v>
      </c>
      <c r="B588" s="607">
        <v>10</v>
      </c>
      <c r="C588" s="2" t="s">
        <v>20</v>
      </c>
      <c r="D588" s="273" t="s">
        <v>241</v>
      </c>
      <c r="E588" s="274" t="s">
        <v>505</v>
      </c>
      <c r="F588" s="275" t="s">
        <v>506</v>
      </c>
      <c r="G588" s="2"/>
      <c r="H588" s="358">
        <f>SUM(H589)</f>
        <v>1134440</v>
      </c>
    </row>
    <row r="589" spans="1:8" ht="17.25" customHeight="1" x14ac:dyDescent="0.25">
      <c r="A589" s="3" t="s">
        <v>576</v>
      </c>
      <c r="B589" s="6">
        <v>10</v>
      </c>
      <c r="C589" s="2" t="s">
        <v>20</v>
      </c>
      <c r="D589" s="273" t="s">
        <v>241</v>
      </c>
      <c r="E589" s="274" t="s">
        <v>10</v>
      </c>
      <c r="F589" s="275" t="s">
        <v>506</v>
      </c>
      <c r="G589" s="2"/>
      <c r="H589" s="358">
        <f>SUM(H590)</f>
        <v>1134440</v>
      </c>
    </row>
    <row r="590" spans="1:8" ht="16.5" customHeight="1" x14ac:dyDescent="0.25">
      <c r="A590" s="93" t="s">
        <v>182</v>
      </c>
      <c r="B590" s="607">
        <v>10</v>
      </c>
      <c r="C590" s="2" t="s">
        <v>20</v>
      </c>
      <c r="D590" s="273" t="s">
        <v>241</v>
      </c>
      <c r="E590" s="274" t="s">
        <v>10</v>
      </c>
      <c r="F590" s="275" t="s">
        <v>624</v>
      </c>
      <c r="G590" s="2"/>
      <c r="H590" s="358">
        <f>SUM(H591:H592)</f>
        <v>1134440</v>
      </c>
    </row>
    <row r="591" spans="1:8" ht="31.5" hidden="1" customHeight="1" x14ac:dyDescent="0.25">
      <c r="A591" s="98" t="s">
        <v>709</v>
      </c>
      <c r="B591" s="607">
        <v>10</v>
      </c>
      <c r="C591" s="2" t="s">
        <v>20</v>
      </c>
      <c r="D591" s="273" t="s">
        <v>241</v>
      </c>
      <c r="E591" s="274" t="s">
        <v>10</v>
      </c>
      <c r="F591" s="275" t="s">
        <v>624</v>
      </c>
      <c r="G591" s="2" t="s">
        <v>16</v>
      </c>
      <c r="H591" s="360">
        <f>SUM([1]прил9!I549)</f>
        <v>0</v>
      </c>
    </row>
    <row r="592" spans="1:8" ht="15.75" x14ac:dyDescent="0.25">
      <c r="A592" s="3" t="s">
        <v>40</v>
      </c>
      <c r="B592" s="607">
        <v>10</v>
      </c>
      <c r="C592" s="2" t="s">
        <v>20</v>
      </c>
      <c r="D592" s="273" t="s">
        <v>241</v>
      </c>
      <c r="E592" s="274" t="s">
        <v>10</v>
      </c>
      <c r="F592" s="275" t="s">
        <v>624</v>
      </c>
      <c r="G592" s="2" t="s">
        <v>39</v>
      </c>
      <c r="H592" s="360">
        <f>SUM([1]прил9!I550)</f>
        <v>1134440</v>
      </c>
    </row>
    <row r="593" spans="1:8" s="9" customFormat="1" ht="16.5" customHeight="1" x14ac:dyDescent="0.25">
      <c r="A593" s="47" t="s">
        <v>76</v>
      </c>
      <c r="B593" s="46">
        <v>10</v>
      </c>
      <c r="C593" s="59" t="s">
        <v>74</v>
      </c>
      <c r="D593" s="267"/>
      <c r="E593" s="268"/>
      <c r="F593" s="269"/>
      <c r="G593" s="60"/>
      <c r="H593" s="356">
        <f>SUM(H594+H607)</f>
        <v>2269858</v>
      </c>
    </row>
    <row r="594" spans="1:8" ht="35.25" customHeight="1" x14ac:dyDescent="0.25">
      <c r="A594" s="102" t="s">
        <v>139</v>
      </c>
      <c r="B594" s="75">
        <v>10</v>
      </c>
      <c r="C594" s="76" t="s">
        <v>74</v>
      </c>
      <c r="D594" s="319" t="s">
        <v>201</v>
      </c>
      <c r="E594" s="320" t="s">
        <v>505</v>
      </c>
      <c r="F594" s="321" t="s">
        <v>506</v>
      </c>
      <c r="G594" s="37"/>
      <c r="H594" s="357">
        <f>SUM(H595+H603)</f>
        <v>2231074</v>
      </c>
    </row>
    <row r="595" spans="1:8" ht="48" customHeight="1" x14ac:dyDescent="0.25">
      <c r="A595" s="7" t="s">
        <v>138</v>
      </c>
      <c r="B595" s="40">
        <v>10</v>
      </c>
      <c r="C595" s="41" t="s">
        <v>74</v>
      </c>
      <c r="D595" s="316" t="s">
        <v>235</v>
      </c>
      <c r="E595" s="317" t="s">
        <v>505</v>
      </c>
      <c r="F595" s="318" t="s">
        <v>506</v>
      </c>
      <c r="G595" s="325"/>
      <c r="H595" s="358">
        <f>SUM(H596)</f>
        <v>2226074</v>
      </c>
    </row>
    <row r="596" spans="1:8" ht="36" customHeight="1" x14ac:dyDescent="0.25">
      <c r="A596" s="7" t="s">
        <v>529</v>
      </c>
      <c r="B596" s="40">
        <v>10</v>
      </c>
      <c r="C596" s="41" t="s">
        <v>74</v>
      </c>
      <c r="D596" s="316" t="s">
        <v>235</v>
      </c>
      <c r="E596" s="317" t="s">
        <v>10</v>
      </c>
      <c r="F596" s="318" t="s">
        <v>506</v>
      </c>
      <c r="G596" s="325"/>
      <c r="H596" s="358">
        <f>SUM(H597+H601)</f>
        <v>2226074</v>
      </c>
    </row>
    <row r="597" spans="1:8" ht="32.25" customHeight="1" x14ac:dyDescent="0.25">
      <c r="A597" s="3" t="s">
        <v>105</v>
      </c>
      <c r="B597" s="40">
        <v>10</v>
      </c>
      <c r="C597" s="41" t="s">
        <v>74</v>
      </c>
      <c r="D597" s="316" t="s">
        <v>235</v>
      </c>
      <c r="E597" s="317" t="s">
        <v>10</v>
      </c>
      <c r="F597" s="318" t="s">
        <v>625</v>
      </c>
      <c r="G597" s="325"/>
      <c r="H597" s="358">
        <f>SUM(H598:H600)</f>
        <v>1896000</v>
      </c>
    </row>
    <row r="598" spans="1:8" ht="48.75" customHeight="1" x14ac:dyDescent="0.25">
      <c r="A598" s="93" t="s">
        <v>88</v>
      </c>
      <c r="B598" s="40">
        <v>10</v>
      </c>
      <c r="C598" s="41" t="s">
        <v>74</v>
      </c>
      <c r="D598" s="316" t="s">
        <v>235</v>
      </c>
      <c r="E598" s="317" t="s">
        <v>10</v>
      </c>
      <c r="F598" s="318" t="s">
        <v>625</v>
      </c>
      <c r="G598" s="2" t="s">
        <v>13</v>
      </c>
      <c r="H598" s="360">
        <f>SUM([1]прил9!I325)</f>
        <v>1700000</v>
      </c>
    </row>
    <row r="599" spans="1:8" ht="33" customHeight="1" x14ac:dyDescent="0.25">
      <c r="A599" s="98" t="s">
        <v>709</v>
      </c>
      <c r="B599" s="40">
        <v>10</v>
      </c>
      <c r="C599" s="41" t="s">
        <v>74</v>
      </c>
      <c r="D599" s="316" t="s">
        <v>235</v>
      </c>
      <c r="E599" s="317" t="s">
        <v>10</v>
      </c>
      <c r="F599" s="318" t="s">
        <v>625</v>
      </c>
      <c r="G599" s="2" t="s">
        <v>16</v>
      </c>
      <c r="H599" s="360">
        <f>SUM([1]прил9!I326)</f>
        <v>196000</v>
      </c>
    </row>
    <row r="600" spans="1:8" ht="16.5" hidden="1" customHeight="1" x14ac:dyDescent="0.25">
      <c r="A600" s="3" t="s">
        <v>18</v>
      </c>
      <c r="B600" s="40">
        <v>10</v>
      </c>
      <c r="C600" s="41" t="s">
        <v>74</v>
      </c>
      <c r="D600" s="316" t="s">
        <v>235</v>
      </c>
      <c r="E600" s="317" t="s">
        <v>10</v>
      </c>
      <c r="F600" s="318" t="s">
        <v>625</v>
      </c>
      <c r="G600" s="2" t="s">
        <v>17</v>
      </c>
      <c r="H600" s="360">
        <f>SUM([1]прил9!I327)</f>
        <v>0</v>
      </c>
    </row>
    <row r="601" spans="1:8" ht="30.75" customHeight="1" x14ac:dyDescent="0.25">
      <c r="A601" s="3" t="s">
        <v>87</v>
      </c>
      <c r="B601" s="40">
        <v>10</v>
      </c>
      <c r="C601" s="41" t="s">
        <v>74</v>
      </c>
      <c r="D601" s="316" t="s">
        <v>235</v>
      </c>
      <c r="E601" s="317" t="s">
        <v>10</v>
      </c>
      <c r="F601" s="318" t="s">
        <v>510</v>
      </c>
      <c r="G601" s="2"/>
      <c r="H601" s="358">
        <f>SUM(H602)</f>
        <v>330074</v>
      </c>
    </row>
    <row r="602" spans="1:8" ht="48.75" customHeight="1" x14ac:dyDescent="0.25">
      <c r="A602" s="93" t="s">
        <v>88</v>
      </c>
      <c r="B602" s="40">
        <v>10</v>
      </c>
      <c r="C602" s="41" t="s">
        <v>74</v>
      </c>
      <c r="D602" s="316" t="s">
        <v>235</v>
      </c>
      <c r="E602" s="317" t="s">
        <v>10</v>
      </c>
      <c r="F602" s="318" t="s">
        <v>510</v>
      </c>
      <c r="G602" s="2" t="s">
        <v>13</v>
      </c>
      <c r="H602" s="360">
        <f>SUM([1]прил9!I329)</f>
        <v>330074</v>
      </c>
    </row>
    <row r="603" spans="1:8" ht="66.75" customHeight="1" x14ac:dyDescent="0.25">
      <c r="A603" s="84" t="s">
        <v>127</v>
      </c>
      <c r="B603" s="40">
        <v>10</v>
      </c>
      <c r="C603" s="41" t="s">
        <v>74</v>
      </c>
      <c r="D603" s="316" t="s">
        <v>234</v>
      </c>
      <c r="E603" s="317" t="s">
        <v>505</v>
      </c>
      <c r="F603" s="318" t="s">
        <v>506</v>
      </c>
      <c r="G603" s="2"/>
      <c r="H603" s="358">
        <f>SUM(H604)</f>
        <v>5000</v>
      </c>
    </row>
    <row r="604" spans="1:8" ht="33" customHeight="1" x14ac:dyDescent="0.25">
      <c r="A604" s="327" t="s">
        <v>513</v>
      </c>
      <c r="B604" s="40">
        <v>10</v>
      </c>
      <c r="C604" s="41" t="s">
        <v>74</v>
      </c>
      <c r="D604" s="316" t="s">
        <v>234</v>
      </c>
      <c r="E604" s="317" t="s">
        <v>10</v>
      </c>
      <c r="F604" s="318" t="s">
        <v>506</v>
      </c>
      <c r="G604" s="2"/>
      <c r="H604" s="358">
        <f>SUM(H605)</f>
        <v>5000</v>
      </c>
    </row>
    <row r="605" spans="1:8" ht="33" customHeight="1" x14ac:dyDescent="0.25">
      <c r="A605" s="88" t="s">
        <v>116</v>
      </c>
      <c r="B605" s="40">
        <v>10</v>
      </c>
      <c r="C605" s="41" t="s">
        <v>74</v>
      </c>
      <c r="D605" s="316" t="s">
        <v>234</v>
      </c>
      <c r="E605" s="317" t="s">
        <v>10</v>
      </c>
      <c r="F605" s="318" t="s">
        <v>515</v>
      </c>
      <c r="G605" s="2"/>
      <c r="H605" s="358">
        <f>SUM(H606)</f>
        <v>5000</v>
      </c>
    </row>
    <row r="606" spans="1:8" ht="32.25" customHeight="1" x14ac:dyDescent="0.25">
      <c r="A606" s="98" t="s">
        <v>709</v>
      </c>
      <c r="B606" s="40">
        <v>10</v>
      </c>
      <c r="C606" s="41" t="s">
        <v>74</v>
      </c>
      <c r="D606" s="316" t="s">
        <v>234</v>
      </c>
      <c r="E606" s="317" t="s">
        <v>10</v>
      </c>
      <c r="F606" s="318" t="s">
        <v>515</v>
      </c>
      <c r="G606" s="2" t="s">
        <v>16</v>
      </c>
      <c r="H606" s="359">
        <f>SUM([1]прил9!I333)</f>
        <v>5000</v>
      </c>
    </row>
    <row r="607" spans="1:8" ht="32.25" customHeight="1" x14ac:dyDescent="0.25">
      <c r="A607" s="83" t="s">
        <v>119</v>
      </c>
      <c r="B607" s="75">
        <v>10</v>
      </c>
      <c r="C607" s="76" t="s">
        <v>74</v>
      </c>
      <c r="D607" s="270" t="s">
        <v>508</v>
      </c>
      <c r="E607" s="271" t="s">
        <v>505</v>
      </c>
      <c r="F607" s="272" t="s">
        <v>506</v>
      </c>
      <c r="G607" s="34"/>
      <c r="H607" s="357">
        <f>SUM(H608)</f>
        <v>38784</v>
      </c>
    </row>
    <row r="608" spans="1:8" ht="62.25" customHeight="1" x14ac:dyDescent="0.25">
      <c r="A608" s="84" t="s">
        <v>132</v>
      </c>
      <c r="B608" s="40">
        <v>10</v>
      </c>
      <c r="C608" s="41" t="s">
        <v>74</v>
      </c>
      <c r="D608" s="273" t="s">
        <v>509</v>
      </c>
      <c r="E608" s="274" t="s">
        <v>505</v>
      </c>
      <c r="F608" s="275" t="s">
        <v>506</v>
      </c>
      <c r="G608" s="50"/>
      <c r="H608" s="358">
        <f>SUM(H609)</f>
        <v>38784</v>
      </c>
    </row>
    <row r="609" spans="1:8" ht="45.75" customHeight="1" x14ac:dyDescent="0.25">
      <c r="A609" s="84" t="s">
        <v>512</v>
      </c>
      <c r="B609" s="40">
        <v>10</v>
      </c>
      <c r="C609" s="41" t="s">
        <v>74</v>
      </c>
      <c r="D609" s="273" t="s">
        <v>509</v>
      </c>
      <c r="E609" s="274" t="s">
        <v>10</v>
      </c>
      <c r="F609" s="275" t="s">
        <v>506</v>
      </c>
      <c r="G609" s="50"/>
      <c r="H609" s="358">
        <f>SUM(H610)</f>
        <v>38784</v>
      </c>
    </row>
    <row r="610" spans="1:8" ht="20.25" customHeight="1" x14ac:dyDescent="0.25">
      <c r="A610" s="84" t="s">
        <v>121</v>
      </c>
      <c r="B610" s="40">
        <v>10</v>
      </c>
      <c r="C610" s="41" t="s">
        <v>74</v>
      </c>
      <c r="D610" s="273" t="s">
        <v>509</v>
      </c>
      <c r="E610" s="274" t="s">
        <v>10</v>
      </c>
      <c r="F610" s="275" t="s">
        <v>511</v>
      </c>
      <c r="G610" s="50"/>
      <c r="H610" s="358">
        <f>SUM(H611)</f>
        <v>38784</v>
      </c>
    </row>
    <row r="611" spans="1:8" ht="32.25" customHeight="1" x14ac:dyDescent="0.25">
      <c r="A611" s="98" t="s">
        <v>709</v>
      </c>
      <c r="B611" s="40">
        <v>10</v>
      </c>
      <c r="C611" s="41" t="s">
        <v>74</v>
      </c>
      <c r="D611" s="273" t="s">
        <v>509</v>
      </c>
      <c r="E611" s="274" t="s">
        <v>10</v>
      </c>
      <c r="F611" s="275" t="s">
        <v>511</v>
      </c>
      <c r="G611" s="2" t="s">
        <v>16</v>
      </c>
      <c r="H611" s="360">
        <f>SUM([1]прил9!I338)</f>
        <v>38784</v>
      </c>
    </row>
    <row r="612" spans="1:8" ht="15.75" x14ac:dyDescent="0.25">
      <c r="A612" s="82" t="s">
        <v>43</v>
      </c>
      <c r="B612" s="45">
        <v>11</v>
      </c>
      <c r="C612" s="45"/>
      <c r="D612" s="304"/>
      <c r="E612" s="305"/>
      <c r="F612" s="306"/>
      <c r="G612" s="15"/>
      <c r="H612" s="355">
        <f>SUM(H613)</f>
        <v>157000</v>
      </c>
    </row>
    <row r="613" spans="1:8" ht="15.75" x14ac:dyDescent="0.25">
      <c r="A613" s="95" t="s">
        <v>44</v>
      </c>
      <c r="B613" s="46">
        <v>11</v>
      </c>
      <c r="C613" s="26" t="s">
        <v>12</v>
      </c>
      <c r="D613" s="267"/>
      <c r="E613" s="268"/>
      <c r="F613" s="269"/>
      <c r="G613" s="25"/>
      <c r="H613" s="356">
        <f>SUM(H614,H623)</f>
        <v>157000</v>
      </c>
    </row>
    <row r="614" spans="1:8" ht="35.25" customHeight="1" x14ac:dyDescent="0.25">
      <c r="A614" s="102" t="s">
        <v>139</v>
      </c>
      <c r="B614" s="34" t="s">
        <v>45</v>
      </c>
      <c r="C614" s="34" t="s">
        <v>12</v>
      </c>
      <c r="D614" s="270" t="s">
        <v>201</v>
      </c>
      <c r="E614" s="271" t="s">
        <v>505</v>
      </c>
      <c r="F614" s="272" t="s">
        <v>506</v>
      </c>
      <c r="G614" s="37"/>
      <c r="H614" s="357">
        <f>SUM(H619,H615)</f>
        <v>7000</v>
      </c>
    </row>
    <row r="615" spans="1:8" s="43" customFormat="1" ht="48.75" customHeight="1" x14ac:dyDescent="0.25">
      <c r="A615" s="3" t="s">
        <v>177</v>
      </c>
      <c r="B615" s="41" t="s">
        <v>45</v>
      </c>
      <c r="C615" s="41" t="s">
        <v>12</v>
      </c>
      <c r="D615" s="316" t="s">
        <v>203</v>
      </c>
      <c r="E615" s="317" t="s">
        <v>505</v>
      </c>
      <c r="F615" s="318" t="s">
        <v>506</v>
      </c>
      <c r="G615" s="42"/>
      <c r="H615" s="361">
        <f>SUM(H616)</f>
        <v>2000</v>
      </c>
    </row>
    <row r="616" spans="1:8" s="43" customFormat="1" ht="51.75" customHeight="1" x14ac:dyDescent="0.25">
      <c r="A616" s="329" t="s">
        <v>613</v>
      </c>
      <c r="B616" s="41" t="s">
        <v>45</v>
      </c>
      <c r="C616" s="41" t="s">
        <v>12</v>
      </c>
      <c r="D616" s="316" t="s">
        <v>203</v>
      </c>
      <c r="E616" s="317" t="s">
        <v>10</v>
      </c>
      <c r="F616" s="318" t="s">
        <v>506</v>
      </c>
      <c r="G616" s="42"/>
      <c r="H616" s="361">
        <f>SUM(H617)</f>
        <v>2000</v>
      </c>
    </row>
    <row r="617" spans="1:8" s="43" customFormat="1" ht="18.75" customHeight="1" x14ac:dyDescent="0.25">
      <c r="A617" s="85" t="s">
        <v>627</v>
      </c>
      <c r="B617" s="41" t="s">
        <v>45</v>
      </c>
      <c r="C617" s="41" t="s">
        <v>12</v>
      </c>
      <c r="D617" s="316" t="s">
        <v>203</v>
      </c>
      <c r="E617" s="317" t="s">
        <v>10</v>
      </c>
      <c r="F617" s="318" t="s">
        <v>626</v>
      </c>
      <c r="G617" s="42"/>
      <c r="H617" s="361">
        <f>SUM(H618)</f>
        <v>2000</v>
      </c>
    </row>
    <row r="618" spans="1:8" s="43" customFormat="1" ht="30.75" customHeight="1" x14ac:dyDescent="0.25">
      <c r="A618" s="101" t="s">
        <v>709</v>
      </c>
      <c r="B618" s="41" t="s">
        <v>45</v>
      </c>
      <c r="C618" s="41" t="s">
        <v>12</v>
      </c>
      <c r="D618" s="316" t="s">
        <v>203</v>
      </c>
      <c r="E618" s="317" t="s">
        <v>10</v>
      </c>
      <c r="F618" s="318" t="s">
        <v>626</v>
      </c>
      <c r="G618" s="42" t="s">
        <v>16</v>
      </c>
      <c r="H618" s="362">
        <f>SUM([1]прил9!I662)</f>
        <v>2000</v>
      </c>
    </row>
    <row r="619" spans="1:8" ht="63.75" customHeight="1" x14ac:dyDescent="0.25">
      <c r="A619" s="84" t="s">
        <v>183</v>
      </c>
      <c r="B619" s="2" t="s">
        <v>45</v>
      </c>
      <c r="C619" s="2" t="s">
        <v>12</v>
      </c>
      <c r="D619" s="273" t="s">
        <v>234</v>
      </c>
      <c r="E619" s="274" t="s">
        <v>505</v>
      </c>
      <c r="F619" s="275" t="s">
        <v>506</v>
      </c>
      <c r="G619" s="2"/>
      <c r="H619" s="358">
        <f>SUM(H620)</f>
        <v>5000</v>
      </c>
    </row>
    <row r="620" spans="1:8" ht="49.5" customHeight="1" x14ac:dyDescent="0.25">
      <c r="A620" s="327" t="s">
        <v>513</v>
      </c>
      <c r="B620" s="41" t="s">
        <v>45</v>
      </c>
      <c r="C620" s="41" t="s">
        <v>12</v>
      </c>
      <c r="D620" s="273" t="s">
        <v>234</v>
      </c>
      <c r="E620" s="274" t="s">
        <v>10</v>
      </c>
      <c r="F620" s="275" t="s">
        <v>506</v>
      </c>
      <c r="G620" s="2"/>
      <c r="H620" s="358">
        <f>SUM(H621)</f>
        <v>5000</v>
      </c>
    </row>
    <row r="621" spans="1:8" ht="32.25" customHeight="1" x14ac:dyDescent="0.25">
      <c r="A621" s="88" t="s">
        <v>116</v>
      </c>
      <c r="B621" s="2" t="s">
        <v>45</v>
      </c>
      <c r="C621" s="2" t="s">
        <v>12</v>
      </c>
      <c r="D621" s="273" t="s">
        <v>234</v>
      </c>
      <c r="E621" s="274" t="s">
        <v>10</v>
      </c>
      <c r="F621" s="275" t="s">
        <v>515</v>
      </c>
      <c r="G621" s="2"/>
      <c r="H621" s="358">
        <f>SUM(H622)</f>
        <v>5000</v>
      </c>
    </row>
    <row r="622" spans="1:8" ht="30.75" customHeight="1" x14ac:dyDescent="0.25">
      <c r="A622" s="98" t="s">
        <v>709</v>
      </c>
      <c r="B622" s="2" t="s">
        <v>45</v>
      </c>
      <c r="C622" s="2" t="s">
        <v>12</v>
      </c>
      <c r="D622" s="273" t="s">
        <v>234</v>
      </c>
      <c r="E622" s="274" t="s">
        <v>10</v>
      </c>
      <c r="F622" s="275" t="s">
        <v>515</v>
      </c>
      <c r="G622" s="2" t="s">
        <v>16</v>
      </c>
      <c r="H622" s="359">
        <f>SUM([1]прил9!I666)</f>
        <v>5000</v>
      </c>
    </row>
    <row r="623" spans="1:8" ht="64.5" customHeight="1" x14ac:dyDescent="0.25">
      <c r="A623" s="74" t="s">
        <v>168</v>
      </c>
      <c r="B623" s="34" t="s">
        <v>45</v>
      </c>
      <c r="C623" s="34" t="s">
        <v>12</v>
      </c>
      <c r="D623" s="270" t="s">
        <v>593</v>
      </c>
      <c r="E623" s="271" t="s">
        <v>505</v>
      </c>
      <c r="F623" s="272" t="s">
        <v>506</v>
      </c>
      <c r="G623" s="34"/>
      <c r="H623" s="357">
        <f>SUM(H624)</f>
        <v>150000</v>
      </c>
    </row>
    <row r="624" spans="1:8" ht="81.75" customHeight="1" x14ac:dyDescent="0.25">
      <c r="A624" s="89" t="s">
        <v>184</v>
      </c>
      <c r="B624" s="2" t="s">
        <v>45</v>
      </c>
      <c r="C624" s="2" t="s">
        <v>12</v>
      </c>
      <c r="D624" s="273" t="s">
        <v>254</v>
      </c>
      <c r="E624" s="274" t="s">
        <v>505</v>
      </c>
      <c r="F624" s="275" t="s">
        <v>506</v>
      </c>
      <c r="G624" s="2"/>
      <c r="H624" s="358">
        <f>SUM(H625)</f>
        <v>150000</v>
      </c>
    </row>
    <row r="625" spans="1:8" ht="32.25" customHeight="1" x14ac:dyDescent="0.25">
      <c r="A625" s="89" t="s">
        <v>628</v>
      </c>
      <c r="B625" s="2" t="s">
        <v>45</v>
      </c>
      <c r="C625" s="2" t="s">
        <v>12</v>
      </c>
      <c r="D625" s="273" t="s">
        <v>254</v>
      </c>
      <c r="E625" s="274" t="s">
        <v>10</v>
      </c>
      <c r="F625" s="275" t="s">
        <v>506</v>
      </c>
      <c r="G625" s="2"/>
      <c r="H625" s="358">
        <f>SUM(H626)</f>
        <v>150000</v>
      </c>
    </row>
    <row r="626" spans="1:8" ht="47.25" x14ac:dyDescent="0.25">
      <c r="A626" s="3" t="s">
        <v>185</v>
      </c>
      <c r="B626" s="2" t="s">
        <v>45</v>
      </c>
      <c r="C626" s="2" t="s">
        <v>12</v>
      </c>
      <c r="D626" s="273" t="s">
        <v>254</v>
      </c>
      <c r="E626" s="274" t="s">
        <v>10</v>
      </c>
      <c r="F626" s="275" t="s">
        <v>629</v>
      </c>
      <c r="G626" s="2"/>
      <c r="H626" s="358">
        <f>SUM(H627)</f>
        <v>150000</v>
      </c>
    </row>
    <row r="627" spans="1:8" ht="31.5" x14ac:dyDescent="0.25">
      <c r="A627" s="98" t="s">
        <v>709</v>
      </c>
      <c r="B627" s="2" t="s">
        <v>45</v>
      </c>
      <c r="C627" s="2" t="s">
        <v>12</v>
      </c>
      <c r="D627" s="273" t="s">
        <v>254</v>
      </c>
      <c r="E627" s="274" t="s">
        <v>10</v>
      </c>
      <c r="F627" s="275" t="s">
        <v>629</v>
      </c>
      <c r="G627" s="2" t="s">
        <v>16</v>
      </c>
      <c r="H627" s="360">
        <f>SUM([1]прил9!I671)</f>
        <v>150000</v>
      </c>
    </row>
    <row r="628" spans="1:8" ht="47.25" x14ac:dyDescent="0.25">
      <c r="A628" s="82" t="s">
        <v>46</v>
      </c>
      <c r="B628" s="45">
        <v>14</v>
      </c>
      <c r="C628" s="45"/>
      <c r="D628" s="304"/>
      <c r="E628" s="305"/>
      <c r="F628" s="306"/>
      <c r="G628" s="15"/>
      <c r="H628" s="355">
        <f>SUM(H629+H635)</f>
        <v>4385972</v>
      </c>
    </row>
    <row r="629" spans="1:8" ht="31.5" customHeight="1" x14ac:dyDescent="0.25">
      <c r="A629" s="95" t="s">
        <v>47</v>
      </c>
      <c r="B629" s="46">
        <v>14</v>
      </c>
      <c r="C629" s="26" t="s">
        <v>10</v>
      </c>
      <c r="D629" s="267"/>
      <c r="E629" s="268"/>
      <c r="F629" s="269"/>
      <c r="G629" s="25"/>
      <c r="H629" s="356">
        <f>SUM(H630)</f>
        <v>4385972</v>
      </c>
    </row>
    <row r="630" spans="1:8" ht="32.25" customHeight="1" x14ac:dyDescent="0.25">
      <c r="A630" s="83" t="s">
        <v>136</v>
      </c>
      <c r="B630" s="36">
        <v>14</v>
      </c>
      <c r="C630" s="34" t="s">
        <v>10</v>
      </c>
      <c r="D630" s="270" t="s">
        <v>232</v>
      </c>
      <c r="E630" s="271" t="s">
        <v>505</v>
      </c>
      <c r="F630" s="272" t="s">
        <v>506</v>
      </c>
      <c r="G630" s="34"/>
      <c r="H630" s="357">
        <f>SUM(H631)</f>
        <v>4385972</v>
      </c>
    </row>
    <row r="631" spans="1:8" ht="50.25" customHeight="1" x14ac:dyDescent="0.25">
      <c r="A631" s="93" t="s">
        <v>186</v>
      </c>
      <c r="B631" s="607">
        <v>14</v>
      </c>
      <c r="C631" s="2" t="s">
        <v>10</v>
      </c>
      <c r="D631" s="273" t="s">
        <v>236</v>
      </c>
      <c r="E631" s="274" t="s">
        <v>505</v>
      </c>
      <c r="F631" s="275" t="s">
        <v>506</v>
      </c>
      <c r="G631" s="2"/>
      <c r="H631" s="358">
        <f>SUM(H632)</f>
        <v>4385972</v>
      </c>
    </row>
    <row r="632" spans="1:8" ht="31.5" customHeight="1" x14ac:dyDescent="0.25">
      <c r="A632" s="93" t="s">
        <v>630</v>
      </c>
      <c r="B632" s="607">
        <v>14</v>
      </c>
      <c r="C632" s="2" t="s">
        <v>10</v>
      </c>
      <c r="D632" s="273" t="s">
        <v>236</v>
      </c>
      <c r="E632" s="274" t="s">
        <v>12</v>
      </c>
      <c r="F632" s="275" t="s">
        <v>506</v>
      </c>
      <c r="G632" s="2"/>
      <c r="H632" s="358">
        <f>SUM(H633)</f>
        <v>4385972</v>
      </c>
    </row>
    <row r="633" spans="1:8" ht="32.25" customHeight="1" x14ac:dyDescent="0.25">
      <c r="A633" s="93" t="s">
        <v>632</v>
      </c>
      <c r="B633" s="607">
        <v>14</v>
      </c>
      <c r="C633" s="2" t="s">
        <v>10</v>
      </c>
      <c r="D633" s="273" t="s">
        <v>236</v>
      </c>
      <c r="E633" s="274" t="s">
        <v>12</v>
      </c>
      <c r="F633" s="275" t="s">
        <v>631</v>
      </c>
      <c r="G633" s="2"/>
      <c r="H633" s="358">
        <f>SUM(H634)</f>
        <v>4385972</v>
      </c>
    </row>
    <row r="634" spans="1:8" ht="15.75" x14ac:dyDescent="0.25">
      <c r="A634" s="93" t="s">
        <v>21</v>
      </c>
      <c r="B634" s="607">
        <v>14</v>
      </c>
      <c r="C634" s="2" t="s">
        <v>10</v>
      </c>
      <c r="D634" s="273" t="s">
        <v>236</v>
      </c>
      <c r="E634" s="274" t="s">
        <v>12</v>
      </c>
      <c r="F634" s="275" t="s">
        <v>631</v>
      </c>
      <c r="G634" s="2" t="s">
        <v>71</v>
      </c>
      <c r="H634" s="360">
        <f>SUM([1]прил9!I345)</f>
        <v>4385972</v>
      </c>
    </row>
    <row r="635" spans="1:8" ht="15.75" hidden="1" x14ac:dyDescent="0.25">
      <c r="A635" s="95" t="s">
        <v>195</v>
      </c>
      <c r="B635" s="46">
        <v>14</v>
      </c>
      <c r="C635" s="26" t="s">
        <v>15</v>
      </c>
      <c r="D635" s="267"/>
      <c r="E635" s="268"/>
      <c r="F635" s="269"/>
      <c r="G635" s="26"/>
      <c r="H635" s="356">
        <f>SUM(H636)</f>
        <v>0</v>
      </c>
    </row>
    <row r="636" spans="1:8" ht="33.75" hidden="1" customHeight="1" x14ac:dyDescent="0.25">
      <c r="A636" s="83" t="s">
        <v>136</v>
      </c>
      <c r="B636" s="36">
        <v>14</v>
      </c>
      <c r="C636" s="34" t="s">
        <v>15</v>
      </c>
      <c r="D636" s="270" t="s">
        <v>232</v>
      </c>
      <c r="E636" s="271" t="s">
        <v>505</v>
      </c>
      <c r="F636" s="272" t="s">
        <v>506</v>
      </c>
      <c r="G636" s="34"/>
      <c r="H636" s="357">
        <f>SUM(H637)</f>
        <v>0</v>
      </c>
    </row>
    <row r="637" spans="1:8" ht="50.25" hidden="1" customHeight="1" x14ac:dyDescent="0.25">
      <c r="A637" s="93" t="s">
        <v>186</v>
      </c>
      <c r="B637" s="607">
        <v>14</v>
      </c>
      <c r="C637" s="2" t="s">
        <v>15</v>
      </c>
      <c r="D637" s="273" t="s">
        <v>236</v>
      </c>
      <c r="E637" s="274" t="s">
        <v>505</v>
      </c>
      <c r="F637" s="275" t="s">
        <v>506</v>
      </c>
      <c r="G637" s="80"/>
      <c r="H637" s="358">
        <f>SUM(H638)</f>
        <v>0</v>
      </c>
    </row>
    <row r="638" spans="1:8" ht="35.25" hidden="1" customHeight="1" x14ac:dyDescent="0.25">
      <c r="A638" s="488" t="s">
        <v>690</v>
      </c>
      <c r="B638" s="381">
        <v>14</v>
      </c>
      <c r="C638" s="42" t="s">
        <v>15</v>
      </c>
      <c r="D638" s="316" t="s">
        <v>236</v>
      </c>
      <c r="E638" s="317" t="s">
        <v>20</v>
      </c>
      <c r="F638" s="318" t="s">
        <v>506</v>
      </c>
      <c r="G638" s="80"/>
      <c r="H638" s="358">
        <f>SUM(H639)</f>
        <v>0</v>
      </c>
    </row>
    <row r="639" spans="1:8" ht="47.25" hidden="1" customHeight="1" x14ac:dyDescent="0.25">
      <c r="A639" s="77" t="s">
        <v>692</v>
      </c>
      <c r="B639" s="381">
        <v>14</v>
      </c>
      <c r="C639" s="42" t="s">
        <v>15</v>
      </c>
      <c r="D639" s="316" t="s">
        <v>236</v>
      </c>
      <c r="E639" s="317" t="s">
        <v>20</v>
      </c>
      <c r="F639" s="318" t="s">
        <v>691</v>
      </c>
      <c r="G639" s="80"/>
      <c r="H639" s="358">
        <f>SUM(H640)</f>
        <v>0</v>
      </c>
    </row>
    <row r="640" spans="1:8" ht="16.5" hidden="1" customHeight="1" x14ac:dyDescent="0.25">
      <c r="A640" s="489" t="s">
        <v>21</v>
      </c>
      <c r="B640" s="381">
        <v>14</v>
      </c>
      <c r="C640" s="42" t="s">
        <v>15</v>
      </c>
      <c r="D640" s="316" t="s">
        <v>236</v>
      </c>
      <c r="E640" s="317" t="s">
        <v>20</v>
      </c>
      <c r="F640" s="318" t="s">
        <v>691</v>
      </c>
      <c r="G640" s="2" t="s">
        <v>71</v>
      </c>
      <c r="H640" s="364">
        <f>SUM([1]прил9!I351)</f>
        <v>0</v>
      </c>
    </row>
    <row r="641" spans="8:8" ht="15.75" x14ac:dyDescent="0.25">
      <c r="H641" s="495"/>
    </row>
  </sheetData>
  <mergeCells count="3">
    <mergeCell ref="A10:G12"/>
    <mergeCell ref="D14:F14"/>
    <mergeCell ref="I196:K196"/>
  </mergeCells>
  <pageMargins left="0.78740157480314965" right="0.19685039370078741" top="0.74803149606299213" bottom="0.74803149606299213" header="0.31496062992125984" footer="0.31496062992125984"/>
  <pageSetup paperSize="9" scale="74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1"/>
  <sheetViews>
    <sheetView topLeftCell="A58" zoomScaleNormal="100" workbookViewId="0">
      <selection activeCell="A63" sqref="A63"/>
    </sheetView>
  </sheetViews>
  <sheetFormatPr defaultRowHeight="15" x14ac:dyDescent="0.25"/>
  <cols>
    <col min="1" max="1" width="79.5703125" customWidth="1"/>
    <col min="2" max="3" width="4.85546875" customWidth="1"/>
    <col min="4" max="4" width="5.42578125" customWidth="1"/>
    <col min="5" max="5" width="3.28515625" customWidth="1"/>
    <col min="6" max="6" width="7.140625" customWidth="1"/>
    <col min="7" max="7" width="5.85546875" customWidth="1"/>
    <col min="8" max="8" width="12.42578125" customWidth="1"/>
    <col min="9" max="9" width="11.85546875" customWidth="1"/>
  </cols>
  <sheetData>
    <row r="1" spans="1:9" x14ac:dyDescent="0.25">
      <c r="C1" s="584" t="s">
        <v>935</v>
      </c>
      <c r="D1" s="584"/>
      <c r="E1" s="584"/>
      <c r="F1" s="1"/>
    </row>
    <row r="2" spans="1:9" x14ac:dyDescent="0.25">
      <c r="C2" s="584" t="s">
        <v>7</v>
      </c>
      <c r="D2" s="584"/>
      <c r="E2" s="584"/>
    </row>
    <row r="3" spans="1:9" x14ac:dyDescent="0.25">
      <c r="C3" s="584" t="s">
        <v>6</v>
      </c>
      <c r="D3" s="584"/>
      <c r="E3" s="584"/>
    </row>
    <row r="4" spans="1:9" x14ac:dyDescent="0.25">
      <c r="C4" s="584" t="s">
        <v>106</v>
      </c>
      <c r="D4" s="584"/>
      <c r="E4" s="584"/>
    </row>
    <row r="5" spans="1:9" x14ac:dyDescent="0.25">
      <c r="C5" s="584" t="s">
        <v>926</v>
      </c>
      <c r="D5" s="584"/>
      <c r="E5" s="584"/>
    </row>
    <row r="6" spans="1:9" x14ac:dyDescent="0.25">
      <c r="C6" s="584" t="s">
        <v>929</v>
      </c>
      <c r="D6" s="584"/>
      <c r="E6" s="584"/>
    </row>
    <row r="7" spans="1:9" x14ac:dyDescent="0.25">
      <c r="C7" s="581" t="s">
        <v>1109</v>
      </c>
      <c r="D7" s="581"/>
      <c r="E7" s="581"/>
      <c r="F7" s="582"/>
    </row>
    <row r="8" spans="1:9" x14ac:dyDescent="0.25">
      <c r="C8" s="584" t="s">
        <v>1110</v>
      </c>
      <c r="D8" s="584"/>
      <c r="E8" s="584"/>
    </row>
    <row r="9" spans="1:9" x14ac:dyDescent="0.25">
      <c r="C9" s="584"/>
      <c r="D9" s="584"/>
      <c r="E9" s="584"/>
    </row>
    <row r="10" spans="1:9" ht="15" customHeight="1" x14ac:dyDescent="0.25">
      <c r="A10" s="626" t="s">
        <v>1008</v>
      </c>
      <c r="B10" s="626"/>
      <c r="C10" s="626"/>
      <c r="D10" s="626"/>
      <c r="E10" s="626"/>
      <c r="F10" s="626"/>
      <c r="G10" s="626"/>
    </row>
    <row r="11" spans="1:9" ht="15" customHeight="1" x14ac:dyDescent="0.25">
      <c r="A11" s="626"/>
      <c r="B11" s="626"/>
      <c r="C11" s="626"/>
      <c r="D11" s="626"/>
      <c r="E11" s="626"/>
      <c r="F11" s="626"/>
      <c r="G11" s="626"/>
    </row>
    <row r="12" spans="1:9" ht="66" customHeight="1" x14ac:dyDescent="0.25">
      <c r="A12" s="626"/>
      <c r="B12" s="626"/>
      <c r="C12" s="626"/>
      <c r="D12" s="626"/>
      <c r="E12" s="626"/>
      <c r="F12" s="626"/>
      <c r="G12" s="626"/>
    </row>
    <row r="13" spans="1:9" ht="15.75" x14ac:dyDescent="0.25">
      <c r="B13" s="591"/>
      <c r="I13" t="s">
        <v>660</v>
      </c>
    </row>
    <row r="14" spans="1:9" ht="45" customHeight="1" x14ac:dyDescent="0.25">
      <c r="A14" s="57" t="s">
        <v>0</v>
      </c>
      <c r="B14" s="57" t="s">
        <v>1</v>
      </c>
      <c r="C14" s="57" t="s">
        <v>2</v>
      </c>
      <c r="D14" s="627" t="s">
        <v>3</v>
      </c>
      <c r="E14" s="628"/>
      <c r="F14" s="629"/>
      <c r="G14" s="57" t="s">
        <v>4</v>
      </c>
      <c r="H14" s="592" t="s">
        <v>785</v>
      </c>
      <c r="I14" s="592" t="s">
        <v>786</v>
      </c>
    </row>
    <row r="15" spans="1:9" ht="15.75" x14ac:dyDescent="0.25">
      <c r="A15" s="90" t="s">
        <v>8</v>
      </c>
      <c r="B15" s="44"/>
      <c r="C15" s="44"/>
      <c r="D15" s="261"/>
      <c r="E15" s="262"/>
      <c r="F15" s="263"/>
      <c r="G15" s="44"/>
      <c r="H15" s="354">
        <f>SUM(H16,H160,H173,H223,H262,H398,H453,H447,H562,H578+H591)</f>
        <v>261793263</v>
      </c>
      <c r="I15" s="354">
        <f>SUM(I16,I160,I173,I223,I262,I398,I453,I447,I562,I578+I591)</f>
        <v>267159276</v>
      </c>
    </row>
    <row r="16" spans="1:9" ht="15.75" x14ac:dyDescent="0.25">
      <c r="A16" s="91" t="s">
        <v>9</v>
      </c>
      <c r="B16" s="16" t="s">
        <v>10</v>
      </c>
      <c r="C16" s="16"/>
      <c r="D16" s="264"/>
      <c r="E16" s="265"/>
      <c r="F16" s="266"/>
      <c r="G16" s="16"/>
      <c r="H16" s="355">
        <f>SUM(H17,H22,H37,H77,H94,H99)</f>
        <v>26818441</v>
      </c>
      <c r="I16" s="355">
        <f>SUM(I17,I22,I37,I77,I94,I99)</f>
        <v>26818441</v>
      </c>
    </row>
    <row r="17" spans="1:9" ht="31.5" x14ac:dyDescent="0.25">
      <c r="A17" s="47" t="s">
        <v>11</v>
      </c>
      <c r="B17" s="26" t="s">
        <v>10</v>
      </c>
      <c r="C17" s="26" t="s">
        <v>12</v>
      </c>
      <c r="D17" s="267"/>
      <c r="E17" s="268"/>
      <c r="F17" s="269"/>
      <c r="G17" s="26"/>
      <c r="H17" s="356">
        <f t="shared" ref="H17:I20" si="0">SUM(H18)</f>
        <v>1214200</v>
      </c>
      <c r="I17" s="356">
        <f t="shared" si="0"/>
        <v>1214200</v>
      </c>
    </row>
    <row r="18" spans="1:9" ht="15.75" x14ac:dyDescent="0.25">
      <c r="A18" s="33" t="s">
        <v>117</v>
      </c>
      <c r="B18" s="34" t="s">
        <v>10</v>
      </c>
      <c r="C18" s="34" t="s">
        <v>12</v>
      </c>
      <c r="D18" s="270" t="s">
        <v>507</v>
      </c>
      <c r="E18" s="271" t="s">
        <v>505</v>
      </c>
      <c r="F18" s="272" t="s">
        <v>506</v>
      </c>
      <c r="G18" s="34"/>
      <c r="H18" s="357">
        <f t="shared" si="0"/>
        <v>1214200</v>
      </c>
      <c r="I18" s="357">
        <f t="shared" si="0"/>
        <v>1214200</v>
      </c>
    </row>
    <row r="19" spans="1:9" ht="15.75" x14ac:dyDescent="0.25">
      <c r="A19" s="92" t="s">
        <v>118</v>
      </c>
      <c r="B19" s="2" t="s">
        <v>10</v>
      </c>
      <c r="C19" s="2" t="s">
        <v>12</v>
      </c>
      <c r="D19" s="273" t="s">
        <v>202</v>
      </c>
      <c r="E19" s="274" t="s">
        <v>505</v>
      </c>
      <c r="F19" s="275" t="s">
        <v>506</v>
      </c>
      <c r="G19" s="2"/>
      <c r="H19" s="358">
        <f t="shared" si="0"/>
        <v>1214200</v>
      </c>
      <c r="I19" s="358">
        <f t="shared" si="0"/>
        <v>1214200</v>
      </c>
    </row>
    <row r="20" spans="1:9" ht="31.5" x14ac:dyDescent="0.25">
      <c r="A20" s="3" t="s">
        <v>87</v>
      </c>
      <c r="B20" s="2" t="s">
        <v>10</v>
      </c>
      <c r="C20" s="2" t="s">
        <v>12</v>
      </c>
      <c r="D20" s="273" t="s">
        <v>202</v>
      </c>
      <c r="E20" s="274" t="s">
        <v>505</v>
      </c>
      <c r="F20" s="275" t="s">
        <v>510</v>
      </c>
      <c r="G20" s="2"/>
      <c r="H20" s="358">
        <f t="shared" si="0"/>
        <v>1214200</v>
      </c>
      <c r="I20" s="358">
        <f t="shared" si="0"/>
        <v>1214200</v>
      </c>
    </row>
    <row r="21" spans="1:9" ht="47.25" x14ac:dyDescent="0.25">
      <c r="A21" s="93" t="s">
        <v>88</v>
      </c>
      <c r="B21" s="2" t="s">
        <v>10</v>
      </c>
      <c r="C21" s="2" t="s">
        <v>12</v>
      </c>
      <c r="D21" s="273" t="s">
        <v>202</v>
      </c>
      <c r="E21" s="274" t="s">
        <v>505</v>
      </c>
      <c r="F21" s="275" t="s">
        <v>510</v>
      </c>
      <c r="G21" s="2" t="s">
        <v>13</v>
      </c>
      <c r="H21" s="359">
        <f>SUM([2]прил10!I21)</f>
        <v>1214200</v>
      </c>
      <c r="I21" s="359">
        <f>SUM([2]прил10!J21)</f>
        <v>1214200</v>
      </c>
    </row>
    <row r="22" spans="1:9" ht="47.25" x14ac:dyDescent="0.25">
      <c r="A22" s="47" t="s">
        <v>14</v>
      </c>
      <c r="B22" s="26" t="s">
        <v>10</v>
      </c>
      <c r="C22" s="26" t="s">
        <v>15</v>
      </c>
      <c r="D22" s="267"/>
      <c r="E22" s="268"/>
      <c r="F22" s="269"/>
      <c r="G22" s="26"/>
      <c r="H22" s="356">
        <f>SUM(H23,H28,H32)</f>
        <v>933926</v>
      </c>
      <c r="I22" s="356">
        <f>SUM(I23,I28,I32)</f>
        <v>933926</v>
      </c>
    </row>
    <row r="23" spans="1:9" ht="31.5" x14ac:dyDescent="0.25">
      <c r="A23" s="83" t="s">
        <v>119</v>
      </c>
      <c r="B23" s="34" t="s">
        <v>10</v>
      </c>
      <c r="C23" s="34" t="s">
        <v>15</v>
      </c>
      <c r="D23" s="282" t="s">
        <v>508</v>
      </c>
      <c r="E23" s="283" t="s">
        <v>505</v>
      </c>
      <c r="F23" s="284" t="s">
        <v>506</v>
      </c>
      <c r="G23" s="34"/>
      <c r="H23" s="357">
        <f t="shared" ref="H23:I26" si="1">SUM(H24)</f>
        <v>57000</v>
      </c>
      <c r="I23" s="357">
        <f t="shared" si="1"/>
        <v>57000</v>
      </c>
    </row>
    <row r="24" spans="1:9" ht="47.25" x14ac:dyDescent="0.25">
      <c r="A24" s="84" t="s">
        <v>120</v>
      </c>
      <c r="B24" s="2" t="s">
        <v>10</v>
      </c>
      <c r="C24" s="2" t="s">
        <v>15</v>
      </c>
      <c r="D24" s="285" t="s">
        <v>509</v>
      </c>
      <c r="E24" s="286" t="s">
        <v>505</v>
      </c>
      <c r="F24" s="287" t="s">
        <v>506</v>
      </c>
      <c r="G24" s="50"/>
      <c r="H24" s="358">
        <f t="shared" si="1"/>
        <v>57000</v>
      </c>
      <c r="I24" s="358">
        <f t="shared" si="1"/>
        <v>57000</v>
      </c>
    </row>
    <row r="25" spans="1:9" ht="47.25" x14ac:dyDescent="0.25">
      <c r="A25" s="84" t="s">
        <v>512</v>
      </c>
      <c r="B25" s="2" t="s">
        <v>10</v>
      </c>
      <c r="C25" s="2" t="s">
        <v>15</v>
      </c>
      <c r="D25" s="285" t="s">
        <v>509</v>
      </c>
      <c r="E25" s="286" t="s">
        <v>10</v>
      </c>
      <c r="F25" s="287" t="s">
        <v>506</v>
      </c>
      <c r="G25" s="50"/>
      <c r="H25" s="358">
        <f t="shared" si="1"/>
        <v>57000</v>
      </c>
      <c r="I25" s="358">
        <f t="shared" si="1"/>
        <v>57000</v>
      </c>
    </row>
    <row r="26" spans="1:9" ht="15.75" x14ac:dyDescent="0.25">
      <c r="A26" s="84" t="s">
        <v>121</v>
      </c>
      <c r="B26" s="2" t="s">
        <v>10</v>
      </c>
      <c r="C26" s="2" t="s">
        <v>15</v>
      </c>
      <c r="D26" s="285" t="s">
        <v>509</v>
      </c>
      <c r="E26" s="286" t="s">
        <v>10</v>
      </c>
      <c r="F26" s="287" t="s">
        <v>511</v>
      </c>
      <c r="G26" s="50"/>
      <c r="H26" s="358">
        <f t="shared" si="1"/>
        <v>57000</v>
      </c>
      <c r="I26" s="358">
        <f t="shared" si="1"/>
        <v>57000</v>
      </c>
    </row>
    <row r="27" spans="1:9" ht="31.5" x14ac:dyDescent="0.25">
      <c r="A27" s="94" t="s">
        <v>709</v>
      </c>
      <c r="B27" s="2" t="s">
        <v>10</v>
      </c>
      <c r="C27" s="2" t="s">
        <v>15</v>
      </c>
      <c r="D27" s="285" t="s">
        <v>509</v>
      </c>
      <c r="E27" s="286" t="s">
        <v>10</v>
      </c>
      <c r="F27" s="287" t="s">
        <v>511</v>
      </c>
      <c r="G27" s="2" t="s">
        <v>16</v>
      </c>
      <c r="H27" s="360">
        <f>SUM([2]прил10!I330)</f>
        <v>57000</v>
      </c>
      <c r="I27" s="360">
        <f>SUM([2]прил10!J330)</f>
        <v>57000</v>
      </c>
    </row>
    <row r="28" spans="1:9" ht="31.5" x14ac:dyDescent="0.25">
      <c r="A28" s="33" t="s">
        <v>122</v>
      </c>
      <c r="B28" s="34" t="s">
        <v>10</v>
      </c>
      <c r="C28" s="34" t="s">
        <v>15</v>
      </c>
      <c r="D28" s="270" t="s">
        <v>237</v>
      </c>
      <c r="E28" s="271" t="s">
        <v>505</v>
      </c>
      <c r="F28" s="272" t="s">
        <v>506</v>
      </c>
      <c r="G28" s="34"/>
      <c r="H28" s="357">
        <f t="shared" ref="H28:I30" si="2">SUM(H29)</f>
        <v>419309</v>
      </c>
      <c r="I28" s="357">
        <f t="shared" si="2"/>
        <v>419309</v>
      </c>
    </row>
    <row r="29" spans="1:9" ht="15.75" x14ac:dyDescent="0.25">
      <c r="A29" s="3" t="s">
        <v>123</v>
      </c>
      <c r="B29" s="2" t="s">
        <v>10</v>
      </c>
      <c r="C29" s="2" t="s">
        <v>15</v>
      </c>
      <c r="D29" s="273" t="s">
        <v>238</v>
      </c>
      <c r="E29" s="274" t="s">
        <v>505</v>
      </c>
      <c r="F29" s="275" t="s">
        <v>506</v>
      </c>
      <c r="G29" s="2"/>
      <c r="H29" s="358">
        <f t="shared" si="2"/>
        <v>419309</v>
      </c>
      <c r="I29" s="358">
        <f t="shared" si="2"/>
        <v>419309</v>
      </c>
    </row>
    <row r="30" spans="1:9" ht="31.5" x14ac:dyDescent="0.25">
      <c r="A30" s="3" t="s">
        <v>87</v>
      </c>
      <c r="B30" s="2" t="s">
        <v>10</v>
      </c>
      <c r="C30" s="2" t="s">
        <v>15</v>
      </c>
      <c r="D30" s="273" t="s">
        <v>238</v>
      </c>
      <c r="E30" s="274" t="s">
        <v>505</v>
      </c>
      <c r="F30" s="275" t="s">
        <v>510</v>
      </c>
      <c r="G30" s="2"/>
      <c r="H30" s="358">
        <f t="shared" si="2"/>
        <v>419309</v>
      </c>
      <c r="I30" s="358">
        <f t="shared" si="2"/>
        <v>419309</v>
      </c>
    </row>
    <row r="31" spans="1:9" ht="47.25" x14ac:dyDescent="0.25">
      <c r="A31" s="93" t="s">
        <v>88</v>
      </c>
      <c r="B31" s="2" t="s">
        <v>10</v>
      </c>
      <c r="C31" s="2" t="s">
        <v>15</v>
      </c>
      <c r="D31" s="273" t="s">
        <v>238</v>
      </c>
      <c r="E31" s="274" t="s">
        <v>505</v>
      </c>
      <c r="F31" s="275" t="s">
        <v>510</v>
      </c>
      <c r="G31" s="2" t="s">
        <v>13</v>
      </c>
      <c r="H31" s="359">
        <f>SUM([2]прил10!I334)</f>
        <v>419309</v>
      </c>
      <c r="I31" s="359">
        <f>SUM([2]прил10!J334)</f>
        <v>419309</v>
      </c>
    </row>
    <row r="32" spans="1:9" ht="31.5" x14ac:dyDescent="0.25">
      <c r="A32" s="33" t="s">
        <v>124</v>
      </c>
      <c r="B32" s="34" t="s">
        <v>10</v>
      </c>
      <c r="C32" s="34" t="s">
        <v>15</v>
      </c>
      <c r="D32" s="270" t="s">
        <v>239</v>
      </c>
      <c r="E32" s="271" t="s">
        <v>505</v>
      </c>
      <c r="F32" s="272" t="s">
        <v>506</v>
      </c>
      <c r="G32" s="34"/>
      <c r="H32" s="357">
        <f>SUM(H33)</f>
        <v>457617</v>
      </c>
      <c r="I32" s="357">
        <f>SUM(I33)</f>
        <v>457617</v>
      </c>
    </row>
    <row r="33" spans="1:9" ht="15.75" x14ac:dyDescent="0.25">
      <c r="A33" s="3" t="s">
        <v>125</v>
      </c>
      <c r="B33" s="2" t="s">
        <v>10</v>
      </c>
      <c r="C33" s="2" t="s">
        <v>15</v>
      </c>
      <c r="D33" s="273" t="s">
        <v>240</v>
      </c>
      <c r="E33" s="274" t="s">
        <v>505</v>
      </c>
      <c r="F33" s="275" t="s">
        <v>506</v>
      </c>
      <c r="G33" s="2"/>
      <c r="H33" s="358">
        <f>SUM(H34)</f>
        <v>457617</v>
      </c>
      <c r="I33" s="358">
        <f>SUM(I34)</f>
        <v>457617</v>
      </c>
    </row>
    <row r="34" spans="1:9" ht="31.5" x14ac:dyDescent="0.25">
      <c r="A34" s="3" t="s">
        <v>87</v>
      </c>
      <c r="B34" s="2" t="s">
        <v>10</v>
      </c>
      <c r="C34" s="2" t="s">
        <v>15</v>
      </c>
      <c r="D34" s="273" t="s">
        <v>240</v>
      </c>
      <c r="E34" s="274" t="s">
        <v>505</v>
      </c>
      <c r="F34" s="275" t="s">
        <v>510</v>
      </c>
      <c r="G34" s="2"/>
      <c r="H34" s="358">
        <f>SUM(H35:H36)</f>
        <v>457617</v>
      </c>
      <c r="I34" s="358">
        <f>SUM(I35:I36)</f>
        <v>457617</v>
      </c>
    </row>
    <row r="35" spans="1:9" ht="47.25" x14ac:dyDescent="0.25">
      <c r="A35" s="93" t="s">
        <v>88</v>
      </c>
      <c r="B35" s="2" t="s">
        <v>10</v>
      </c>
      <c r="C35" s="2" t="s">
        <v>15</v>
      </c>
      <c r="D35" s="273" t="s">
        <v>240</v>
      </c>
      <c r="E35" s="274" t="s">
        <v>505</v>
      </c>
      <c r="F35" s="275" t="s">
        <v>510</v>
      </c>
      <c r="G35" s="2" t="s">
        <v>13</v>
      </c>
      <c r="H35" s="359">
        <f>SUM([2]прил10!I338)</f>
        <v>457617</v>
      </c>
      <c r="I35" s="359">
        <f>SUM([2]прил10!J338)</f>
        <v>457617</v>
      </c>
    </row>
    <row r="36" spans="1:9" ht="15.75" hidden="1" x14ac:dyDescent="0.25">
      <c r="A36" s="3" t="s">
        <v>18</v>
      </c>
      <c r="B36" s="2" t="s">
        <v>10</v>
      </c>
      <c r="C36" s="2" t="s">
        <v>15</v>
      </c>
      <c r="D36" s="273" t="s">
        <v>240</v>
      </c>
      <c r="E36" s="274" t="s">
        <v>505</v>
      </c>
      <c r="F36" s="275" t="s">
        <v>510</v>
      </c>
      <c r="G36" s="2" t="s">
        <v>17</v>
      </c>
      <c r="H36" s="359">
        <f>SUM([2]прил10!I339)</f>
        <v>0</v>
      </c>
      <c r="I36" s="359">
        <f>SUM([2]прил10!J339)</f>
        <v>0</v>
      </c>
    </row>
    <row r="37" spans="1:9" ht="47.25" x14ac:dyDescent="0.25">
      <c r="A37" s="95" t="s">
        <v>19</v>
      </c>
      <c r="B37" s="26" t="s">
        <v>10</v>
      </c>
      <c r="C37" s="26" t="s">
        <v>20</v>
      </c>
      <c r="D37" s="267"/>
      <c r="E37" s="268"/>
      <c r="F37" s="269"/>
      <c r="G37" s="26"/>
      <c r="H37" s="356">
        <f>SUM(H38,H50,H55,H60,H67,H72+H45)</f>
        <v>14275312</v>
      </c>
      <c r="I37" s="356">
        <f>SUM(I38,I50,I55,I60,I67,I72+I45)</f>
        <v>14275312</v>
      </c>
    </row>
    <row r="38" spans="1:9" ht="31.5" x14ac:dyDescent="0.25">
      <c r="A38" s="83" t="s">
        <v>126</v>
      </c>
      <c r="B38" s="34" t="s">
        <v>10</v>
      </c>
      <c r="C38" s="34" t="s">
        <v>20</v>
      </c>
      <c r="D38" s="276" t="s">
        <v>201</v>
      </c>
      <c r="E38" s="277" t="s">
        <v>505</v>
      </c>
      <c r="F38" s="278" t="s">
        <v>506</v>
      </c>
      <c r="G38" s="34"/>
      <c r="H38" s="357">
        <f>SUM(H39)</f>
        <v>719000</v>
      </c>
      <c r="I38" s="357">
        <f>SUM(I39)</f>
        <v>719000</v>
      </c>
    </row>
    <row r="39" spans="1:9" ht="63" x14ac:dyDescent="0.25">
      <c r="A39" s="84" t="s">
        <v>127</v>
      </c>
      <c r="B39" s="2" t="s">
        <v>10</v>
      </c>
      <c r="C39" s="2" t="s">
        <v>20</v>
      </c>
      <c r="D39" s="288" t="s">
        <v>234</v>
      </c>
      <c r="E39" s="289" t="s">
        <v>505</v>
      </c>
      <c r="F39" s="290" t="s">
        <v>506</v>
      </c>
      <c r="G39" s="2"/>
      <c r="H39" s="358">
        <f>SUM(H40)</f>
        <v>719000</v>
      </c>
      <c r="I39" s="358">
        <f>SUM(I40)</f>
        <v>719000</v>
      </c>
    </row>
    <row r="40" spans="1:9" ht="47.25" x14ac:dyDescent="0.25">
      <c r="A40" s="84" t="s">
        <v>513</v>
      </c>
      <c r="B40" s="2" t="s">
        <v>10</v>
      </c>
      <c r="C40" s="2" t="s">
        <v>20</v>
      </c>
      <c r="D40" s="288" t="s">
        <v>234</v>
      </c>
      <c r="E40" s="289" t="s">
        <v>10</v>
      </c>
      <c r="F40" s="290" t="s">
        <v>506</v>
      </c>
      <c r="G40" s="2"/>
      <c r="H40" s="358">
        <f>SUM(H41+H43)</f>
        <v>719000</v>
      </c>
      <c r="I40" s="358">
        <f>SUM(I41+I43)</f>
        <v>719000</v>
      </c>
    </row>
    <row r="41" spans="1:9" ht="47.25" x14ac:dyDescent="0.25">
      <c r="A41" s="93" t="s">
        <v>89</v>
      </c>
      <c r="B41" s="2" t="s">
        <v>10</v>
      </c>
      <c r="C41" s="2" t="s">
        <v>20</v>
      </c>
      <c r="D41" s="291" t="s">
        <v>234</v>
      </c>
      <c r="E41" s="292" t="s">
        <v>10</v>
      </c>
      <c r="F41" s="293" t="s">
        <v>514</v>
      </c>
      <c r="G41" s="2"/>
      <c r="H41" s="358">
        <f>SUM(H42)</f>
        <v>711000</v>
      </c>
      <c r="I41" s="358">
        <f>SUM(I42)</f>
        <v>711000</v>
      </c>
    </row>
    <row r="42" spans="1:9" ht="47.25" x14ac:dyDescent="0.25">
      <c r="A42" s="93" t="s">
        <v>88</v>
      </c>
      <c r="B42" s="2" t="s">
        <v>10</v>
      </c>
      <c r="C42" s="2" t="s">
        <v>20</v>
      </c>
      <c r="D42" s="291" t="s">
        <v>234</v>
      </c>
      <c r="E42" s="292" t="s">
        <v>10</v>
      </c>
      <c r="F42" s="293" t="s">
        <v>514</v>
      </c>
      <c r="G42" s="2" t="s">
        <v>13</v>
      </c>
      <c r="H42" s="359">
        <f>SUM([2]прил10!I27)</f>
        <v>711000</v>
      </c>
      <c r="I42" s="359">
        <f>SUM([2]прил10!J27)</f>
        <v>711000</v>
      </c>
    </row>
    <row r="43" spans="1:9" ht="31.5" x14ac:dyDescent="0.25">
      <c r="A43" s="88" t="s">
        <v>116</v>
      </c>
      <c r="B43" s="2" t="s">
        <v>10</v>
      </c>
      <c r="C43" s="2" t="s">
        <v>20</v>
      </c>
      <c r="D43" s="288" t="s">
        <v>234</v>
      </c>
      <c r="E43" s="289" t="s">
        <v>10</v>
      </c>
      <c r="F43" s="290" t="s">
        <v>515</v>
      </c>
      <c r="G43" s="2"/>
      <c r="H43" s="358">
        <f>SUM(H44)</f>
        <v>8000</v>
      </c>
      <c r="I43" s="358">
        <f>SUM(I44)</f>
        <v>8000</v>
      </c>
    </row>
    <row r="44" spans="1:9" ht="31.5" x14ac:dyDescent="0.25">
      <c r="A44" s="98" t="s">
        <v>709</v>
      </c>
      <c r="B44" s="2" t="s">
        <v>10</v>
      </c>
      <c r="C44" s="2" t="s">
        <v>20</v>
      </c>
      <c r="D44" s="288" t="s">
        <v>234</v>
      </c>
      <c r="E44" s="289" t="s">
        <v>10</v>
      </c>
      <c r="F44" s="290" t="s">
        <v>515</v>
      </c>
      <c r="G44" s="2" t="s">
        <v>16</v>
      </c>
      <c r="H44" s="359">
        <f>SUM([2]прил10!I29)</f>
        <v>8000</v>
      </c>
      <c r="I44" s="359">
        <f>SUM([2]прил10!J29)</f>
        <v>8000</v>
      </c>
    </row>
    <row r="45" spans="1:9" ht="47.25" x14ac:dyDescent="0.25">
      <c r="A45" s="33" t="s">
        <v>140</v>
      </c>
      <c r="B45" s="34" t="s">
        <v>10</v>
      </c>
      <c r="C45" s="34" t="s">
        <v>20</v>
      </c>
      <c r="D45" s="282" t="s">
        <v>531</v>
      </c>
      <c r="E45" s="283" t="s">
        <v>505</v>
      </c>
      <c r="F45" s="284" t="s">
        <v>506</v>
      </c>
      <c r="G45" s="34"/>
      <c r="H45" s="357">
        <f t="shared" ref="H45:I48" si="3">SUM(H46)</f>
        <v>181800</v>
      </c>
      <c r="I45" s="357">
        <f t="shared" si="3"/>
        <v>181800</v>
      </c>
    </row>
    <row r="46" spans="1:9" ht="78.75" x14ac:dyDescent="0.25">
      <c r="A46" s="62" t="s">
        <v>141</v>
      </c>
      <c r="B46" s="2" t="s">
        <v>10</v>
      </c>
      <c r="C46" s="2" t="s">
        <v>20</v>
      </c>
      <c r="D46" s="285" t="s">
        <v>643</v>
      </c>
      <c r="E46" s="286" t="s">
        <v>505</v>
      </c>
      <c r="F46" s="287" t="s">
        <v>506</v>
      </c>
      <c r="G46" s="50"/>
      <c r="H46" s="358">
        <f t="shared" si="3"/>
        <v>181800</v>
      </c>
      <c r="I46" s="358">
        <f t="shared" si="3"/>
        <v>181800</v>
      </c>
    </row>
    <row r="47" spans="1:9" ht="47.25" x14ac:dyDescent="0.25">
      <c r="A47" s="84" t="s">
        <v>532</v>
      </c>
      <c r="B47" s="2" t="s">
        <v>10</v>
      </c>
      <c r="C47" s="2" t="s">
        <v>20</v>
      </c>
      <c r="D47" s="285" t="s">
        <v>643</v>
      </c>
      <c r="E47" s="286" t="s">
        <v>10</v>
      </c>
      <c r="F47" s="287" t="s">
        <v>506</v>
      </c>
      <c r="G47" s="50"/>
      <c r="H47" s="358">
        <f t="shared" si="3"/>
        <v>181800</v>
      </c>
      <c r="I47" s="358">
        <f t="shared" si="3"/>
        <v>181800</v>
      </c>
    </row>
    <row r="48" spans="1:9" ht="15.75" x14ac:dyDescent="0.25">
      <c r="A48" s="84" t="s">
        <v>645</v>
      </c>
      <c r="B48" s="2" t="s">
        <v>10</v>
      </c>
      <c r="C48" s="2" t="s">
        <v>20</v>
      </c>
      <c r="D48" s="285" t="s">
        <v>213</v>
      </c>
      <c r="E48" s="286" t="s">
        <v>10</v>
      </c>
      <c r="F48" s="287" t="s">
        <v>644</v>
      </c>
      <c r="G48" s="50"/>
      <c r="H48" s="358">
        <f t="shared" si="3"/>
        <v>181800</v>
      </c>
      <c r="I48" s="358">
        <f t="shared" si="3"/>
        <v>181800</v>
      </c>
    </row>
    <row r="49" spans="1:9" ht="31.5" x14ac:dyDescent="0.25">
      <c r="A49" s="94" t="s">
        <v>709</v>
      </c>
      <c r="B49" s="2" t="s">
        <v>10</v>
      </c>
      <c r="C49" s="2" t="s">
        <v>20</v>
      </c>
      <c r="D49" s="285" t="s">
        <v>213</v>
      </c>
      <c r="E49" s="286" t="s">
        <v>10</v>
      </c>
      <c r="F49" s="287" t="s">
        <v>644</v>
      </c>
      <c r="G49" s="2" t="s">
        <v>16</v>
      </c>
      <c r="H49" s="360">
        <f>SUM([2]прил10!I34)</f>
        <v>181800</v>
      </c>
      <c r="I49" s="360">
        <f>SUM([2]прил10!J34)</f>
        <v>181800</v>
      </c>
    </row>
    <row r="50" spans="1:9" ht="31.5" x14ac:dyDescent="0.25">
      <c r="A50" s="83" t="s">
        <v>119</v>
      </c>
      <c r="B50" s="34" t="s">
        <v>10</v>
      </c>
      <c r="C50" s="34" t="s">
        <v>20</v>
      </c>
      <c r="D50" s="282" t="s">
        <v>508</v>
      </c>
      <c r="E50" s="283" t="s">
        <v>505</v>
      </c>
      <c r="F50" s="284" t="s">
        <v>506</v>
      </c>
      <c r="G50" s="34"/>
      <c r="H50" s="357">
        <f t="shared" ref="H50:I53" si="4">SUM(H51)</f>
        <v>914000</v>
      </c>
      <c r="I50" s="357">
        <f t="shared" si="4"/>
        <v>914000</v>
      </c>
    </row>
    <row r="51" spans="1:9" ht="63" x14ac:dyDescent="0.25">
      <c r="A51" s="84" t="s">
        <v>132</v>
      </c>
      <c r="B51" s="2" t="s">
        <v>10</v>
      </c>
      <c r="C51" s="2" t="s">
        <v>20</v>
      </c>
      <c r="D51" s="285" t="s">
        <v>509</v>
      </c>
      <c r="E51" s="286" t="s">
        <v>505</v>
      </c>
      <c r="F51" s="287" t="s">
        <v>506</v>
      </c>
      <c r="G51" s="50"/>
      <c r="H51" s="358">
        <f t="shared" si="4"/>
        <v>914000</v>
      </c>
      <c r="I51" s="358">
        <f t="shared" si="4"/>
        <v>914000</v>
      </c>
    </row>
    <row r="52" spans="1:9" ht="47.25" x14ac:dyDescent="0.25">
      <c r="A52" s="84" t="s">
        <v>512</v>
      </c>
      <c r="B52" s="2" t="s">
        <v>10</v>
      </c>
      <c r="C52" s="2" t="s">
        <v>20</v>
      </c>
      <c r="D52" s="285" t="s">
        <v>509</v>
      </c>
      <c r="E52" s="286" t="s">
        <v>10</v>
      </c>
      <c r="F52" s="287" t="s">
        <v>506</v>
      </c>
      <c r="G52" s="50"/>
      <c r="H52" s="358">
        <f t="shared" si="4"/>
        <v>914000</v>
      </c>
      <c r="I52" s="358">
        <f t="shared" si="4"/>
        <v>914000</v>
      </c>
    </row>
    <row r="53" spans="1:9" ht="15.75" x14ac:dyDescent="0.25">
      <c r="A53" s="84" t="s">
        <v>121</v>
      </c>
      <c r="B53" s="2" t="s">
        <v>10</v>
      </c>
      <c r="C53" s="2" t="s">
        <v>20</v>
      </c>
      <c r="D53" s="285" t="s">
        <v>509</v>
      </c>
      <c r="E53" s="286" t="s">
        <v>10</v>
      </c>
      <c r="F53" s="287" t="s">
        <v>511</v>
      </c>
      <c r="G53" s="50"/>
      <c r="H53" s="358">
        <f t="shared" si="4"/>
        <v>914000</v>
      </c>
      <c r="I53" s="358">
        <f t="shared" si="4"/>
        <v>914000</v>
      </c>
    </row>
    <row r="54" spans="1:9" ht="31.5" x14ac:dyDescent="0.25">
      <c r="A54" s="94" t="s">
        <v>709</v>
      </c>
      <c r="B54" s="2" t="s">
        <v>10</v>
      </c>
      <c r="C54" s="2" t="s">
        <v>20</v>
      </c>
      <c r="D54" s="285" t="s">
        <v>509</v>
      </c>
      <c r="E54" s="286" t="s">
        <v>10</v>
      </c>
      <c r="F54" s="287" t="s">
        <v>511</v>
      </c>
      <c r="G54" s="2" t="s">
        <v>16</v>
      </c>
      <c r="H54" s="360">
        <f>SUM([2]прил10!I39)</f>
        <v>914000</v>
      </c>
      <c r="I54" s="360">
        <f>SUM([2]прил10!J39)</f>
        <v>914000</v>
      </c>
    </row>
    <row r="55" spans="1:9" ht="31.5" x14ac:dyDescent="0.25">
      <c r="A55" s="83" t="s">
        <v>133</v>
      </c>
      <c r="B55" s="34" t="s">
        <v>10</v>
      </c>
      <c r="C55" s="34" t="s">
        <v>20</v>
      </c>
      <c r="D55" s="270" t="s">
        <v>517</v>
      </c>
      <c r="E55" s="271" t="s">
        <v>505</v>
      </c>
      <c r="F55" s="272" t="s">
        <v>506</v>
      </c>
      <c r="G55" s="34"/>
      <c r="H55" s="357">
        <f t="shared" ref="H55:I58" si="5">SUM(H56)</f>
        <v>194449</v>
      </c>
      <c r="I55" s="357">
        <f t="shared" si="5"/>
        <v>194449</v>
      </c>
    </row>
    <row r="56" spans="1:9" ht="63" x14ac:dyDescent="0.25">
      <c r="A56" s="84" t="s">
        <v>714</v>
      </c>
      <c r="B56" s="2" t="s">
        <v>10</v>
      </c>
      <c r="C56" s="2" t="s">
        <v>20</v>
      </c>
      <c r="D56" s="273" t="s">
        <v>205</v>
      </c>
      <c r="E56" s="274" t="s">
        <v>505</v>
      </c>
      <c r="F56" s="275" t="s">
        <v>506</v>
      </c>
      <c r="G56" s="2"/>
      <c r="H56" s="358">
        <f t="shared" si="5"/>
        <v>194449</v>
      </c>
      <c r="I56" s="358">
        <f t="shared" si="5"/>
        <v>194449</v>
      </c>
    </row>
    <row r="57" spans="1:9" ht="31.5" x14ac:dyDescent="0.25">
      <c r="A57" s="84" t="s">
        <v>516</v>
      </c>
      <c r="B57" s="2" t="s">
        <v>10</v>
      </c>
      <c r="C57" s="2" t="s">
        <v>20</v>
      </c>
      <c r="D57" s="273" t="s">
        <v>205</v>
      </c>
      <c r="E57" s="274" t="s">
        <v>10</v>
      </c>
      <c r="F57" s="275" t="s">
        <v>506</v>
      </c>
      <c r="G57" s="2"/>
      <c r="H57" s="358">
        <f t="shared" si="5"/>
        <v>194449</v>
      </c>
      <c r="I57" s="358">
        <f t="shared" si="5"/>
        <v>194449</v>
      </c>
    </row>
    <row r="58" spans="1:9" ht="15.75" x14ac:dyDescent="0.25">
      <c r="A58" s="97" t="s">
        <v>92</v>
      </c>
      <c r="B58" s="2" t="s">
        <v>10</v>
      </c>
      <c r="C58" s="2" t="s">
        <v>20</v>
      </c>
      <c r="D58" s="273" t="s">
        <v>205</v>
      </c>
      <c r="E58" s="274" t="s">
        <v>10</v>
      </c>
      <c r="F58" s="275" t="s">
        <v>518</v>
      </c>
      <c r="G58" s="2"/>
      <c r="H58" s="358">
        <f t="shared" si="5"/>
        <v>194449</v>
      </c>
      <c r="I58" s="358">
        <f t="shared" si="5"/>
        <v>194449</v>
      </c>
    </row>
    <row r="59" spans="1:9" ht="47.25" x14ac:dyDescent="0.25">
      <c r="A59" s="93" t="s">
        <v>88</v>
      </c>
      <c r="B59" s="2" t="s">
        <v>10</v>
      </c>
      <c r="C59" s="2" t="s">
        <v>20</v>
      </c>
      <c r="D59" s="273" t="s">
        <v>205</v>
      </c>
      <c r="E59" s="274" t="s">
        <v>10</v>
      </c>
      <c r="F59" s="275" t="s">
        <v>518</v>
      </c>
      <c r="G59" s="2" t="s">
        <v>13</v>
      </c>
      <c r="H59" s="360">
        <f>SUM([2]прил10!I44)</f>
        <v>194449</v>
      </c>
      <c r="I59" s="360">
        <f>SUM([2]прил10!J44)</f>
        <v>194449</v>
      </c>
    </row>
    <row r="60" spans="1:9" ht="31.5" x14ac:dyDescent="0.25">
      <c r="A60" s="103" t="s">
        <v>128</v>
      </c>
      <c r="B60" s="34" t="s">
        <v>10</v>
      </c>
      <c r="C60" s="34" t="s">
        <v>20</v>
      </c>
      <c r="D60" s="270" t="s">
        <v>520</v>
      </c>
      <c r="E60" s="271" t="s">
        <v>505</v>
      </c>
      <c r="F60" s="272" t="s">
        <v>506</v>
      </c>
      <c r="G60" s="34"/>
      <c r="H60" s="357">
        <f>SUM(H61)</f>
        <v>474000</v>
      </c>
      <c r="I60" s="357">
        <f>SUM(I61)</f>
        <v>474000</v>
      </c>
    </row>
    <row r="61" spans="1:9" ht="63" x14ac:dyDescent="0.25">
      <c r="A61" s="98" t="s">
        <v>129</v>
      </c>
      <c r="B61" s="2" t="s">
        <v>10</v>
      </c>
      <c r="C61" s="2" t="s">
        <v>20</v>
      </c>
      <c r="D61" s="273" t="s">
        <v>206</v>
      </c>
      <c r="E61" s="274" t="s">
        <v>505</v>
      </c>
      <c r="F61" s="275" t="s">
        <v>506</v>
      </c>
      <c r="G61" s="2"/>
      <c r="H61" s="358">
        <f>SUM(H62)</f>
        <v>474000</v>
      </c>
      <c r="I61" s="358">
        <f>SUM(I62)</f>
        <v>474000</v>
      </c>
    </row>
    <row r="62" spans="1:9" ht="47.25" x14ac:dyDescent="0.25">
      <c r="A62" s="99" t="s">
        <v>519</v>
      </c>
      <c r="B62" s="2" t="s">
        <v>10</v>
      </c>
      <c r="C62" s="2" t="s">
        <v>20</v>
      </c>
      <c r="D62" s="273" t="s">
        <v>206</v>
      </c>
      <c r="E62" s="274" t="s">
        <v>10</v>
      </c>
      <c r="F62" s="275" t="s">
        <v>506</v>
      </c>
      <c r="G62" s="2"/>
      <c r="H62" s="358">
        <f>SUM(H63+H65)</f>
        <v>474000</v>
      </c>
      <c r="I62" s="358">
        <f>SUM(I63+I65)</f>
        <v>474000</v>
      </c>
    </row>
    <row r="63" spans="1:9" ht="47.25" x14ac:dyDescent="0.25">
      <c r="A63" s="93" t="s">
        <v>1126</v>
      </c>
      <c r="B63" s="2" t="s">
        <v>10</v>
      </c>
      <c r="C63" s="2" t="s">
        <v>20</v>
      </c>
      <c r="D63" s="273" t="s">
        <v>206</v>
      </c>
      <c r="E63" s="274" t="s">
        <v>10</v>
      </c>
      <c r="F63" s="275" t="s">
        <v>521</v>
      </c>
      <c r="G63" s="2"/>
      <c r="H63" s="358">
        <f>SUM(H64)</f>
        <v>237000</v>
      </c>
      <c r="I63" s="358">
        <f>SUM(I64)</f>
        <v>237000</v>
      </c>
    </row>
    <row r="64" spans="1:9" ht="47.25" x14ac:dyDescent="0.25">
      <c r="A64" s="93" t="s">
        <v>88</v>
      </c>
      <c r="B64" s="2" t="s">
        <v>10</v>
      </c>
      <c r="C64" s="2" t="s">
        <v>20</v>
      </c>
      <c r="D64" s="273" t="s">
        <v>206</v>
      </c>
      <c r="E64" s="274" t="s">
        <v>10</v>
      </c>
      <c r="F64" s="275" t="s">
        <v>521</v>
      </c>
      <c r="G64" s="2" t="s">
        <v>13</v>
      </c>
      <c r="H64" s="359">
        <f>SUM([2]прил10!I49)</f>
        <v>237000</v>
      </c>
      <c r="I64" s="359">
        <f>SUM([2]прил10!J49)</f>
        <v>237000</v>
      </c>
    </row>
    <row r="65" spans="1:9" ht="31.5" x14ac:dyDescent="0.25">
      <c r="A65" s="93" t="s">
        <v>91</v>
      </c>
      <c r="B65" s="2" t="s">
        <v>10</v>
      </c>
      <c r="C65" s="2" t="s">
        <v>20</v>
      </c>
      <c r="D65" s="273" t="s">
        <v>206</v>
      </c>
      <c r="E65" s="274" t="s">
        <v>10</v>
      </c>
      <c r="F65" s="275" t="s">
        <v>522</v>
      </c>
      <c r="G65" s="2"/>
      <c r="H65" s="358">
        <f>SUM(H66)</f>
        <v>237000</v>
      </c>
      <c r="I65" s="358">
        <f>SUM(I66)</f>
        <v>237000</v>
      </c>
    </row>
    <row r="66" spans="1:9" ht="47.25" x14ac:dyDescent="0.25">
      <c r="A66" s="93" t="s">
        <v>88</v>
      </c>
      <c r="B66" s="2" t="s">
        <v>10</v>
      </c>
      <c r="C66" s="2" t="s">
        <v>20</v>
      </c>
      <c r="D66" s="273" t="s">
        <v>206</v>
      </c>
      <c r="E66" s="274" t="s">
        <v>10</v>
      </c>
      <c r="F66" s="275" t="s">
        <v>522</v>
      </c>
      <c r="G66" s="2" t="s">
        <v>13</v>
      </c>
      <c r="H66" s="360">
        <f>SUM([2]прил10!I51)</f>
        <v>237000</v>
      </c>
      <c r="I66" s="360">
        <f>SUM([2]прил10!J51)</f>
        <v>237000</v>
      </c>
    </row>
    <row r="67" spans="1:9" ht="31.5" x14ac:dyDescent="0.25">
      <c r="A67" s="83" t="s">
        <v>130</v>
      </c>
      <c r="B67" s="34" t="s">
        <v>10</v>
      </c>
      <c r="C67" s="34" t="s">
        <v>20</v>
      </c>
      <c r="D67" s="270" t="s">
        <v>207</v>
      </c>
      <c r="E67" s="271" t="s">
        <v>505</v>
      </c>
      <c r="F67" s="272" t="s">
        <v>506</v>
      </c>
      <c r="G67" s="34"/>
      <c r="H67" s="357">
        <f t="shared" ref="H67:I70" si="6">SUM(H68)</f>
        <v>237000</v>
      </c>
      <c r="I67" s="357">
        <f t="shared" si="6"/>
        <v>237000</v>
      </c>
    </row>
    <row r="68" spans="1:9" ht="47.25" x14ac:dyDescent="0.25">
      <c r="A68" s="84" t="s">
        <v>131</v>
      </c>
      <c r="B68" s="2" t="s">
        <v>10</v>
      </c>
      <c r="C68" s="2" t="s">
        <v>20</v>
      </c>
      <c r="D68" s="273" t="s">
        <v>208</v>
      </c>
      <c r="E68" s="274" t="s">
        <v>505</v>
      </c>
      <c r="F68" s="275" t="s">
        <v>506</v>
      </c>
      <c r="G68" s="50"/>
      <c r="H68" s="358">
        <f t="shared" si="6"/>
        <v>237000</v>
      </c>
      <c r="I68" s="358">
        <f t="shared" si="6"/>
        <v>237000</v>
      </c>
    </row>
    <row r="69" spans="1:9" ht="47.25" x14ac:dyDescent="0.25">
      <c r="A69" s="84" t="s">
        <v>523</v>
      </c>
      <c r="B69" s="2" t="s">
        <v>10</v>
      </c>
      <c r="C69" s="2" t="s">
        <v>20</v>
      </c>
      <c r="D69" s="273" t="s">
        <v>208</v>
      </c>
      <c r="E69" s="274" t="s">
        <v>12</v>
      </c>
      <c r="F69" s="275" t="s">
        <v>506</v>
      </c>
      <c r="G69" s="50"/>
      <c r="H69" s="358">
        <f t="shared" si="6"/>
        <v>237000</v>
      </c>
      <c r="I69" s="358">
        <f t="shared" si="6"/>
        <v>237000</v>
      </c>
    </row>
    <row r="70" spans="1:9" ht="47.25" x14ac:dyDescent="0.25">
      <c r="A70" s="3" t="s">
        <v>90</v>
      </c>
      <c r="B70" s="2" t="s">
        <v>10</v>
      </c>
      <c r="C70" s="2" t="s">
        <v>20</v>
      </c>
      <c r="D70" s="273" t="s">
        <v>208</v>
      </c>
      <c r="E70" s="274" t="s">
        <v>12</v>
      </c>
      <c r="F70" s="275" t="s">
        <v>524</v>
      </c>
      <c r="G70" s="2"/>
      <c r="H70" s="358">
        <f t="shared" si="6"/>
        <v>237000</v>
      </c>
      <c r="I70" s="358">
        <f t="shared" si="6"/>
        <v>237000</v>
      </c>
    </row>
    <row r="71" spans="1:9" ht="47.25" x14ac:dyDescent="0.25">
      <c r="A71" s="93" t="s">
        <v>88</v>
      </c>
      <c r="B71" s="2" t="s">
        <v>10</v>
      </c>
      <c r="C71" s="2" t="s">
        <v>20</v>
      </c>
      <c r="D71" s="273" t="s">
        <v>208</v>
      </c>
      <c r="E71" s="274" t="s">
        <v>12</v>
      </c>
      <c r="F71" s="275" t="s">
        <v>524</v>
      </c>
      <c r="G71" s="2" t="s">
        <v>13</v>
      </c>
      <c r="H71" s="360">
        <f>SUM([2]прил10!I56)</f>
        <v>237000</v>
      </c>
      <c r="I71" s="360">
        <f>SUM([2]прил10!J56)</f>
        <v>237000</v>
      </c>
    </row>
    <row r="72" spans="1:9" ht="15.75" x14ac:dyDescent="0.25">
      <c r="A72" s="33" t="s">
        <v>134</v>
      </c>
      <c r="B72" s="34" t="s">
        <v>10</v>
      </c>
      <c r="C72" s="34" t="s">
        <v>20</v>
      </c>
      <c r="D72" s="270" t="s">
        <v>209</v>
      </c>
      <c r="E72" s="271" t="s">
        <v>505</v>
      </c>
      <c r="F72" s="272" t="s">
        <v>506</v>
      </c>
      <c r="G72" s="34"/>
      <c r="H72" s="357">
        <f>SUM(H73)</f>
        <v>11555063</v>
      </c>
      <c r="I72" s="357">
        <f>SUM(I73)</f>
        <v>11555063</v>
      </c>
    </row>
    <row r="73" spans="1:9" ht="15.75" x14ac:dyDescent="0.25">
      <c r="A73" s="3" t="s">
        <v>135</v>
      </c>
      <c r="B73" s="2" t="s">
        <v>10</v>
      </c>
      <c r="C73" s="2" t="s">
        <v>20</v>
      </c>
      <c r="D73" s="273" t="s">
        <v>210</v>
      </c>
      <c r="E73" s="274" t="s">
        <v>505</v>
      </c>
      <c r="F73" s="275" t="s">
        <v>506</v>
      </c>
      <c r="G73" s="2"/>
      <c r="H73" s="358">
        <f>SUM(H74)</f>
        <v>11555063</v>
      </c>
      <c r="I73" s="358">
        <f>SUM(I74)</f>
        <v>11555063</v>
      </c>
    </row>
    <row r="74" spans="1:9" ht="31.5" x14ac:dyDescent="0.25">
      <c r="A74" s="3" t="s">
        <v>87</v>
      </c>
      <c r="B74" s="2" t="s">
        <v>10</v>
      </c>
      <c r="C74" s="2" t="s">
        <v>20</v>
      </c>
      <c r="D74" s="273" t="s">
        <v>210</v>
      </c>
      <c r="E74" s="274" t="s">
        <v>505</v>
      </c>
      <c r="F74" s="275" t="s">
        <v>510</v>
      </c>
      <c r="G74" s="2"/>
      <c r="H74" s="358">
        <f>SUM(H75:H76)</f>
        <v>11555063</v>
      </c>
      <c r="I74" s="358">
        <f>SUM(I75:I76)</f>
        <v>11555063</v>
      </c>
    </row>
    <row r="75" spans="1:9" ht="47.25" x14ac:dyDescent="0.25">
      <c r="A75" s="93" t="s">
        <v>88</v>
      </c>
      <c r="B75" s="2" t="s">
        <v>10</v>
      </c>
      <c r="C75" s="2" t="s">
        <v>20</v>
      </c>
      <c r="D75" s="273" t="s">
        <v>210</v>
      </c>
      <c r="E75" s="274" t="s">
        <v>505</v>
      </c>
      <c r="F75" s="275" t="s">
        <v>510</v>
      </c>
      <c r="G75" s="2" t="s">
        <v>13</v>
      </c>
      <c r="H75" s="359">
        <f>SUM([2]прил10!I60)</f>
        <v>11543063</v>
      </c>
      <c r="I75" s="359">
        <f>SUM([2]прил10!J60)</f>
        <v>11543063</v>
      </c>
    </row>
    <row r="76" spans="1:9" ht="15.75" x14ac:dyDescent="0.25">
      <c r="A76" s="3" t="s">
        <v>18</v>
      </c>
      <c r="B76" s="2" t="s">
        <v>10</v>
      </c>
      <c r="C76" s="2" t="s">
        <v>20</v>
      </c>
      <c r="D76" s="273" t="s">
        <v>210</v>
      </c>
      <c r="E76" s="274" t="s">
        <v>505</v>
      </c>
      <c r="F76" s="275" t="s">
        <v>510</v>
      </c>
      <c r="G76" s="2" t="s">
        <v>17</v>
      </c>
      <c r="H76" s="359">
        <f>SUM([2]прил10!I61)</f>
        <v>12000</v>
      </c>
      <c r="I76" s="359">
        <f>SUM([2]прил10!J61)</f>
        <v>12000</v>
      </c>
    </row>
    <row r="77" spans="1:9" ht="31.5" x14ac:dyDescent="0.25">
      <c r="A77" s="95" t="s">
        <v>75</v>
      </c>
      <c r="B77" s="26" t="s">
        <v>10</v>
      </c>
      <c r="C77" s="26" t="s">
        <v>74</v>
      </c>
      <c r="D77" s="267"/>
      <c r="E77" s="268"/>
      <c r="F77" s="269"/>
      <c r="G77" s="26"/>
      <c r="H77" s="356">
        <f>SUM(H78,H83,H88)</f>
        <v>2756377</v>
      </c>
      <c r="I77" s="356">
        <f>SUM(I78,I83,I88)</f>
        <v>2756377</v>
      </c>
    </row>
    <row r="78" spans="1:9" ht="31.5" x14ac:dyDescent="0.25">
      <c r="A78" s="83" t="s">
        <v>119</v>
      </c>
      <c r="B78" s="34" t="s">
        <v>10</v>
      </c>
      <c r="C78" s="34" t="s">
        <v>74</v>
      </c>
      <c r="D78" s="270" t="s">
        <v>508</v>
      </c>
      <c r="E78" s="271" t="s">
        <v>505</v>
      </c>
      <c r="F78" s="272" t="s">
        <v>506</v>
      </c>
      <c r="G78" s="34"/>
      <c r="H78" s="357">
        <f t="shared" ref="H78:I81" si="7">SUM(H79)</f>
        <v>525116</v>
      </c>
      <c r="I78" s="357">
        <f t="shared" si="7"/>
        <v>525116</v>
      </c>
    </row>
    <row r="79" spans="1:9" ht="63" x14ac:dyDescent="0.25">
      <c r="A79" s="84" t="s">
        <v>132</v>
      </c>
      <c r="B79" s="2" t="s">
        <v>10</v>
      </c>
      <c r="C79" s="2" t="s">
        <v>74</v>
      </c>
      <c r="D79" s="273" t="s">
        <v>509</v>
      </c>
      <c r="E79" s="274" t="s">
        <v>505</v>
      </c>
      <c r="F79" s="275" t="s">
        <v>506</v>
      </c>
      <c r="G79" s="50"/>
      <c r="H79" s="358">
        <f t="shared" si="7"/>
        <v>525116</v>
      </c>
      <c r="I79" s="358">
        <f t="shared" si="7"/>
        <v>525116</v>
      </c>
    </row>
    <row r="80" spans="1:9" ht="47.25" x14ac:dyDescent="0.25">
      <c r="A80" s="84" t="s">
        <v>512</v>
      </c>
      <c r="B80" s="2" t="s">
        <v>10</v>
      </c>
      <c r="C80" s="2" t="s">
        <v>74</v>
      </c>
      <c r="D80" s="273" t="s">
        <v>509</v>
      </c>
      <c r="E80" s="274" t="s">
        <v>10</v>
      </c>
      <c r="F80" s="275" t="s">
        <v>506</v>
      </c>
      <c r="G80" s="50"/>
      <c r="H80" s="358">
        <f t="shared" si="7"/>
        <v>525116</v>
      </c>
      <c r="I80" s="358">
        <f t="shared" si="7"/>
        <v>525116</v>
      </c>
    </row>
    <row r="81" spans="1:9" ht="15.75" x14ac:dyDescent="0.25">
      <c r="A81" s="84" t="s">
        <v>121</v>
      </c>
      <c r="B81" s="2" t="s">
        <v>10</v>
      </c>
      <c r="C81" s="2" t="s">
        <v>74</v>
      </c>
      <c r="D81" s="273" t="s">
        <v>509</v>
      </c>
      <c r="E81" s="274" t="s">
        <v>10</v>
      </c>
      <c r="F81" s="275" t="s">
        <v>511</v>
      </c>
      <c r="G81" s="50"/>
      <c r="H81" s="358">
        <f t="shared" si="7"/>
        <v>525116</v>
      </c>
      <c r="I81" s="358">
        <f t="shared" si="7"/>
        <v>525116</v>
      </c>
    </row>
    <row r="82" spans="1:9" ht="31.5" x14ac:dyDescent="0.25">
      <c r="A82" s="98" t="s">
        <v>709</v>
      </c>
      <c r="B82" s="2" t="s">
        <v>10</v>
      </c>
      <c r="C82" s="2" t="s">
        <v>74</v>
      </c>
      <c r="D82" s="273" t="s">
        <v>509</v>
      </c>
      <c r="E82" s="274" t="s">
        <v>10</v>
      </c>
      <c r="F82" s="275" t="s">
        <v>511</v>
      </c>
      <c r="G82" s="2" t="s">
        <v>16</v>
      </c>
      <c r="H82" s="360">
        <f>SUM([2]прил10!I244)</f>
        <v>525116</v>
      </c>
      <c r="I82" s="360">
        <f>SUM([2]прил10!J244)</f>
        <v>525116</v>
      </c>
    </row>
    <row r="83" spans="1:9" s="43" customFormat="1" ht="63" x14ac:dyDescent="0.25">
      <c r="A83" s="83" t="s">
        <v>144</v>
      </c>
      <c r="B83" s="34" t="s">
        <v>10</v>
      </c>
      <c r="C83" s="34" t="s">
        <v>74</v>
      </c>
      <c r="D83" s="270" t="s">
        <v>220</v>
      </c>
      <c r="E83" s="271" t="s">
        <v>505</v>
      </c>
      <c r="F83" s="272" t="s">
        <v>506</v>
      </c>
      <c r="G83" s="34"/>
      <c r="H83" s="357">
        <f t="shared" ref="H83:I86" si="8">SUM(H84)</f>
        <v>26000</v>
      </c>
      <c r="I83" s="357">
        <f t="shared" si="8"/>
        <v>26000</v>
      </c>
    </row>
    <row r="84" spans="1:9" s="43" customFormat="1" ht="94.5" x14ac:dyDescent="0.25">
      <c r="A84" s="84" t="s">
        <v>160</v>
      </c>
      <c r="B84" s="2" t="s">
        <v>10</v>
      </c>
      <c r="C84" s="2" t="s">
        <v>74</v>
      </c>
      <c r="D84" s="273" t="s">
        <v>222</v>
      </c>
      <c r="E84" s="274" t="s">
        <v>505</v>
      </c>
      <c r="F84" s="275" t="s">
        <v>506</v>
      </c>
      <c r="G84" s="2"/>
      <c r="H84" s="358">
        <f t="shared" si="8"/>
        <v>26000</v>
      </c>
      <c r="I84" s="358">
        <f t="shared" si="8"/>
        <v>26000</v>
      </c>
    </row>
    <row r="85" spans="1:9" s="43" customFormat="1" ht="47.25" x14ac:dyDescent="0.25">
      <c r="A85" s="84" t="s">
        <v>525</v>
      </c>
      <c r="B85" s="2" t="s">
        <v>10</v>
      </c>
      <c r="C85" s="2" t="s">
        <v>74</v>
      </c>
      <c r="D85" s="273" t="s">
        <v>222</v>
      </c>
      <c r="E85" s="274" t="s">
        <v>10</v>
      </c>
      <c r="F85" s="275" t="s">
        <v>506</v>
      </c>
      <c r="G85" s="2"/>
      <c r="H85" s="358">
        <f t="shared" si="8"/>
        <v>26000</v>
      </c>
      <c r="I85" s="358">
        <f t="shared" si="8"/>
        <v>26000</v>
      </c>
    </row>
    <row r="86" spans="1:9" s="43" customFormat="1" ht="15.75" x14ac:dyDescent="0.25">
      <c r="A86" s="3" t="s">
        <v>113</v>
      </c>
      <c r="B86" s="2" t="s">
        <v>10</v>
      </c>
      <c r="C86" s="2" t="s">
        <v>74</v>
      </c>
      <c r="D86" s="273" t="s">
        <v>222</v>
      </c>
      <c r="E86" s="274" t="s">
        <v>10</v>
      </c>
      <c r="F86" s="275" t="s">
        <v>526</v>
      </c>
      <c r="G86" s="2"/>
      <c r="H86" s="358">
        <f t="shared" si="8"/>
        <v>26000</v>
      </c>
      <c r="I86" s="358">
        <f t="shared" si="8"/>
        <v>26000</v>
      </c>
    </row>
    <row r="87" spans="1:9" s="43" customFormat="1" ht="31.5" x14ac:dyDescent="0.25">
      <c r="A87" s="98" t="s">
        <v>709</v>
      </c>
      <c r="B87" s="2" t="s">
        <v>10</v>
      </c>
      <c r="C87" s="2" t="s">
        <v>74</v>
      </c>
      <c r="D87" s="273" t="s">
        <v>222</v>
      </c>
      <c r="E87" s="274" t="s">
        <v>10</v>
      </c>
      <c r="F87" s="275" t="s">
        <v>526</v>
      </c>
      <c r="G87" s="2" t="s">
        <v>16</v>
      </c>
      <c r="H87" s="359">
        <f>SUM([2]прил10!I249)</f>
        <v>26000</v>
      </c>
      <c r="I87" s="359">
        <f>SUM([2]прил10!J249)</f>
        <v>26000</v>
      </c>
    </row>
    <row r="88" spans="1:9" ht="47.25" x14ac:dyDescent="0.25">
      <c r="A88" s="33" t="s">
        <v>136</v>
      </c>
      <c r="B88" s="34" t="s">
        <v>10</v>
      </c>
      <c r="C88" s="34" t="s">
        <v>74</v>
      </c>
      <c r="D88" s="270" t="s">
        <v>232</v>
      </c>
      <c r="E88" s="271" t="s">
        <v>505</v>
      </c>
      <c r="F88" s="272" t="s">
        <v>506</v>
      </c>
      <c r="G88" s="34"/>
      <c r="H88" s="357">
        <f t="shared" ref="H88:I90" si="9">SUM(H89)</f>
        <v>2205261</v>
      </c>
      <c r="I88" s="357">
        <f t="shared" si="9"/>
        <v>2205261</v>
      </c>
    </row>
    <row r="89" spans="1:9" ht="63" x14ac:dyDescent="0.25">
      <c r="A89" s="3" t="s">
        <v>137</v>
      </c>
      <c r="B89" s="2" t="s">
        <v>10</v>
      </c>
      <c r="C89" s="2" t="s">
        <v>74</v>
      </c>
      <c r="D89" s="273" t="s">
        <v>233</v>
      </c>
      <c r="E89" s="274" t="s">
        <v>505</v>
      </c>
      <c r="F89" s="275" t="s">
        <v>506</v>
      </c>
      <c r="G89" s="2"/>
      <c r="H89" s="358">
        <f t="shared" si="9"/>
        <v>2205261</v>
      </c>
      <c r="I89" s="358">
        <f t="shared" si="9"/>
        <v>2205261</v>
      </c>
    </row>
    <row r="90" spans="1:9" ht="78.75" x14ac:dyDescent="0.25">
      <c r="A90" s="3" t="s">
        <v>527</v>
      </c>
      <c r="B90" s="2" t="s">
        <v>10</v>
      </c>
      <c r="C90" s="2" t="s">
        <v>74</v>
      </c>
      <c r="D90" s="273" t="s">
        <v>233</v>
      </c>
      <c r="E90" s="274" t="s">
        <v>10</v>
      </c>
      <c r="F90" s="275" t="s">
        <v>506</v>
      </c>
      <c r="G90" s="2"/>
      <c r="H90" s="358">
        <f t="shared" si="9"/>
        <v>2205261</v>
      </c>
      <c r="I90" s="358">
        <f t="shared" si="9"/>
        <v>2205261</v>
      </c>
    </row>
    <row r="91" spans="1:9" ht="31.5" x14ac:dyDescent="0.25">
      <c r="A91" s="3" t="s">
        <v>87</v>
      </c>
      <c r="B91" s="2" t="s">
        <v>10</v>
      </c>
      <c r="C91" s="2" t="s">
        <v>74</v>
      </c>
      <c r="D91" s="273" t="s">
        <v>233</v>
      </c>
      <c r="E91" s="274" t="s">
        <v>10</v>
      </c>
      <c r="F91" s="275" t="s">
        <v>510</v>
      </c>
      <c r="G91" s="2"/>
      <c r="H91" s="358">
        <f>SUM(H92:H93)</f>
        <v>2205261</v>
      </c>
      <c r="I91" s="358">
        <f>SUM(I92:I93)</f>
        <v>2205261</v>
      </c>
    </row>
    <row r="92" spans="1:9" ht="47.25" x14ac:dyDescent="0.25">
      <c r="A92" s="93" t="s">
        <v>88</v>
      </c>
      <c r="B92" s="2" t="s">
        <v>10</v>
      </c>
      <c r="C92" s="2" t="s">
        <v>74</v>
      </c>
      <c r="D92" s="273" t="s">
        <v>233</v>
      </c>
      <c r="E92" s="274" t="s">
        <v>10</v>
      </c>
      <c r="F92" s="275" t="s">
        <v>510</v>
      </c>
      <c r="G92" s="2" t="s">
        <v>13</v>
      </c>
      <c r="H92" s="359">
        <f>SUM([2]прил10!I254)</f>
        <v>2202261</v>
      </c>
      <c r="I92" s="359">
        <f>SUM([2]прил10!J254)</f>
        <v>2202261</v>
      </c>
    </row>
    <row r="93" spans="1:9" ht="15.75" x14ac:dyDescent="0.25">
      <c r="A93" s="3" t="s">
        <v>18</v>
      </c>
      <c r="B93" s="2" t="s">
        <v>10</v>
      </c>
      <c r="C93" s="2" t="s">
        <v>74</v>
      </c>
      <c r="D93" s="273" t="s">
        <v>233</v>
      </c>
      <c r="E93" s="274" t="s">
        <v>10</v>
      </c>
      <c r="F93" s="275" t="s">
        <v>510</v>
      </c>
      <c r="G93" s="2" t="s">
        <v>17</v>
      </c>
      <c r="H93" s="359">
        <f>SUM([2]прил10!I255)</f>
        <v>3000</v>
      </c>
      <c r="I93" s="359">
        <f>SUM([2]прил10!J255)</f>
        <v>3000</v>
      </c>
    </row>
    <row r="94" spans="1:9" ht="15.75" x14ac:dyDescent="0.25">
      <c r="A94" s="95" t="s">
        <v>22</v>
      </c>
      <c r="B94" s="26" t="s">
        <v>10</v>
      </c>
      <c r="C94" s="46">
        <v>11</v>
      </c>
      <c r="D94" s="294"/>
      <c r="E94" s="295"/>
      <c r="F94" s="296"/>
      <c r="G94" s="25"/>
      <c r="H94" s="356">
        <f t="shared" ref="H94:I97" si="10">SUM(H95)</f>
        <v>500000</v>
      </c>
      <c r="I94" s="356">
        <f t="shared" si="10"/>
        <v>500000</v>
      </c>
    </row>
    <row r="95" spans="1:9" ht="15.75" x14ac:dyDescent="0.25">
      <c r="A95" s="83" t="s">
        <v>93</v>
      </c>
      <c r="B95" s="34" t="s">
        <v>10</v>
      </c>
      <c r="C95" s="36">
        <v>11</v>
      </c>
      <c r="D95" s="276" t="s">
        <v>211</v>
      </c>
      <c r="E95" s="277" t="s">
        <v>505</v>
      </c>
      <c r="F95" s="278" t="s">
        <v>506</v>
      </c>
      <c r="G95" s="34"/>
      <c r="H95" s="357">
        <f t="shared" si="10"/>
        <v>500000</v>
      </c>
      <c r="I95" s="357">
        <f t="shared" si="10"/>
        <v>500000</v>
      </c>
    </row>
    <row r="96" spans="1:9" ht="15.75" x14ac:dyDescent="0.25">
      <c r="A96" s="96" t="s">
        <v>94</v>
      </c>
      <c r="B96" s="2" t="s">
        <v>10</v>
      </c>
      <c r="C96" s="592">
        <v>11</v>
      </c>
      <c r="D96" s="291" t="s">
        <v>212</v>
      </c>
      <c r="E96" s="292" t="s">
        <v>505</v>
      </c>
      <c r="F96" s="293" t="s">
        <v>506</v>
      </c>
      <c r="G96" s="2"/>
      <c r="H96" s="358">
        <f t="shared" si="10"/>
        <v>500000</v>
      </c>
      <c r="I96" s="358">
        <f t="shared" si="10"/>
        <v>500000</v>
      </c>
    </row>
    <row r="97" spans="1:9" ht="15.75" x14ac:dyDescent="0.25">
      <c r="A97" s="3" t="s">
        <v>114</v>
      </c>
      <c r="B97" s="2" t="s">
        <v>10</v>
      </c>
      <c r="C97" s="592">
        <v>11</v>
      </c>
      <c r="D97" s="291" t="s">
        <v>212</v>
      </c>
      <c r="E97" s="292" t="s">
        <v>505</v>
      </c>
      <c r="F97" s="293" t="s">
        <v>528</v>
      </c>
      <c r="G97" s="2"/>
      <c r="H97" s="358">
        <f t="shared" si="10"/>
        <v>500000</v>
      </c>
      <c r="I97" s="358">
        <f t="shared" si="10"/>
        <v>500000</v>
      </c>
    </row>
    <row r="98" spans="1:9" ht="15.75" x14ac:dyDescent="0.25">
      <c r="A98" s="3" t="s">
        <v>18</v>
      </c>
      <c r="B98" s="2" t="s">
        <v>10</v>
      </c>
      <c r="C98" s="592">
        <v>11</v>
      </c>
      <c r="D98" s="291" t="s">
        <v>212</v>
      </c>
      <c r="E98" s="292" t="s">
        <v>505</v>
      </c>
      <c r="F98" s="293" t="s">
        <v>528</v>
      </c>
      <c r="G98" s="2" t="s">
        <v>17</v>
      </c>
      <c r="H98" s="359">
        <f>SUM([2]прил10!I65)</f>
        <v>500000</v>
      </c>
      <c r="I98" s="359">
        <f>SUM([2]прил10!J65)</f>
        <v>500000</v>
      </c>
    </row>
    <row r="99" spans="1:9" ht="15.75" x14ac:dyDescent="0.25">
      <c r="A99" s="95" t="s">
        <v>23</v>
      </c>
      <c r="B99" s="26" t="s">
        <v>10</v>
      </c>
      <c r="C99" s="46">
        <v>13</v>
      </c>
      <c r="D99" s="294"/>
      <c r="E99" s="295"/>
      <c r="F99" s="296"/>
      <c r="G99" s="25"/>
      <c r="H99" s="356">
        <f>SUM(H105+H110+H115+H134+H139+H150+H100+H124+H129+H156)</f>
        <v>7138626</v>
      </c>
      <c r="I99" s="356">
        <f>SUM(I105+I110+I115+I134+I139+I150+I100+I124+I129+I156)</f>
        <v>7138626</v>
      </c>
    </row>
    <row r="100" spans="1:9" ht="31.5" hidden="1" x14ac:dyDescent="0.25">
      <c r="A100" s="33" t="s">
        <v>166</v>
      </c>
      <c r="B100" s="34" t="s">
        <v>10</v>
      </c>
      <c r="C100" s="36">
        <v>13</v>
      </c>
      <c r="D100" s="270" t="s">
        <v>247</v>
      </c>
      <c r="E100" s="271" t="s">
        <v>505</v>
      </c>
      <c r="F100" s="272" t="s">
        <v>506</v>
      </c>
      <c r="G100" s="37"/>
      <c r="H100" s="357">
        <f t="shared" ref="H100:I103" si="11">SUM(H101)</f>
        <v>0</v>
      </c>
      <c r="I100" s="357">
        <f t="shared" si="11"/>
        <v>0</v>
      </c>
    </row>
    <row r="101" spans="1:9" ht="47.25" hidden="1" x14ac:dyDescent="0.25">
      <c r="A101" s="3" t="s">
        <v>174</v>
      </c>
      <c r="B101" s="2" t="s">
        <v>10</v>
      </c>
      <c r="C101" s="2">
        <v>13</v>
      </c>
      <c r="D101" s="273" t="s">
        <v>603</v>
      </c>
      <c r="E101" s="274" t="s">
        <v>505</v>
      </c>
      <c r="F101" s="275" t="s">
        <v>506</v>
      </c>
      <c r="G101" s="2"/>
      <c r="H101" s="358">
        <f t="shared" si="11"/>
        <v>0</v>
      </c>
      <c r="I101" s="358">
        <f t="shared" si="11"/>
        <v>0</v>
      </c>
    </row>
    <row r="102" spans="1:9" ht="15.75" hidden="1" x14ac:dyDescent="0.25">
      <c r="A102" s="333" t="s">
        <v>604</v>
      </c>
      <c r="B102" s="2" t="s">
        <v>10</v>
      </c>
      <c r="C102" s="2">
        <v>13</v>
      </c>
      <c r="D102" s="273" t="s">
        <v>251</v>
      </c>
      <c r="E102" s="274" t="s">
        <v>10</v>
      </c>
      <c r="F102" s="275" t="s">
        <v>506</v>
      </c>
      <c r="G102" s="2"/>
      <c r="H102" s="358">
        <f t="shared" si="11"/>
        <v>0</v>
      </c>
      <c r="I102" s="358">
        <f t="shared" si="11"/>
        <v>0</v>
      </c>
    </row>
    <row r="103" spans="1:9" ht="31.5" hidden="1" x14ac:dyDescent="0.25">
      <c r="A103" s="98" t="s">
        <v>573</v>
      </c>
      <c r="B103" s="2" t="s">
        <v>10</v>
      </c>
      <c r="C103" s="2">
        <v>13</v>
      </c>
      <c r="D103" s="273" t="s">
        <v>251</v>
      </c>
      <c r="E103" s="274" t="s">
        <v>10</v>
      </c>
      <c r="F103" s="293" t="s">
        <v>572</v>
      </c>
      <c r="G103" s="2"/>
      <c r="H103" s="358">
        <f t="shared" si="11"/>
        <v>0</v>
      </c>
      <c r="I103" s="358">
        <f t="shared" si="11"/>
        <v>0</v>
      </c>
    </row>
    <row r="104" spans="1:9" ht="15.75" hidden="1" x14ac:dyDescent="0.25">
      <c r="A104" s="99" t="s">
        <v>21</v>
      </c>
      <c r="B104" s="2" t="s">
        <v>10</v>
      </c>
      <c r="C104" s="2">
        <v>13</v>
      </c>
      <c r="D104" s="273" t="s">
        <v>251</v>
      </c>
      <c r="E104" s="274" t="s">
        <v>10</v>
      </c>
      <c r="F104" s="293" t="s">
        <v>572</v>
      </c>
      <c r="G104" s="2" t="s">
        <v>71</v>
      </c>
      <c r="H104" s="360">
        <f>SUM([2]прил10!I508)</f>
        <v>0</v>
      </c>
      <c r="I104" s="360">
        <f>SUM([2]прил10!J508)</f>
        <v>0</v>
      </c>
    </row>
    <row r="105" spans="1:9" ht="31.5" x14ac:dyDescent="0.25">
      <c r="A105" s="83" t="s">
        <v>139</v>
      </c>
      <c r="B105" s="34" t="s">
        <v>10</v>
      </c>
      <c r="C105" s="38">
        <v>13</v>
      </c>
      <c r="D105" s="301" t="s">
        <v>201</v>
      </c>
      <c r="E105" s="302" t="s">
        <v>505</v>
      </c>
      <c r="F105" s="303" t="s">
        <v>506</v>
      </c>
      <c r="G105" s="34"/>
      <c r="H105" s="357">
        <f t="shared" ref="H105:I108" si="12">SUM(H106)</f>
        <v>112400</v>
      </c>
      <c r="I105" s="357">
        <f t="shared" si="12"/>
        <v>112400</v>
      </c>
    </row>
    <row r="106" spans="1:9" ht="63" x14ac:dyDescent="0.25">
      <c r="A106" s="96" t="s">
        <v>138</v>
      </c>
      <c r="B106" s="2" t="s">
        <v>10</v>
      </c>
      <c r="C106" s="6">
        <v>13</v>
      </c>
      <c r="D106" s="288" t="s">
        <v>235</v>
      </c>
      <c r="E106" s="289" t="s">
        <v>505</v>
      </c>
      <c r="F106" s="290" t="s">
        <v>506</v>
      </c>
      <c r="G106" s="2"/>
      <c r="H106" s="358">
        <f t="shared" si="12"/>
        <v>112400</v>
      </c>
      <c r="I106" s="358">
        <f t="shared" si="12"/>
        <v>112400</v>
      </c>
    </row>
    <row r="107" spans="1:9" ht="47.25" x14ac:dyDescent="0.25">
      <c r="A107" s="96" t="s">
        <v>529</v>
      </c>
      <c r="B107" s="2" t="s">
        <v>10</v>
      </c>
      <c r="C107" s="6">
        <v>13</v>
      </c>
      <c r="D107" s="288" t="s">
        <v>235</v>
      </c>
      <c r="E107" s="289" t="s">
        <v>10</v>
      </c>
      <c r="F107" s="290" t="s">
        <v>506</v>
      </c>
      <c r="G107" s="2"/>
      <c r="H107" s="358">
        <f t="shared" si="12"/>
        <v>112400</v>
      </c>
      <c r="I107" s="358">
        <f t="shared" si="12"/>
        <v>112400</v>
      </c>
    </row>
    <row r="108" spans="1:9" ht="31.5" x14ac:dyDescent="0.25">
      <c r="A108" s="3" t="s">
        <v>95</v>
      </c>
      <c r="B108" s="2" t="s">
        <v>10</v>
      </c>
      <c r="C108" s="6">
        <v>13</v>
      </c>
      <c r="D108" s="288" t="s">
        <v>235</v>
      </c>
      <c r="E108" s="289" t="s">
        <v>10</v>
      </c>
      <c r="F108" s="290" t="s">
        <v>530</v>
      </c>
      <c r="G108" s="2"/>
      <c r="H108" s="358">
        <f t="shared" si="12"/>
        <v>112400</v>
      </c>
      <c r="I108" s="358">
        <f t="shared" si="12"/>
        <v>112400</v>
      </c>
    </row>
    <row r="109" spans="1:9" ht="31.5" x14ac:dyDescent="0.25">
      <c r="A109" s="98" t="s">
        <v>96</v>
      </c>
      <c r="B109" s="2" t="s">
        <v>10</v>
      </c>
      <c r="C109" s="6">
        <v>13</v>
      </c>
      <c r="D109" s="288" t="s">
        <v>235</v>
      </c>
      <c r="E109" s="289" t="s">
        <v>10</v>
      </c>
      <c r="F109" s="290" t="s">
        <v>530</v>
      </c>
      <c r="G109" s="2" t="s">
        <v>82</v>
      </c>
      <c r="H109" s="359">
        <f>SUM([2]прил10!I261)</f>
        <v>112400</v>
      </c>
      <c r="I109" s="359">
        <f>SUM([2]прил10!J261)</f>
        <v>112400</v>
      </c>
    </row>
    <row r="110" spans="1:9" ht="47.25" x14ac:dyDescent="0.25">
      <c r="A110" s="33" t="s">
        <v>140</v>
      </c>
      <c r="B110" s="34" t="s">
        <v>10</v>
      </c>
      <c r="C110" s="36">
        <v>13</v>
      </c>
      <c r="D110" s="276" t="s">
        <v>531</v>
      </c>
      <c r="E110" s="277" t="s">
        <v>505</v>
      </c>
      <c r="F110" s="278" t="s">
        <v>506</v>
      </c>
      <c r="G110" s="34"/>
      <c r="H110" s="357">
        <f t="shared" ref="H110:I113" si="13">SUM(H111)</f>
        <v>3000</v>
      </c>
      <c r="I110" s="357">
        <f t="shared" si="13"/>
        <v>3000</v>
      </c>
    </row>
    <row r="111" spans="1:9" ht="78.75" x14ac:dyDescent="0.25">
      <c r="A111" s="62" t="s">
        <v>141</v>
      </c>
      <c r="B111" s="2" t="s">
        <v>10</v>
      </c>
      <c r="C111" s="592">
        <v>13</v>
      </c>
      <c r="D111" s="291" t="s">
        <v>213</v>
      </c>
      <c r="E111" s="292" t="s">
        <v>505</v>
      </c>
      <c r="F111" s="293" t="s">
        <v>506</v>
      </c>
      <c r="G111" s="2"/>
      <c r="H111" s="358">
        <f t="shared" si="13"/>
        <v>3000</v>
      </c>
      <c r="I111" s="358">
        <f t="shared" si="13"/>
        <v>3000</v>
      </c>
    </row>
    <row r="112" spans="1:9" ht="47.25" x14ac:dyDescent="0.25">
      <c r="A112" s="62" t="s">
        <v>532</v>
      </c>
      <c r="B112" s="2" t="s">
        <v>10</v>
      </c>
      <c r="C112" s="592">
        <v>13</v>
      </c>
      <c r="D112" s="291" t="s">
        <v>213</v>
      </c>
      <c r="E112" s="292" t="s">
        <v>10</v>
      </c>
      <c r="F112" s="293" t="s">
        <v>506</v>
      </c>
      <c r="G112" s="2"/>
      <c r="H112" s="358">
        <f t="shared" si="13"/>
        <v>3000</v>
      </c>
      <c r="I112" s="358">
        <f t="shared" si="13"/>
        <v>3000</v>
      </c>
    </row>
    <row r="113" spans="1:9" ht="15.75" x14ac:dyDescent="0.25">
      <c r="A113" s="93" t="s">
        <v>534</v>
      </c>
      <c r="B113" s="2" t="s">
        <v>10</v>
      </c>
      <c r="C113" s="592">
        <v>13</v>
      </c>
      <c r="D113" s="291" t="s">
        <v>213</v>
      </c>
      <c r="E113" s="292" t="s">
        <v>10</v>
      </c>
      <c r="F113" s="293" t="s">
        <v>533</v>
      </c>
      <c r="G113" s="2"/>
      <c r="H113" s="358">
        <f t="shared" si="13"/>
        <v>3000</v>
      </c>
      <c r="I113" s="358">
        <f t="shared" si="13"/>
        <v>3000</v>
      </c>
    </row>
    <row r="114" spans="1:9" ht="31.5" x14ac:dyDescent="0.25">
      <c r="A114" s="98" t="s">
        <v>709</v>
      </c>
      <c r="B114" s="2" t="s">
        <v>10</v>
      </c>
      <c r="C114" s="592">
        <v>13</v>
      </c>
      <c r="D114" s="291" t="s">
        <v>213</v>
      </c>
      <c r="E114" s="292" t="s">
        <v>10</v>
      </c>
      <c r="F114" s="293" t="s">
        <v>533</v>
      </c>
      <c r="G114" s="2" t="s">
        <v>16</v>
      </c>
      <c r="H114" s="359">
        <f>SUM([2]прил10!I71)</f>
        <v>3000</v>
      </c>
      <c r="I114" s="359">
        <f>SUM([2]прил10!J71)</f>
        <v>3000</v>
      </c>
    </row>
    <row r="115" spans="1:9" ht="47.25" hidden="1" x14ac:dyDescent="0.25">
      <c r="A115" s="83" t="s">
        <v>199</v>
      </c>
      <c r="B115" s="34" t="s">
        <v>10</v>
      </c>
      <c r="C115" s="36">
        <v>13</v>
      </c>
      <c r="D115" s="276" t="s">
        <v>560</v>
      </c>
      <c r="E115" s="277" t="s">
        <v>505</v>
      </c>
      <c r="F115" s="278" t="s">
        <v>506</v>
      </c>
      <c r="G115" s="34"/>
      <c r="H115" s="357">
        <f>SUM(H116+H120)</f>
        <v>0</v>
      </c>
      <c r="I115" s="357">
        <f>SUM(I116+I120)</f>
        <v>0</v>
      </c>
    </row>
    <row r="116" spans="1:9" ht="78.75" hidden="1" x14ac:dyDescent="0.25">
      <c r="A116" s="93" t="s">
        <v>257</v>
      </c>
      <c r="B116" s="2" t="s">
        <v>10</v>
      </c>
      <c r="C116" s="592">
        <v>13</v>
      </c>
      <c r="D116" s="291" t="s">
        <v>256</v>
      </c>
      <c r="E116" s="292" t="s">
        <v>505</v>
      </c>
      <c r="F116" s="293" t="s">
        <v>506</v>
      </c>
      <c r="G116" s="2"/>
      <c r="H116" s="358">
        <f t="shared" ref="H116:I118" si="14">SUM(H117)</f>
        <v>0</v>
      </c>
      <c r="I116" s="358">
        <f t="shared" si="14"/>
        <v>0</v>
      </c>
    </row>
    <row r="117" spans="1:9" ht="47.25" hidden="1" x14ac:dyDescent="0.25">
      <c r="A117" s="3" t="s">
        <v>561</v>
      </c>
      <c r="B117" s="2" t="s">
        <v>10</v>
      </c>
      <c r="C117" s="592">
        <v>13</v>
      </c>
      <c r="D117" s="291" t="s">
        <v>256</v>
      </c>
      <c r="E117" s="292" t="s">
        <v>10</v>
      </c>
      <c r="F117" s="293" t="s">
        <v>506</v>
      </c>
      <c r="G117" s="2"/>
      <c r="H117" s="358">
        <f t="shared" si="14"/>
        <v>0</v>
      </c>
      <c r="I117" s="358">
        <f t="shared" si="14"/>
        <v>0</v>
      </c>
    </row>
    <row r="118" spans="1:9" ht="31.5" hidden="1" x14ac:dyDescent="0.25">
      <c r="A118" s="98" t="s">
        <v>573</v>
      </c>
      <c r="B118" s="2" t="s">
        <v>10</v>
      </c>
      <c r="C118" s="592">
        <v>13</v>
      </c>
      <c r="D118" s="291" t="s">
        <v>256</v>
      </c>
      <c r="E118" s="292" t="s">
        <v>10</v>
      </c>
      <c r="F118" s="293" t="s">
        <v>572</v>
      </c>
      <c r="G118" s="2"/>
      <c r="H118" s="358">
        <f t="shared" si="14"/>
        <v>0</v>
      </c>
      <c r="I118" s="358">
        <f t="shared" si="14"/>
        <v>0</v>
      </c>
    </row>
    <row r="119" spans="1:9" ht="15.75" hidden="1" x14ac:dyDescent="0.25">
      <c r="A119" s="99" t="s">
        <v>21</v>
      </c>
      <c r="B119" s="2" t="s">
        <v>10</v>
      </c>
      <c r="C119" s="592">
        <v>13</v>
      </c>
      <c r="D119" s="291" t="s">
        <v>256</v>
      </c>
      <c r="E119" s="292" t="s">
        <v>10</v>
      </c>
      <c r="F119" s="293" t="s">
        <v>572</v>
      </c>
      <c r="G119" s="2" t="s">
        <v>71</v>
      </c>
      <c r="H119" s="359">
        <f>SUM([2]прил10!I76)</f>
        <v>0</v>
      </c>
      <c r="I119" s="359">
        <f>SUM([2]прил10!J76)</f>
        <v>0</v>
      </c>
    </row>
    <row r="120" spans="1:9" ht="78.75" hidden="1" x14ac:dyDescent="0.25">
      <c r="A120" s="93" t="s">
        <v>200</v>
      </c>
      <c r="B120" s="2" t="s">
        <v>10</v>
      </c>
      <c r="C120" s="592">
        <v>13</v>
      </c>
      <c r="D120" s="291" t="s">
        <v>230</v>
      </c>
      <c r="E120" s="292" t="s">
        <v>505</v>
      </c>
      <c r="F120" s="293" t="s">
        <v>506</v>
      </c>
      <c r="G120" s="2"/>
      <c r="H120" s="358">
        <f t="shared" ref="H120:I122" si="15">SUM(H121)</f>
        <v>0</v>
      </c>
      <c r="I120" s="358">
        <f t="shared" si="15"/>
        <v>0</v>
      </c>
    </row>
    <row r="121" spans="1:9" ht="31.5" hidden="1" x14ac:dyDescent="0.25">
      <c r="A121" s="3" t="s">
        <v>574</v>
      </c>
      <c r="B121" s="2" t="s">
        <v>10</v>
      </c>
      <c r="C121" s="592">
        <v>13</v>
      </c>
      <c r="D121" s="291" t="s">
        <v>230</v>
      </c>
      <c r="E121" s="292" t="s">
        <v>10</v>
      </c>
      <c r="F121" s="293" t="s">
        <v>506</v>
      </c>
      <c r="G121" s="2"/>
      <c r="H121" s="358">
        <f t="shared" si="15"/>
        <v>0</v>
      </c>
      <c r="I121" s="358">
        <f t="shared" si="15"/>
        <v>0</v>
      </c>
    </row>
    <row r="122" spans="1:9" ht="31.5" hidden="1" x14ac:dyDescent="0.25">
      <c r="A122" s="98" t="s">
        <v>573</v>
      </c>
      <c r="B122" s="2" t="s">
        <v>10</v>
      </c>
      <c r="C122" s="592">
        <v>13</v>
      </c>
      <c r="D122" s="291" t="s">
        <v>230</v>
      </c>
      <c r="E122" s="292" t="s">
        <v>10</v>
      </c>
      <c r="F122" s="293" t="s">
        <v>572</v>
      </c>
      <c r="G122" s="2"/>
      <c r="H122" s="358">
        <f t="shared" si="15"/>
        <v>0</v>
      </c>
      <c r="I122" s="358">
        <f t="shared" si="15"/>
        <v>0</v>
      </c>
    </row>
    <row r="123" spans="1:9" ht="15.75" hidden="1" x14ac:dyDescent="0.25">
      <c r="A123" s="99" t="s">
        <v>21</v>
      </c>
      <c r="B123" s="2" t="s">
        <v>10</v>
      </c>
      <c r="C123" s="592">
        <v>13</v>
      </c>
      <c r="D123" s="291" t="s">
        <v>230</v>
      </c>
      <c r="E123" s="292" t="s">
        <v>10</v>
      </c>
      <c r="F123" s="293" t="s">
        <v>572</v>
      </c>
      <c r="G123" s="2" t="s">
        <v>71</v>
      </c>
      <c r="H123" s="359">
        <f>SUM([2]прил10!I80)</f>
        <v>0</v>
      </c>
      <c r="I123" s="359">
        <f>SUM([2]прил10!J80)</f>
        <v>0</v>
      </c>
    </row>
    <row r="124" spans="1:9" ht="31.5" x14ac:dyDescent="0.25">
      <c r="A124" s="83" t="s">
        <v>133</v>
      </c>
      <c r="B124" s="34" t="s">
        <v>10</v>
      </c>
      <c r="C124" s="34">
        <v>13</v>
      </c>
      <c r="D124" s="270" t="s">
        <v>517</v>
      </c>
      <c r="E124" s="271" t="s">
        <v>505</v>
      </c>
      <c r="F124" s="272" t="s">
        <v>506</v>
      </c>
      <c r="G124" s="34"/>
      <c r="H124" s="357">
        <f t="shared" ref="H124:I127" si="16">SUM(H125)</f>
        <v>2000</v>
      </c>
      <c r="I124" s="357">
        <f t="shared" si="16"/>
        <v>2000</v>
      </c>
    </row>
    <row r="125" spans="1:9" ht="63" x14ac:dyDescent="0.25">
      <c r="A125" s="84" t="s">
        <v>649</v>
      </c>
      <c r="B125" s="2" t="s">
        <v>10</v>
      </c>
      <c r="C125" s="2">
        <v>13</v>
      </c>
      <c r="D125" s="273" t="s">
        <v>648</v>
      </c>
      <c r="E125" s="274" t="s">
        <v>505</v>
      </c>
      <c r="F125" s="275" t="s">
        <v>506</v>
      </c>
      <c r="G125" s="2"/>
      <c r="H125" s="358">
        <f t="shared" si="16"/>
        <v>2000</v>
      </c>
      <c r="I125" s="358">
        <f t="shared" si="16"/>
        <v>2000</v>
      </c>
    </row>
    <row r="126" spans="1:9" ht="31.5" x14ac:dyDescent="0.25">
      <c r="A126" s="84" t="s">
        <v>650</v>
      </c>
      <c r="B126" s="2" t="s">
        <v>10</v>
      </c>
      <c r="C126" s="2">
        <v>13</v>
      </c>
      <c r="D126" s="273" t="s">
        <v>648</v>
      </c>
      <c r="E126" s="274" t="s">
        <v>10</v>
      </c>
      <c r="F126" s="275" t="s">
        <v>506</v>
      </c>
      <c r="G126" s="2"/>
      <c r="H126" s="358">
        <f t="shared" si="16"/>
        <v>2000</v>
      </c>
      <c r="I126" s="358">
        <f t="shared" si="16"/>
        <v>2000</v>
      </c>
    </row>
    <row r="127" spans="1:9" ht="15.75" x14ac:dyDescent="0.25">
      <c r="A127" s="97" t="s">
        <v>652</v>
      </c>
      <c r="B127" s="2" t="s">
        <v>10</v>
      </c>
      <c r="C127" s="2">
        <v>13</v>
      </c>
      <c r="D127" s="273" t="s">
        <v>648</v>
      </c>
      <c r="E127" s="274" t="s">
        <v>10</v>
      </c>
      <c r="F127" s="275" t="s">
        <v>651</v>
      </c>
      <c r="G127" s="2"/>
      <c r="H127" s="358">
        <f t="shared" si="16"/>
        <v>2000</v>
      </c>
      <c r="I127" s="358">
        <f t="shared" si="16"/>
        <v>2000</v>
      </c>
    </row>
    <row r="128" spans="1:9" ht="31.5" x14ac:dyDescent="0.25">
      <c r="A128" s="98" t="s">
        <v>709</v>
      </c>
      <c r="B128" s="2" t="s">
        <v>10</v>
      </c>
      <c r="C128" s="2">
        <v>13</v>
      </c>
      <c r="D128" s="273" t="s">
        <v>648</v>
      </c>
      <c r="E128" s="274" t="s">
        <v>10</v>
      </c>
      <c r="F128" s="275" t="s">
        <v>651</v>
      </c>
      <c r="G128" s="2" t="s">
        <v>16</v>
      </c>
      <c r="H128" s="360">
        <f>SUM([2]прил10!I85)</f>
        <v>2000</v>
      </c>
      <c r="I128" s="360">
        <f>SUM([2]прил10!J85)</f>
        <v>2000</v>
      </c>
    </row>
    <row r="129" spans="1:9" ht="31.5" hidden="1" x14ac:dyDescent="0.25">
      <c r="A129" s="103" t="s">
        <v>128</v>
      </c>
      <c r="B129" s="34" t="s">
        <v>10</v>
      </c>
      <c r="C129" s="34">
        <v>13</v>
      </c>
      <c r="D129" s="270" t="s">
        <v>520</v>
      </c>
      <c r="E129" s="271" t="s">
        <v>505</v>
      </c>
      <c r="F129" s="272" t="s">
        <v>506</v>
      </c>
      <c r="G129" s="34"/>
      <c r="H129" s="357">
        <f t="shared" ref="H129:I132" si="17">SUM(H130)</f>
        <v>0</v>
      </c>
      <c r="I129" s="357">
        <f t="shared" si="17"/>
        <v>0</v>
      </c>
    </row>
    <row r="130" spans="1:9" ht="63" hidden="1" x14ac:dyDescent="0.25">
      <c r="A130" s="84" t="s">
        <v>164</v>
      </c>
      <c r="B130" s="2" t="s">
        <v>10</v>
      </c>
      <c r="C130" s="2">
        <v>13</v>
      </c>
      <c r="D130" s="316" t="s">
        <v>244</v>
      </c>
      <c r="E130" s="317" t="s">
        <v>505</v>
      </c>
      <c r="F130" s="318" t="s">
        <v>506</v>
      </c>
      <c r="G130" s="79"/>
      <c r="H130" s="361">
        <f t="shared" si="17"/>
        <v>0</v>
      </c>
      <c r="I130" s="361">
        <f t="shared" si="17"/>
        <v>0</v>
      </c>
    </row>
    <row r="131" spans="1:9" ht="31.5" hidden="1" x14ac:dyDescent="0.25">
      <c r="A131" s="84" t="s">
        <v>589</v>
      </c>
      <c r="B131" s="2" t="s">
        <v>10</v>
      </c>
      <c r="C131" s="2">
        <v>13</v>
      </c>
      <c r="D131" s="316" t="s">
        <v>244</v>
      </c>
      <c r="E131" s="317" t="s">
        <v>10</v>
      </c>
      <c r="F131" s="318" t="s">
        <v>506</v>
      </c>
      <c r="G131" s="79"/>
      <c r="H131" s="361">
        <f t="shared" si="17"/>
        <v>0</v>
      </c>
      <c r="I131" s="361">
        <f t="shared" si="17"/>
        <v>0</v>
      </c>
    </row>
    <row r="132" spans="1:9" ht="31.5" hidden="1" x14ac:dyDescent="0.25">
      <c r="A132" s="77" t="s">
        <v>653</v>
      </c>
      <c r="B132" s="2" t="s">
        <v>10</v>
      </c>
      <c r="C132" s="2">
        <v>13</v>
      </c>
      <c r="D132" s="316" t="s">
        <v>244</v>
      </c>
      <c r="E132" s="317" t="s">
        <v>10</v>
      </c>
      <c r="F132" s="318" t="s">
        <v>654</v>
      </c>
      <c r="G132" s="79"/>
      <c r="H132" s="361">
        <f t="shared" si="17"/>
        <v>0</v>
      </c>
      <c r="I132" s="361">
        <f t="shared" si="17"/>
        <v>0</v>
      </c>
    </row>
    <row r="133" spans="1:9" ht="31.5" hidden="1" x14ac:dyDescent="0.25">
      <c r="A133" s="101" t="s">
        <v>709</v>
      </c>
      <c r="B133" s="2" t="s">
        <v>10</v>
      </c>
      <c r="C133" s="2">
        <v>13</v>
      </c>
      <c r="D133" s="316" t="s">
        <v>244</v>
      </c>
      <c r="E133" s="317" t="s">
        <v>10</v>
      </c>
      <c r="F133" s="318" t="s">
        <v>654</v>
      </c>
      <c r="G133" s="79" t="s">
        <v>16</v>
      </c>
      <c r="H133" s="362">
        <f>SUM([2]прил10!I90)</f>
        <v>0</v>
      </c>
      <c r="I133" s="362">
        <f>SUM([2]прил10!J90)</f>
        <v>0</v>
      </c>
    </row>
    <row r="134" spans="1:9" ht="31.5" x14ac:dyDescent="0.25">
      <c r="A134" s="83" t="s">
        <v>24</v>
      </c>
      <c r="B134" s="34" t="s">
        <v>10</v>
      </c>
      <c r="C134" s="36">
        <v>13</v>
      </c>
      <c r="D134" s="276" t="s">
        <v>214</v>
      </c>
      <c r="E134" s="277" t="s">
        <v>505</v>
      </c>
      <c r="F134" s="278" t="s">
        <v>506</v>
      </c>
      <c r="G134" s="34"/>
      <c r="H134" s="357">
        <f>SUM(H135)</f>
        <v>30000</v>
      </c>
      <c r="I134" s="357">
        <f>SUM(I135)</f>
        <v>30000</v>
      </c>
    </row>
    <row r="135" spans="1:9" ht="15.75" x14ac:dyDescent="0.25">
      <c r="A135" s="93" t="s">
        <v>97</v>
      </c>
      <c r="B135" s="2" t="s">
        <v>10</v>
      </c>
      <c r="C135" s="592">
        <v>13</v>
      </c>
      <c r="D135" s="291" t="s">
        <v>215</v>
      </c>
      <c r="E135" s="292" t="s">
        <v>505</v>
      </c>
      <c r="F135" s="293" t="s">
        <v>506</v>
      </c>
      <c r="G135" s="2"/>
      <c r="H135" s="358">
        <f>SUM(H136)</f>
        <v>30000</v>
      </c>
      <c r="I135" s="358">
        <f>SUM(I136)</f>
        <v>30000</v>
      </c>
    </row>
    <row r="136" spans="1:9" ht="15.75" x14ac:dyDescent="0.25">
      <c r="A136" s="3" t="s">
        <v>115</v>
      </c>
      <c r="B136" s="2" t="s">
        <v>10</v>
      </c>
      <c r="C136" s="592">
        <v>13</v>
      </c>
      <c r="D136" s="291" t="s">
        <v>215</v>
      </c>
      <c r="E136" s="292" t="s">
        <v>505</v>
      </c>
      <c r="F136" s="293" t="s">
        <v>535</v>
      </c>
      <c r="G136" s="2"/>
      <c r="H136" s="358">
        <f>SUM(H137:H138)</f>
        <v>30000</v>
      </c>
      <c r="I136" s="358">
        <f>SUM(I137:I138)</f>
        <v>30000</v>
      </c>
    </row>
    <row r="137" spans="1:9" ht="31.5" x14ac:dyDescent="0.25">
      <c r="A137" s="98" t="s">
        <v>709</v>
      </c>
      <c r="B137" s="2" t="s">
        <v>10</v>
      </c>
      <c r="C137" s="592">
        <v>13</v>
      </c>
      <c r="D137" s="291" t="s">
        <v>215</v>
      </c>
      <c r="E137" s="292" t="s">
        <v>505</v>
      </c>
      <c r="F137" s="293" t="s">
        <v>535</v>
      </c>
      <c r="G137" s="2" t="s">
        <v>16</v>
      </c>
      <c r="H137" s="359">
        <f>SUM([2]прил10!I94)</f>
        <v>30000</v>
      </c>
      <c r="I137" s="359">
        <f>SUM([2]прил10!J94)</f>
        <v>30000</v>
      </c>
    </row>
    <row r="138" spans="1:9" ht="15.75" hidden="1" x14ac:dyDescent="0.25">
      <c r="A138" s="3" t="s">
        <v>18</v>
      </c>
      <c r="B138" s="2" t="s">
        <v>10</v>
      </c>
      <c r="C138" s="592">
        <v>13</v>
      </c>
      <c r="D138" s="291" t="s">
        <v>215</v>
      </c>
      <c r="E138" s="292" t="s">
        <v>505</v>
      </c>
      <c r="F138" s="293" t="s">
        <v>535</v>
      </c>
      <c r="G138" s="2" t="s">
        <v>17</v>
      </c>
      <c r="H138" s="359">
        <f>SUM([2]прил10!I265)</f>
        <v>0</v>
      </c>
      <c r="I138" s="359">
        <f>SUM([2]прил10!J265)</f>
        <v>0</v>
      </c>
    </row>
    <row r="139" spans="1:9" ht="15.75" x14ac:dyDescent="0.25">
      <c r="A139" s="83" t="s">
        <v>197</v>
      </c>
      <c r="B139" s="34" t="s">
        <v>10</v>
      </c>
      <c r="C139" s="36">
        <v>13</v>
      </c>
      <c r="D139" s="276" t="s">
        <v>216</v>
      </c>
      <c r="E139" s="277" t="s">
        <v>505</v>
      </c>
      <c r="F139" s="278" t="s">
        <v>506</v>
      </c>
      <c r="G139" s="34"/>
      <c r="H139" s="357">
        <f>SUM(H140)</f>
        <v>1718459</v>
      </c>
      <c r="I139" s="357">
        <f>SUM(I140)</f>
        <v>1718459</v>
      </c>
    </row>
    <row r="140" spans="1:9" ht="15.75" x14ac:dyDescent="0.25">
      <c r="A140" s="93" t="s">
        <v>196</v>
      </c>
      <c r="B140" s="2" t="s">
        <v>10</v>
      </c>
      <c r="C140" s="592">
        <v>13</v>
      </c>
      <c r="D140" s="291" t="s">
        <v>217</v>
      </c>
      <c r="E140" s="292" t="s">
        <v>505</v>
      </c>
      <c r="F140" s="293" t="s">
        <v>506</v>
      </c>
      <c r="G140" s="2"/>
      <c r="H140" s="358">
        <f>SUM(H141+H143+H145+H147)</f>
        <v>1718459</v>
      </c>
      <c r="I140" s="358">
        <f>SUM(I141+I143+I145+I147)</f>
        <v>1718459</v>
      </c>
    </row>
    <row r="141" spans="1:9" ht="47.25" x14ac:dyDescent="0.25">
      <c r="A141" s="93" t="s">
        <v>717</v>
      </c>
      <c r="B141" s="2" t="s">
        <v>10</v>
      </c>
      <c r="C141" s="592">
        <v>13</v>
      </c>
      <c r="D141" s="291" t="s">
        <v>217</v>
      </c>
      <c r="E141" s="292" t="s">
        <v>505</v>
      </c>
      <c r="F141" s="493">
        <v>12712</v>
      </c>
      <c r="G141" s="2"/>
      <c r="H141" s="358">
        <f>SUM(H142)</f>
        <v>23700</v>
      </c>
      <c r="I141" s="358">
        <f>SUM(I142)</f>
        <v>23700</v>
      </c>
    </row>
    <row r="142" spans="1:9" ht="47.25" x14ac:dyDescent="0.25">
      <c r="A142" s="93" t="s">
        <v>88</v>
      </c>
      <c r="B142" s="2" t="s">
        <v>10</v>
      </c>
      <c r="C142" s="592">
        <v>13</v>
      </c>
      <c r="D142" s="291" t="s">
        <v>217</v>
      </c>
      <c r="E142" s="292" t="s">
        <v>505</v>
      </c>
      <c r="F142" s="493">
        <v>12712</v>
      </c>
      <c r="G142" s="2" t="s">
        <v>13</v>
      </c>
      <c r="H142" s="360">
        <f>SUM([2]прил10!I98)</f>
        <v>23700</v>
      </c>
      <c r="I142" s="360">
        <f>SUM([2]прил10!J98)</f>
        <v>23700</v>
      </c>
    </row>
    <row r="143" spans="1:9" ht="15.75" x14ac:dyDescent="0.25">
      <c r="A143" s="3" t="s">
        <v>198</v>
      </c>
      <c r="B143" s="2" t="s">
        <v>10</v>
      </c>
      <c r="C143" s="592">
        <v>13</v>
      </c>
      <c r="D143" s="291" t="s">
        <v>217</v>
      </c>
      <c r="E143" s="292" t="s">
        <v>505</v>
      </c>
      <c r="F143" s="293" t="s">
        <v>536</v>
      </c>
      <c r="G143" s="2"/>
      <c r="H143" s="358">
        <f>SUM(H144)</f>
        <v>85000</v>
      </c>
      <c r="I143" s="358">
        <f>SUM(I144)</f>
        <v>85000</v>
      </c>
    </row>
    <row r="144" spans="1:9" ht="31.5" x14ac:dyDescent="0.25">
      <c r="A144" s="487" t="s">
        <v>709</v>
      </c>
      <c r="B144" s="2" t="s">
        <v>10</v>
      </c>
      <c r="C144" s="592">
        <v>13</v>
      </c>
      <c r="D144" s="291" t="s">
        <v>217</v>
      </c>
      <c r="E144" s="292" t="s">
        <v>505</v>
      </c>
      <c r="F144" s="293" t="s">
        <v>536</v>
      </c>
      <c r="G144" s="2" t="s">
        <v>16</v>
      </c>
      <c r="H144" s="359">
        <f>SUM([2]прил10!I100)</f>
        <v>85000</v>
      </c>
      <c r="I144" s="359">
        <f>SUM([2]прил10!J100)</f>
        <v>85000</v>
      </c>
    </row>
    <row r="145" spans="1:9" ht="31.5" x14ac:dyDescent="0.25">
      <c r="A145" s="127" t="s">
        <v>699</v>
      </c>
      <c r="B145" s="2" t="s">
        <v>10</v>
      </c>
      <c r="C145" s="592">
        <v>13</v>
      </c>
      <c r="D145" s="291" t="s">
        <v>217</v>
      </c>
      <c r="E145" s="292" t="s">
        <v>505</v>
      </c>
      <c r="F145" s="293" t="s">
        <v>572</v>
      </c>
      <c r="G145" s="2"/>
      <c r="H145" s="358">
        <f>SUM(H146)</f>
        <v>60000</v>
      </c>
      <c r="I145" s="358">
        <f>SUM(I146)</f>
        <v>60000</v>
      </c>
    </row>
    <row r="146" spans="1:9" ht="47.25" x14ac:dyDescent="0.25">
      <c r="A146" s="127" t="s">
        <v>88</v>
      </c>
      <c r="B146" s="2" t="s">
        <v>10</v>
      </c>
      <c r="C146" s="592">
        <v>13</v>
      </c>
      <c r="D146" s="291" t="s">
        <v>217</v>
      </c>
      <c r="E146" s="292" t="s">
        <v>505</v>
      </c>
      <c r="F146" s="293" t="s">
        <v>572</v>
      </c>
      <c r="G146" s="2" t="s">
        <v>13</v>
      </c>
      <c r="H146" s="359">
        <f>SUM([2]прил10!I102)</f>
        <v>60000</v>
      </c>
      <c r="I146" s="359">
        <f>SUM([2]прил10!J102)</f>
        <v>60000</v>
      </c>
    </row>
    <row r="147" spans="1:9" ht="78.75" x14ac:dyDescent="0.25">
      <c r="A147" s="99" t="s">
        <v>538</v>
      </c>
      <c r="B147" s="2" t="s">
        <v>10</v>
      </c>
      <c r="C147" s="592">
        <v>13</v>
      </c>
      <c r="D147" s="291" t="s">
        <v>217</v>
      </c>
      <c r="E147" s="292" t="s">
        <v>505</v>
      </c>
      <c r="F147" s="293" t="s">
        <v>537</v>
      </c>
      <c r="G147" s="2"/>
      <c r="H147" s="358">
        <f>SUM(H148:H149)</f>
        <v>1549759</v>
      </c>
      <c r="I147" s="358">
        <f>SUM(I148:I149)</f>
        <v>1549759</v>
      </c>
    </row>
    <row r="148" spans="1:9" ht="47.25" x14ac:dyDescent="0.25">
      <c r="A148" s="93" t="s">
        <v>88</v>
      </c>
      <c r="B148" s="2" t="s">
        <v>10</v>
      </c>
      <c r="C148" s="592">
        <v>13</v>
      </c>
      <c r="D148" s="291" t="s">
        <v>217</v>
      </c>
      <c r="E148" s="292" t="s">
        <v>505</v>
      </c>
      <c r="F148" s="293" t="s">
        <v>537</v>
      </c>
      <c r="G148" s="2" t="s">
        <v>13</v>
      </c>
      <c r="H148" s="359">
        <f>SUM([2]прил10!I104)</f>
        <v>886000</v>
      </c>
      <c r="I148" s="359">
        <f>SUM([2]прил10!J104)</f>
        <v>886000</v>
      </c>
    </row>
    <row r="149" spans="1:9" ht="31.5" x14ac:dyDescent="0.25">
      <c r="A149" s="98" t="s">
        <v>709</v>
      </c>
      <c r="B149" s="2" t="s">
        <v>10</v>
      </c>
      <c r="C149" s="592">
        <v>13</v>
      </c>
      <c r="D149" s="291" t="s">
        <v>217</v>
      </c>
      <c r="E149" s="292" t="s">
        <v>505</v>
      </c>
      <c r="F149" s="293" t="s">
        <v>537</v>
      </c>
      <c r="G149" s="2" t="s">
        <v>16</v>
      </c>
      <c r="H149" s="359">
        <f>SUM([2]прил10!I105)</f>
        <v>663759</v>
      </c>
      <c r="I149" s="359">
        <f>SUM([2]прил10!J105)</f>
        <v>663759</v>
      </c>
    </row>
    <row r="150" spans="1:9" ht="31.5" x14ac:dyDescent="0.25">
      <c r="A150" s="33" t="s">
        <v>142</v>
      </c>
      <c r="B150" s="34" t="s">
        <v>10</v>
      </c>
      <c r="C150" s="36">
        <v>13</v>
      </c>
      <c r="D150" s="276" t="s">
        <v>218</v>
      </c>
      <c r="E150" s="277" t="s">
        <v>505</v>
      </c>
      <c r="F150" s="278" t="s">
        <v>506</v>
      </c>
      <c r="G150" s="34"/>
      <c r="H150" s="357">
        <f>SUM(H151)</f>
        <v>5272767</v>
      </c>
      <c r="I150" s="357">
        <f>SUM(I151)</f>
        <v>5272767</v>
      </c>
    </row>
    <row r="151" spans="1:9" ht="31.5" x14ac:dyDescent="0.25">
      <c r="A151" s="93" t="s">
        <v>143</v>
      </c>
      <c r="B151" s="2" t="s">
        <v>10</v>
      </c>
      <c r="C151" s="592">
        <v>13</v>
      </c>
      <c r="D151" s="291" t="s">
        <v>219</v>
      </c>
      <c r="E151" s="292" t="s">
        <v>505</v>
      </c>
      <c r="F151" s="293" t="s">
        <v>506</v>
      </c>
      <c r="G151" s="2"/>
      <c r="H151" s="358">
        <f>SUM(H152)</f>
        <v>5272767</v>
      </c>
      <c r="I151" s="358">
        <f>SUM(I152)</f>
        <v>5272767</v>
      </c>
    </row>
    <row r="152" spans="1:9" ht="31.5" x14ac:dyDescent="0.25">
      <c r="A152" s="3" t="s">
        <v>98</v>
      </c>
      <c r="B152" s="2" t="s">
        <v>10</v>
      </c>
      <c r="C152" s="592">
        <v>13</v>
      </c>
      <c r="D152" s="291" t="s">
        <v>219</v>
      </c>
      <c r="E152" s="292" t="s">
        <v>505</v>
      </c>
      <c r="F152" s="293" t="s">
        <v>539</v>
      </c>
      <c r="G152" s="2"/>
      <c r="H152" s="358">
        <f>SUM(H153:H155)</f>
        <v>5272767</v>
      </c>
      <c r="I152" s="358">
        <f>SUM(I153:I155)</f>
        <v>5272767</v>
      </c>
    </row>
    <row r="153" spans="1:9" ht="47.25" x14ac:dyDescent="0.25">
      <c r="A153" s="93" t="s">
        <v>88</v>
      </c>
      <c r="B153" s="2" t="s">
        <v>10</v>
      </c>
      <c r="C153" s="592">
        <v>13</v>
      </c>
      <c r="D153" s="291" t="s">
        <v>219</v>
      </c>
      <c r="E153" s="292" t="s">
        <v>505</v>
      </c>
      <c r="F153" s="293" t="s">
        <v>539</v>
      </c>
      <c r="G153" s="2" t="s">
        <v>13</v>
      </c>
      <c r="H153" s="359">
        <f>SUM([2]прил10!I109)</f>
        <v>3175000</v>
      </c>
      <c r="I153" s="359">
        <f>SUM([2]прил10!J109)</f>
        <v>3175000</v>
      </c>
    </row>
    <row r="154" spans="1:9" ht="31.5" x14ac:dyDescent="0.25">
      <c r="A154" s="98" t="s">
        <v>709</v>
      </c>
      <c r="B154" s="2" t="s">
        <v>10</v>
      </c>
      <c r="C154" s="592">
        <v>13</v>
      </c>
      <c r="D154" s="291" t="s">
        <v>219</v>
      </c>
      <c r="E154" s="292" t="s">
        <v>505</v>
      </c>
      <c r="F154" s="293" t="s">
        <v>539</v>
      </c>
      <c r="G154" s="2" t="s">
        <v>16</v>
      </c>
      <c r="H154" s="359">
        <f>SUM([2]прил10!I110)</f>
        <v>2023767</v>
      </c>
      <c r="I154" s="359">
        <f>SUM([2]прил10!J110)</f>
        <v>2023767</v>
      </c>
    </row>
    <row r="155" spans="1:9" ht="15.75" x14ac:dyDescent="0.25">
      <c r="A155" s="3" t="s">
        <v>18</v>
      </c>
      <c r="B155" s="2" t="s">
        <v>10</v>
      </c>
      <c r="C155" s="592">
        <v>13</v>
      </c>
      <c r="D155" s="291" t="s">
        <v>219</v>
      </c>
      <c r="E155" s="292" t="s">
        <v>505</v>
      </c>
      <c r="F155" s="293" t="s">
        <v>539</v>
      </c>
      <c r="G155" s="2" t="s">
        <v>17</v>
      </c>
      <c r="H155" s="359">
        <f>SUM([2]прил10!I111)</f>
        <v>74000</v>
      </c>
      <c r="I155" s="359">
        <f>SUM([2]прил10!J111)</f>
        <v>74000</v>
      </c>
    </row>
    <row r="156" spans="1:9" ht="15.75" hidden="1" x14ac:dyDescent="0.25">
      <c r="A156" s="33" t="s">
        <v>723</v>
      </c>
      <c r="B156" s="34" t="s">
        <v>10</v>
      </c>
      <c r="C156" s="36">
        <v>13</v>
      </c>
      <c r="D156" s="276" t="s">
        <v>721</v>
      </c>
      <c r="E156" s="277" t="s">
        <v>505</v>
      </c>
      <c r="F156" s="278" t="s">
        <v>506</v>
      </c>
      <c r="G156" s="34"/>
      <c r="H156" s="357">
        <f t="shared" ref="H156:I158" si="18">SUM(H157)</f>
        <v>0</v>
      </c>
      <c r="I156" s="357">
        <f t="shared" si="18"/>
        <v>0</v>
      </c>
    </row>
    <row r="157" spans="1:9" ht="15.75" hidden="1" x14ac:dyDescent="0.25">
      <c r="A157" s="3" t="s">
        <v>22</v>
      </c>
      <c r="B157" s="2" t="s">
        <v>10</v>
      </c>
      <c r="C157" s="592">
        <v>13</v>
      </c>
      <c r="D157" s="291" t="s">
        <v>722</v>
      </c>
      <c r="E157" s="292" t="s">
        <v>505</v>
      </c>
      <c r="F157" s="293" t="s">
        <v>506</v>
      </c>
      <c r="G157" s="2"/>
      <c r="H157" s="358">
        <f t="shared" si="18"/>
        <v>0</v>
      </c>
      <c r="I157" s="358">
        <f t="shared" si="18"/>
        <v>0</v>
      </c>
    </row>
    <row r="158" spans="1:9" ht="15.75" hidden="1" x14ac:dyDescent="0.25">
      <c r="A158" s="3" t="s">
        <v>724</v>
      </c>
      <c r="B158" s="2" t="s">
        <v>10</v>
      </c>
      <c r="C158" s="592">
        <v>13</v>
      </c>
      <c r="D158" s="291" t="s">
        <v>722</v>
      </c>
      <c r="E158" s="292" t="s">
        <v>505</v>
      </c>
      <c r="F158" s="493">
        <v>10030</v>
      </c>
      <c r="G158" s="2"/>
      <c r="H158" s="358">
        <f t="shared" si="18"/>
        <v>0</v>
      </c>
      <c r="I158" s="358">
        <f t="shared" si="18"/>
        <v>0</v>
      </c>
    </row>
    <row r="159" spans="1:9" ht="15.75" hidden="1" x14ac:dyDescent="0.25">
      <c r="A159" s="69" t="s">
        <v>40</v>
      </c>
      <c r="B159" s="2" t="s">
        <v>10</v>
      </c>
      <c r="C159" s="592">
        <v>13</v>
      </c>
      <c r="D159" s="291" t="s">
        <v>722</v>
      </c>
      <c r="E159" s="292" t="s">
        <v>505</v>
      </c>
      <c r="F159" s="493">
        <v>10030</v>
      </c>
      <c r="G159" s="2" t="s">
        <v>39</v>
      </c>
      <c r="H159" s="359">
        <f>SUM([2]прил10!I115)</f>
        <v>0</v>
      </c>
      <c r="I159" s="359">
        <f>SUM([2]прил10!J115)</f>
        <v>0</v>
      </c>
    </row>
    <row r="160" spans="1:9" ht="31.5" x14ac:dyDescent="0.25">
      <c r="A160" s="82" t="s">
        <v>77</v>
      </c>
      <c r="B160" s="16" t="s">
        <v>15</v>
      </c>
      <c r="C160" s="45"/>
      <c r="D160" s="304"/>
      <c r="E160" s="305"/>
      <c r="F160" s="306"/>
      <c r="G160" s="15"/>
      <c r="H160" s="355">
        <f>SUM(H161)</f>
        <v>2051500</v>
      </c>
      <c r="I160" s="355">
        <f>SUM(I161)</f>
        <v>2051500</v>
      </c>
    </row>
    <row r="161" spans="1:9" ht="31.5" x14ac:dyDescent="0.25">
      <c r="A161" s="95" t="s">
        <v>78</v>
      </c>
      <c r="B161" s="26" t="s">
        <v>15</v>
      </c>
      <c r="C161" s="63" t="s">
        <v>32</v>
      </c>
      <c r="D161" s="307"/>
      <c r="E161" s="308"/>
      <c r="F161" s="309"/>
      <c r="G161" s="25"/>
      <c r="H161" s="356">
        <f>SUM(H162)</f>
        <v>2051500</v>
      </c>
      <c r="I161" s="356">
        <f>SUM(I162)</f>
        <v>2051500</v>
      </c>
    </row>
    <row r="162" spans="1:9" ht="63" x14ac:dyDescent="0.25">
      <c r="A162" s="83" t="s">
        <v>144</v>
      </c>
      <c r="B162" s="34" t="s">
        <v>15</v>
      </c>
      <c r="C162" s="48" t="s">
        <v>32</v>
      </c>
      <c r="D162" s="282" t="s">
        <v>220</v>
      </c>
      <c r="E162" s="283" t="s">
        <v>505</v>
      </c>
      <c r="F162" s="284" t="s">
        <v>506</v>
      </c>
      <c r="G162" s="34"/>
      <c r="H162" s="357">
        <f>SUM(H163+H169)</f>
        <v>2051500</v>
      </c>
      <c r="I162" s="357">
        <f>SUM(I163+I169)</f>
        <v>2051500</v>
      </c>
    </row>
    <row r="163" spans="1:9" ht="110.25" x14ac:dyDescent="0.25">
      <c r="A163" s="84" t="s">
        <v>145</v>
      </c>
      <c r="B163" s="2" t="s">
        <v>15</v>
      </c>
      <c r="C163" s="8" t="s">
        <v>32</v>
      </c>
      <c r="D163" s="310" t="s">
        <v>221</v>
      </c>
      <c r="E163" s="311" t="s">
        <v>505</v>
      </c>
      <c r="F163" s="312" t="s">
        <v>506</v>
      </c>
      <c r="G163" s="2"/>
      <c r="H163" s="358">
        <f>SUM(H164)</f>
        <v>1889500</v>
      </c>
      <c r="I163" s="358">
        <f>SUM(I164)</f>
        <v>1889500</v>
      </c>
    </row>
    <row r="164" spans="1:9" ht="31.5" x14ac:dyDescent="0.25">
      <c r="A164" s="84" t="s">
        <v>540</v>
      </c>
      <c r="B164" s="2" t="s">
        <v>15</v>
      </c>
      <c r="C164" s="8" t="s">
        <v>32</v>
      </c>
      <c r="D164" s="310" t="s">
        <v>221</v>
      </c>
      <c r="E164" s="311" t="s">
        <v>10</v>
      </c>
      <c r="F164" s="312" t="s">
        <v>506</v>
      </c>
      <c r="G164" s="2"/>
      <c r="H164" s="358">
        <f>SUM(H165)</f>
        <v>1889500</v>
      </c>
      <c r="I164" s="358">
        <f>SUM(I165)</f>
        <v>1889500</v>
      </c>
    </row>
    <row r="165" spans="1:9" ht="31.5" x14ac:dyDescent="0.25">
      <c r="A165" s="3" t="s">
        <v>98</v>
      </c>
      <c r="B165" s="2" t="s">
        <v>15</v>
      </c>
      <c r="C165" s="8" t="s">
        <v>32</v>
      </c>
      <c r="D165" s="310" t="s">
        <v>221</v>
      </c>
      <c r="E165" s="311" t="s">
        <v>10</v>
      </c>
      <c r="F165" s="312" t="s">
        <v>539</v>
      </c>
      <c r="G165" s="2"/>
      <c r="H165" s="358">
        <f>SUM(H166:H168)</f>
        <v>1889500</v>
      </c>
      <c r="I165" s="358">
        <f>SUM(I166:I168)</f>
        <v>1889500</v>
      </c>
    </row>
    <row r="166" spans="1:9" ht="47.25" x14ac:dyDescent="0.25">
      <c r="A166" s="93" t="s">
        <v>88</v>
      </c>
      <c r="B166" s="2" t="s">
        <v>15</v>
      </c>
      <c r="C166" s="8" t="s">
        <v>32</v>
      </c>
      <c r="D166" s="310" t="s">
        <v>221</v>
      </c>
      <c r="E166" s="311" t="s">
        <v>10</v>
      </c>
      <c r="F166" s="312" t="s">
        <v>539</v>
      </c>
      <c r="G166" s="2" t="s">
        <v>13</v>
      </c>
      <c r="H166" s="359">
        <f>SUM([2]прил10!I122)</f>
        <v>1764500</v>
      </c>
      <c r="I166" s="359">
        <f>SUM([2]прил10!J122)</f>
        <v>1764500</v>
      </c>
    </row>
    <row r="167" spans="1:9" ht="31.5" x14ac:dyDescent="0.25">
      <c r="A167" s="98" t="s">
        <v>709</v>
      </c>
      <c r="B167" s="2" t="s">
        <v>15</v>
      </c>
      <c r="C167" s="8" t="s">
        <v>32</v>
      </c>
      <c r="D167" s="310" t="s">
        <v>221</v>
      </c>
      <c r="E167" s="311" t="s">
        <v>10</v>
      </c>
      <c r="F167" s="312" t="s">
        <v>539</v>
      </c>
      <c r="G167" s="2" t="s">
        <v>16</v>
      </c>
      <c r="H167" s="359">
        <f>SUM([2]прил10!I123)</f>
        <v>123000</v>
      </c>
      <c r="I167" s="359">
        <f>SUM([2]прил10!J123)</f>
        <v>123000</v>
      </c>
    </row>
    <row r="168" spans="1:9" ht="15.75" x14ac:dyDescent="0.25">
      <c r="A168" s="3" t="s">
        <v>18</v>
      </c>
      <c r="B168" s="2" t="s">
        <v>15</v>
      </c>
      <c r="C168" s="8" t="s">
        <v>32</v>
      </c>
      <c r="D168" s="310" t="s">
        <v>221</v>
      </c>
      <c r="E168" s="311" t="s">
        <v>10</v>
      </c>
      <c r="F168" s="312" t="s">
        <v>539</v>
      </c>
      <c r="G168" s="2" t="s">
        <v>17</v>
      </c>
      <c r="H168" s="359">
        <f>SUM([2]прил10!I124)</f>
        <v>2000</v>
      </c>
      <c r="I168" s="359">
        <f>SUM([2]прил10!J124)</f>
        <v>2000</v>
      </c>
    </row>
    <row r="169" spans="1:9" ht="110.25" x14ac:dyDescent="0.25">
      <c r="A169" s="62" t="s">
        <v>659</v>
      </c>
      <c r="B169" s="2" t="s">
        <v>15</v>
      </c>
      <c r="C169" s="8" t="s">
        <v>32</v>
      </c>
      <c r="D169" s="285" t="s">
        <v>655</v>
      </c>
      <c r="E169" s="286" t="s">
        <v>505</v>
      </c>
      <c r="F169" s="287" t="s">
        <v>506</v>
      </c>
      <c r="G169" s="2"/>
      <c r="H169" s="358">
        <f t="shared" ref="H169:I171" si="19">SUM(H170)</f>
        <v>162000</v>
      </c>
      <c r="I169" s="358">
        <f t="shared" si="19"/>
        <v>162000</v>
      </c>
    </row>
    <row r="170" spans="1:9" ht="47.25" x14ac:dyDescent="0.25">
      <c r="A170" s="111" t="s">
        <v>657</v>
      </c>
      <c r="B170" s="2" t="s">
        <v>15</v>
      </c>
      <c r="C170" s="8" t="s">
        <v>32</v>
      </c>
      <c r="D170" s="285" t="s">
        <v>655</v>
      </c>
      <c r="E170" s="286" t="s">
        <v>10</v>
      </c>
      <c r="F170" s="287" t="s">
        <v>506</v>
      </c>
      <c r="G170" s="2"/>
      <c r="H170" s="358">
        <f t="shared" si="19"/>
        <v>162000</v>
      </c>
      <c r="I170" s="358">
        <f t="shared" si="19"/>
        <v>162000</v>
      </c>
    </row>
    <row r="171" spans="1:9" ht="47.25" x14ac:dyDescent="0.25">
      <c r="A171" s="111" t="s">
        <v>658</v>
      </c>
      <c r="B171" s="2" t="s">
        <v>15</v>
      </c>
      <c r="C171" s="8" t="s">
        <v>32</v>
      </c>
      <c r="D171" s="285" t="s">
        <v>655</v>
      </c>
      <c r="E171" s="286" t="s">
        <v>10</v>
      </c>
      <c r="F171" s="293" t="s">
        <v>656</v>
      </c>
      <c r="G171" s="2"/>
      <c r="H171" s="358">
        <f t="shared" si="19"/>
        <v>162000</v>
      </c>
      <c r="I171" s="358">
        <f t="shared" si="19"/>
        <v>162000</v>
      </c>
    </row>
    <row r="172" spans="1:9" ht="31.5" x14ac:dyDescent="0.25">
      <c r="A172" s="98" t="s">
        <v>709</v>
      </c>
      <c r="B172" s="2" t="s">
        <v>15</v>
      </c>
      <c r="C172" s="8" t="s">
        <v>32</v>
      </c>
      <c r="D172" s="285" t="s">
        <v>655</v>
      </c>
      <c r="E172" s="286" t="s">
        <v>10</v>
      </c>
      <c r="F172" s="293" t="s">
        <v>656</v>
      </c>
      <c r="G172" s="2" t="s">
        <v>16</v>
      </c>
      <c r="H172" s="359">
        <f>SUM([2]прил10!I128)</f>
        <v>162000</v>
      </c>
      <c r="I172" s="359">
        <f>SUM([2]прил10!J128)</f>
        <v>162000</v>
      </c>
    </row>
    <row r="173" spans="1:9" ht="15.75" x14ac:dyDescent="0.25">
      <c r="A173" s="82" t="s">
        <v>25</v>
      </c>
      <c r="B173" s="16" t="s">
        <v>20</v>
      </c>
      <c r="C173" s="45"/>
      <c r="D173" s="304"/>
      <c r="E173" s="305"/>
      <c r="F173" s="306"/>
      <c r="G173" s="15"/>
      <c r="H173" s="355">
        <f>SUM(H174+H180+H194)</f>
        <v>5426022</v>
      </c>
      <c r="I173" s="355">
        <f>SUM(I174+I180+I194)</f>
        <v>6004107</v>
      </c>
    </row>
    <row r="174" spans="1:9" ht="15.75" x14ac:dyDescent="0.25">
      <c r="A174" s="95" t="s">
        <v>268</v>
      </c>
      <c r="B174" s="26" t="s">
        <v>20</v>
      </c>
      <c r="C174" s="63" t="s">
        <v>35</v>
      </c>
      <c r="D174" s="307"/>
      <c r="E174" s="308"/>
      <c r="F174" s="309"/>
      <c r="G174" s="25"/>
      <c r="H174" s="356">
        <f t="shared" ref="H174:I178" si="20">SUM(H175)</f>
        <v>450000</v>
      </c>
      <c r="I174" s="356">
        <f t="shared" si="20"/>
        <v>450000</v>
      </c>
    </row>
    <row r="175" spans="1:9" ht="47.25" x14ac:dyDescent="0.25">
      <c r="A175" s="83" t="s">
        <v>148</v>
      </c>
      <c r="B175" s="34" t="s">
        <v>20</v>
      </c>
      <c r="C175" s="36" t="s">
        <v>35</v>
      </c>
      <c r="D175" s="276" t="s">
        <v>543</v>
      </c>
      <c r="E175" s="277" t="s">
        <v>505</v>
      </c>
      <c r="F175" s="278" t="s">
        <v>506</v>
      </c>
      <c r="G175" s="34"/>
      <c r="H175" s="357">
        <f t="shared" si="20"/>
        <v>450000</v>
      </c>
      <c r="I175" s="357">
        <f t="shared" si="20"/>
        <v>450000</v>
      </c>
    </row>
    <row r="176" spans="1:9" ht="78.75" x14ac:dyDescent="0.25">
      <c r="A176" s="84" t="s">
        <v>193</v>
      </c>
      <c r="B176" s="50" t="s">
        <v>20</v>
      </c>
      <c r="C176" s="61" t="s">
        <v>35</v>
      </c>
      <c r="D176" s="279" t="s">
        <v>231</v>
      </c>
      <c r="E176" s="280" t="s">
        <v>505</v>
      </c>
      <c r="F176" s="281" t="s">
        <v>506</v>
      </c>
      <c r="G176" s="50"/>
      <c r="H176" s="358">
        <f t="shared" si="20"/>
        <v>450000</v>
      </c>
      <c r="I176" s="358">
        <f t="shared" si="20"/>
        <v>450000</v>
      </c>
    </row>
    <row r="177" spans="1:11" ht="31.5" x14ac:dyDescent="0.25">
      <c r="A177" s="84" t="s">
        <v>544</v>
      </c>
      <c r="B177" s="50" t="s">
        <v>20</v>
      </c>
      <c r="C177" s="61" t="s">
        <v>35</v>
      </c>
      <c r="D177" s="279" t="s">
        <v>231</v>
      </c>
      <c r="E177" s="280" t="s">
        <v>10</v>
      </c>
      <c r="F177" s="281" t="s">
        <v>506</v>
      </c>
      <c r="G177" s="50"/>
      <c r="H177" s="358">
        <f t="shared" si="20"/>
        <v>450000</v>
      </c>
      <c r="I177" s="358">
        <f t="shared" si="20"/>
        <v>450000</v>
      </c>
    </row>
    <row r="178" spans="1:11" ht="15.75" x14ac:dyDescent="0.25">
      <c r="A178" s="84" t="s">
        <v>194</v>
      </c>
      <c r="B178" s="50" t="s">
        <v>20</v>
      </c>
      <c r="C178" s="61" t="s">
        <v>35</v>
      </c>
      <c r="D178" s="279" t="s">
        <v>231</v>
      </c>
      <c r="E178" s="280" t="s">
        <v>10</v>
      </c>
      <c r="F178" s="281" t="s">
        <v>545</v>
      </c>
      <c r="G178" s="50"/>
      <c r="H178" s="358">
        <f t="shared" si="20"/>
        <v>450000</v>
      </c>
      <c r="I178" s="358">
        <f t="shared" si="20"/>
        <v>450000</v>
      </c>
    </row>
    <row r="179" spans="1:11" ht="15.75" x14ac:dyDescent="0.25">
      <c r="A179" s="3" t="s">
        <v>18</v>
      </c>
      <c r="B179" s="50" t="s">
        <v>20</v>
      </c>
      <c r="C179" s="61" t="s">
        <v>35</v>
      </c>
      <c r="D179" s="279" t="s">
        <v>231</v>
      </c>
      <c r="E179" s="280" t="s">
        <v>10</v>
      </c>
      <c r="F179" s="281" t="s">
        <v>545</v>
      </c>
      <c r="G179" s="50" t="s">
        <v>17</v>
      </c>
      <c r="H179" s="360">
        <f>SUM([2]прил10!I135)</f>
        <v>450000</v>
      </c>
      <c r="I179" s="360">
        <f>SUM([2]прил10!J135)</f>
        <v>450000</v>
      </c>
    </row>
    <row r="180" spans="1:11" ht="15.75" x14ac:dyDescent="0.25">
      <c r="A180" s="95" t="s">
        <v>147</v>
      </c>
      <c r="B180" s="26" t="s">
        <v>20</v>
      </c>
      <c r="C180" s="46" t="s">
        <v>32</v>
      </c>
      <c r="D180" s="294"/>
      <c r="E180" s="295"/>
      <c r="F180" s="296"/>
      <c r="G180" s="25"/>
      <c r="H180" s="356">
        <f>SUM(H181)</f>
        <v>4673223</v>
      </c>
      <c r="I180" s="356">
        <f>SUM(I181)</f>
        <v>5251308</v>
      </c>
    </row>
    <row r="181" spans="1:11" ht="47.25" x14ac:dyDescent="0.25">
      <c r="A181" s="83" t="s">
        <v>148</v>
      </c>
      <c r="B181" s="34" t="s">
        <v>20</v>
      </c>
      <c r="C181" s="36" t="s">
        <v>32</v>
      </c>
      <c r="D181" s="276" t="s">
        <v>543</v>
      </c>
      <c r="E181" s="277" t="s">
        <v>505</v>
      </c>
      <c r="F181" s="278" t="s">
        <v>506</v>
      </c>
      <c r="G181" s="34"/>
      <c r="H181" s="357">
        <f>SUM(H182+H190)</f>
        <v>4673223</v>
      </c>
      <c r="I181" s="357">
        <f>SUM(I182+I190)</f>
        <v>5251308</v>
      </c>
    </row>
    <row r="182" spans="1:11" ht="78.75" x14ac:dyDescent="0.25">
      <c r="A182" s="84" t="s">
        <v>149</v>
      </c>
      <c r="B182" s="50" t="s">
        <v>20</v>
      </c>
      <c r="C182" s="61" t="s">
        <v>32</v>
      </c>
      <c r="D182" s="279" t="s">
        <v>223</v>
      </c>
      <c r="E182" s="280" t="s">
        <v>505</v>
      </c>
      <c r="F182" s="281" t="s">
        <v>506</v>
      </c>
      <c r="G182" s="50"/>
      <c r="H182" s="358">
        <f>SUM(H183)</f>
        <v>4625223</v>
      </c>
      <c r="I182" s="358">
        <f>SUM(I183)</f>
        <v>5203308</v>
      </c>
    </row>
    <row r="183" spans="1:11" ht="47.25" x14ac:dyDescent="0.25">
      <c r="A183" s="84" t="s">
        <v>546</v>
      </c>
      <c r="B183" s="50" t="s">
        <v>20</v>
      </c>
      <c r="C183" s="61" t="s">
        <v>32</v>
      </c>
      <c r="D183" s="279" t="s">
        <v>223</v>
      </c>
      <c r="E183" s="280" t="s">
        <v>10</v>
      </c>
      <c r="F183" s="281" t="s">
        <v>506</v>
      </c>
      <c r="G183" s="50"/>
      <c r="H183" s="358">
        <f>SUM(H184+H186+H188)</f>
        <v>4625223</v>
      </c>
      <c r="I183" s="358">
        <f>SUM(I184+I186+I188)</f>
        <v>5203308</v>
      </c>
    </row>
    <row r="184" spans="1:11" ht="31.5" x14ac:dyDescent="0.25">
      <c r="A184" s="84" t="s">
        <v>150</v>
      </c>
      <c r="B184" s="50" t="s">
        <v>20</v>
      </c>
      <c r="C184" s="61" t="s">
        <v>32</v>
      </c>
      <c r="D184" s="279" t="s">
        <v>223</v>
      </c>
      <c r="E184" s="280" t="s">
        <v>10</v>
      </c>
      <c r="F184" s="281" t="s">
        <v>547</v>
      </c>
      <c r="G184" s="50"/>
      <c r="H184" s="358">
        <f>SUM(H185)</f>
        <v>4625223</v>
      </c>
      <c r="I184" s="358">
        <f>SUM(I185)</f>
        <v>5203308</v>
      </c>
      <c r="J184" s="553"/>
      <c r="K184" s="553"/>
    </row>
    <row r="185" spans="1:11" ht="31.5" x14ac:dyDescent="0.25">
      <c r="A185" s="84" t="s">
        <v>192</v>
      </c>
      <c r="B185" s="50" t="s">
        <v>20</v>
      </c>
      <c r="C185" s="61" t="s">
        <v>32</v>
      </c>
      <c r="D185" s="279" t="s">
        <v>223</v>
      </c>
      <c r="E185" s="280" t="s">
        <v>10</v>
      </c>
      <c r="F185" s="281" t="s">
        <v>547</v>
      </c>
      <c r="G185" s="50" t="s">
        <v>187</v>
      </c>
      <c r="H185" s="360">
        <f>SUM([2]прил10!I141)</f>
        <v>4625223</v>
      </c>
      <c r="I185" s="360">
        <f>SUM([2]прил10!J141)</f>
        <v>5203308</v>
      </c>
    </row>
    <row r="186" spans="1:11" ht="47.25" hidden="1" x14ac:dyDescent="0.25">
      <c r="A186" s="84" t="s">
        <v>548</v>
      </c>
      <c r="B186" s="50" t="s">
        <v>20</v>
      </c>
      <c r="C186" s="61" t="s">
        <v>32</v>
      </c>
      <c r="D186" s="279" t="s">
        <v>223</v>
      </c>
      <c r="E186" s="280" t="s">
        <v>10</v>
      </c>
      <c r="F186" s="281" t="s">
        <v>549</v>
      </c>
      <c r="G186" s="50"/>
      <c r="H186" s="358">
        <f>SUM(H187)</f>
        <v>0</v>
      </c>
      <c r="I186" s="358">
        <f>SUM(I187)</f>
        <v>0</v>
      </c>
    </row>
    <row r="187" spans="1:11" ht="15.75" hidden="1" x14ac:dyDescent="0.25">
      <c r="A187" s="84" t="s">
        <v>21</v>
      </c>
      <c r="B187" s="50" t="s">
        <v>20</v>
      </c>
      <c r="C187" s="61" t="s">
        <v>32</v>
      </c>
      <c r="D187" s="113" t="s">
        <v>223</v>
      </c>
      <c r="E187" s="326" t="s">
        <v>10</v>
      </c>
      <c r="F187" s="327" t="s">
        <v>549</v>
      </c>
      <c r="G187" s="50" t="s">
        <v>71</v>
      </c>
      <c r="H187" s="360">
        <f>SUM([2]прил10!I143)</f>
        <v>0</v>
      </c>
      <c r="I187" s="360">
        <f>SUM([2]прил10!J143)</f>
        <v>0</v>
      </c>
    </row>
    <row r="188" spans="1:11" ht="47.25" hidden="1" x14ac:dyDescent="0.25">
      <c r="A188" s="84" t="s">
        <v>550</v>
      </c>
      <c r="B188" s="50" t="s">
        <v>20</v>
      </c>
      <c r="C188" s="61" t="s">
        <v>32</v>
      </c>
      <c r="D188" s="279" t="s">
        <v>223</v>
      </c>
      <c r="E188" s="280" t="s">
        <v>10</v>
      </c>
      <c r="F188" s="281" t="s">
        <v>551</v>
      </c>
      <c r="G188" s="50"/>
      <c r="H188" s="358">
        <f>SUM(H189)</f>
        <v>0</v>
      </c>
      <c r="I188" s="358">
        <f>SUM(I189)</f>
        <v>0</v>
      </c>
    </row>
    <row r="189" spans="1:11" ht="15.75" hidden="1" x14ac:dyDescent="0.25">
      <c r="A189" s="84" t="s">
        <v>21</v>
      </c>
      <c r="B189" s="50" t="s">
        <v>20</v>
      </c>
      <c r="C189" s="61" t="s">
        <v>32</v>
      </c>
      <c r="D189" s="279" t="s">
        <v>223</v>
      </c>
      <c r="E189" s="280" t="s">
        <v>10</v>
      </c>
      <c r="F189" s="281" t="s">
        <v>551</v>
      </c>
      <c r="G189" s="50" t="s">
        <v>71</v>
      </c>
      <c r="H189" s="360">
        <f>SUM([2]прил10!I145)</f>
        <v>0</v>
      </c>
      <c r="I189" s="360">
        <f>SUM([2]прил10!J145)</f>
        <v>0</v>
      </c>
    </row>
    <row r="190" spans="1:11" ht="78.75" x14ac:dyDescent="0.25">
      <c r="A190" s="84" t="s">
        <v>266</v>
      </c>
      <c r="B190" s="50" t="s">
        <v>20</v>
      </c>
      <c r="C190" s="134" t="s">
        <v>32</v>
      </c>
      <c r="D190" s="279" t="s">
        <v>264</v>
      </c>
      <c r="E190" s="280" t="s">
        <v>505</v>
      </c>
      <c r="F190" s="281" t="s">
        <v>506</v>
      </c>
      <c r="G190" s="50"/>
      <c r="H190" s="358">
        <f t="shared" ref="H190:I192" si="21">SUM(H191)</f>
        <v>48000</v>
      </c>
      <c r="I190" s="358">
        <f t="shared" si="21"/>
        <v>48000</v>
      </c>
    </row>
    <row r="191" spans="1:11" ht="47.25" x14ac:dyDescent="0.25">
      <c r="A191" s="84" t="s">
        <v>552</v>
      </c>
      <c r="B191" s="50" t="s">
        <v>20</v>
      </c>
      <c r="C191" s="134" t="s">
        <v>32</v>
      </c>
      <c r="D191" s="279" t="s">
        <v>264</v>
      </c>
      <c r="E191" s="280" t="s">
        <v>10</v>
      </c>
      <c r="F191" s="281" t="s">
        <v>506</v>
      </c>
      <c r="G191" s="50"/>
      <c r="H191" s="358">
        <f t="shared" si="21"/>
        <v>48000</v>
      </c>
      <c r="I191" s="358">
        <f t="shared" si="21"/>
        <v>48000</v>
      </c>
    </row>
    <row r="192" spans="1:11" ht="35.25" customHeight="1" x14ac:dyDescent="0.25">
      <c r="A192" s="84" t="s">
        <v>265</v>
      </c>
      <c r="B192" s="50" t="s">
        <v>20</v>
      </c>
      <c r="C192" s="134" t="s">
        <v>32</v>
      </c>
      <c r="D192" s="279" t="s">
        <v>264</v>
      </c>
      <c r="E192" s="280" t="s">
        <v>10</v>
      </c>
      <c r="F192" s="281" t="s">
        <v>553</v>
      </c>
      <c r="G192" s="50"/>
      <c r="H192" s="358">
        <f t="shared" si="21"/>
        <v>48000</v>
      </c>
      <c r="I192" s="358">
        <f t="shared" si="21"/>
        <v>48000</v>
      </c>
    </row>
    <row r="193" spans="1:9" ht="33" customHeight="1" x14ac:dyDescent="0.25">
      <c r="A193" s="98" t="s">
        <v>709</v>
      </c>
      <c r="B193" s="50" t="s">
        <v>20</v>
      </c>
      <c r="C193" s="134" t="s">
        <v>32</v>
      </c>
      <c r="D193" s="279" t="s">
        <v>264</v>
      </c>
      <c r="E193" s="280" t="s">
        <v>10</v>
      </c>
      <c r="F193" s="281" t="s">
        <v>553</v>
      </c>
      <c r="G193" s="50" t="s">
        <v>16</v>
      </c>
      <c r="H193" s="360">
        <f>SUM([2]прил10!I149)</f>
        <v>48000</v>
      </c>
      <c r="I193" s="360">
        <f>SUM([2]прил10!J149)</f>
        <v>48000</v>
      </c>
    </row>
    <row r="194" spans="1:9" ht="15.75" customHeight="1" x14ac:dyDescent="0.25">
      <c r="A194" s="95" t="s">
        <v>26</v>
      </c>
      <c r="B194" s="26" t="s">
        <v>20</v>
      </c>
      <c r="C194" s="46">
        <v>12</v>
      </c>
      <c r="D194" s="294"/>
      <c r="E194" s="295"/>
      <c r="F194" s="296"/>
      <c r="G194" s="25"/>
      <c r="H194" s="356">
        <f>SUM(H195,H200,H205,H210,H217)</f>
        <v>302799</v>
      </c>
      <c r="I194" s="356">
        <f>SUM(I195,I200,I205,I210,I217)</f>
        <v>302799</v>
      </c>
    </row>
    <row r="195" spans="1:9" ht="15.75" customHeight="1" x14ac:dyDescent="0.25">
      <c r="A195" s="33" t="s">
        <v>140</v>
      </c>
      <c r="B195" s="34" t="s">
        <v>20</v>
      </c>
      <c r="C195" s="36">
        <v>12</v>
      </c>
      <c r="D195" s="276" t="s">
        <v>531</v>
      </c>
      <c r="E195" s="277" t="s">
        <v>505</v>
      </c>
      <c r="F195" s="278" t="s">
        <v>506</v>
      </c>
      <c r="G195" s="34"/>
      <c r="H195" s="357">
        <f t="shared" ref="H195:I198" si="22">SUM(H196)</f>
        <v>200000</v>
      </c>
      <c r="I195" s="357">
        <f t="shared" si="22"/>
        <v>200000</v>
      </c>
    </row>
    <row r="196" spans="1:9" ht="69" customHeight="1" x14ac:dyDescent="0.25">
      <c r="A196" s="62" t="s">
        <v>141</v>
      </c>
      <c r="B196" s="2" t="s">
        <v>20</v>
      </c>
      <c r="C196" s="592">
        <v>12</v>
      </c>
      <c r="D196" s="291" t="s">
        <v>213</v>
      </c>
      <c r="E196" s="292" t="s">
        <v>505</v>
      </c>
      <c r="F196" s="293" t="s">
        <v>506</v>
      </c>
      <c r="G196" s="2"/>
      <c r="H196" s="358">
        <f t="shared" si="22"/>
        <v>200000</v>
      </c>
      <c r="I196" s="358">
        <f t="shared" si="22"/>
        <v>200000</v>
      </c>
    </row>
    <row r="197" spans="1:9" ht="47.25" x14ac:dyDescent="0.25">
      <c r="A197" s="62" t="s">
        <v>532</v>
      </c>
      <c r="B197" s="2" t="s">
        <v>20</v>
      </c>
      <c r="C197" s="592">
        <v>12</v>
      </c>
      <c r="D197" s="291" t="s">
        <v>213</v>
      </c>
      <c r="E197" s="292" t="s">
        <v>10</v>
      </c>
      <c r="F197" s="293" t="s">
        <v>506</v>
      </c>
      <c r="G197" s="2"/>
      <c r="H197" s="358">
        <f t="shared" si="22"/>
        <v>200000</v>
      </c>
      <c r="I197" s="358">
        <f t="shared" si="22"/>
        <v>200000</v>
      </c>
    </row>
    <row r="198" spans="1:9" ht="21" customHeight="1" x14ac:dyDescent="0.25">
      <c r="A198" s="93" t="s">
        <v>534</v>
      </c>
      <c r="B198" s="2" t="s">
        <v>20</v>
      </c>
      <c r="C198" s="592">
        <v>12</v>
      </c>
      <c r="D198" s="291" t="s">
        <v>213</v>
      </c>
      <c r="E198" s="292" t="s">
        <v>10</v>
      </c>
      <c r="F198" s="293" t="s">
        <v>533</v>
      </c>
      <c r="G198" s="2"/>
      <c r="H198" s="358">
        <f t="shared" si="22"/>
        <v>200000</v>
      </c>
      <c r="I198" s="358">
        <f t="shared" si="22"/>
        <v>200000</v>
      </c>
    </row>
    <row r="199" spans="1:9" ht="36" customHeight="1" x14ac:dyDescent="0.25">
      <c r="A199" s="98" t="s">
        <v>709</v>
      </c>
      <c r="B199" s="2" t="s">
        <v>20</v>
      </c>
      <c r="C199" s="592">
        <v>12</v>
      </c>
      <c r="D199" s="291" t="s">
        <v>213</v>
      </c>
      <c r="E199" s="292" t="s">
        <v>10</v>
      </c>
      <c r="F199" s="293" t="s">
        <v>533</v>
      </c>
      <c r="G199" s="2" t="s">
        <v>16</v>
      </c>
      <c r="H199" s="359">
        <f>SUM([2]прил10!I155)</f>
        <v>200000</v>
      </c>
      <c r="I199" s="359">
        <f>SUM([2]прил10!J155)</f>
        <v>200000</v>
      </c>
    </row>
    <row r="200" spans="1:9" ht="33.75" hidden="1" customHeight="1" x14ac:dyDescent="0.25">
      <c r="A200" s="33" t="s">
        <v>153</v>
      </c>
      <c r="B200" s="34" t="s">
        <v>20</v>
      </c>
      <c r="C200" s="36">
        <v>12</v>
      </c>
      <c r="D200" s="276" t="s">
        <v>554</v>
      </c>
      <c r="E200" s="277" t="s">
        <v>505</v>
      </c>
      <c r="F200" s="278" t="s">
        <v>506</v>
      </c>
      <c r="G200" s="34"/>
      <c r="H200" s="357">
        <f t="shared" ref="H200:I203" si="23">SUM(H201)</f>
        <v>0</v>
      </c>
      <c r="I200" s="357">
        <f t="shared" si="23"/>
        <v>0</v>
      </c>
    </row>
    <row r="201" spans="1:9" ht="33.75" hidden="1" customHeight="1" x14ac:dyDescent="0.25">
      <c r="A201" s="328" t="s">
        <v>154</v>
      </c>
      <c r="B201" s="5" t="s">
        <v>20</v>
      </c>
      <c r="C201" s="593">
        <v>12</v>
      </c>
      <c r="D201" s="291" t="s">
        <v>224</v>
      </c>
      <c r="E201" s="292" t="s">
        <v>505</v>
      </c>
      <c r="F201" s="293" t="s">
        <v>506</v>
      </c>
      <c r="G201" s="2"/>
      <c r="H201" s="358">
        <f t="shared" si="23"/>
        <v>0</v>
      </c>
      <c r="I201" s="358">
        <f t="shared" si="23"/>
        <v>0</v>
      </c>
    </row>
    <row r="202" spans="1:9" ht="48" hidden="1" customHeight="1" x14ac:dyDescent="0.25">
      <c r="A202" s="99" t="s">
        <v>555</v>
      </c>
      <c r="B202" s="5" t="s">
        <v>20</v>
      </c>
      <c r="C202" s="593">
        <v>12</v>
      </c>
      <c r="D202" s="291" t="s">
        <v>224</v>
      </c>
      <c r="E202" s="292" t="s">
        <v>10</v>
      </c>
      <c r="F202" s="293" t="s">
        <v>506</v>
      </c>
      <c r="G202" s="325"/>
      <c r="H202" s="358">
        <f t="shared" si="23"/>
        <v>0</v>
      </c>
      <c r="I202" s="358">
        <f t="shared" si="23"/>
        <v>0</v>
      </c>
    </row>
    <row r="203" spans="1:9" ht="19.5" hidden="1" customHeight="1" x14ac:dyDescent="0.25">
      <c r="A203" s="3" t="s">
        <v>111</v>
      </c>
      <c r="B203" s="5" t="s">
        <v>20</v>
      </c>
      <c r="C203" s="593">
        <v>12</v>
      </c>
      <c r="D203" s="291" t="s">
        <v>224</v>
      </c>
      <c r="E203" s="292" t="s">
        <v>10</v>
      </c>
      <c r="F203" s="293" t="s">
        <v>556</v>
      </c>
      <c r="G203" s="67"/>
      <c r="H203" s="358">
        <f t="shared" si="23"/>
        <v>0</v>
      </c>
      <c r="I203" s="358">
        <f t="shared" si="23"/>
        <v>0</v>
      </c>
    </row>
    <row r="204" spans="1:9" ht="31.5" hidden="1" x14ac:dyDescent="0.25">
      <c r="A204" s="98" t="s">
        <v>709</v>
      </c>
      <c r="B204" s="5" t="s">
        <v>20</v>
      </c>
      <c r="C204" s="593">
        <v>12</v>
      </c>
      <c r="D204" s="291" t="s">
        <v>224</v>
      </c>
      <c r="E204" s="292" t="s">
        <v>10</v>
      </c>
      <c r="F204" s="293" t="s">
        <v>556</v>
      </c>
      <c r="G204" s="67" t="s">
        <v>16</v>
      </c>
      <c r="H204" s="360">
        <f>SUM([2]прил10!I347)</f>
        <v>0</v>
      </c>
      <c r="I204" s="360">
        <f>SUM([2]прил10!J347)</f>
        <v>0</v>
      </c>
    </row>
    <row r="205" spans="1:9" ht="18" hidden="1" customHeight="1" x14ac:dyDescent="0.25">
      <c r="A205" s="83" t="s">
        <v>199</v>
      </c>
      <c r="B205" s="34" t="s">
        <v>20</v>
      </c>
      <c r="C205" s="36">
        <v>12</v>
      </c>
      <c r="D205" s="276" t="s">
        <v>1002</v>
      </c>
      <c r="E205" s="277" t="s">
        <v>505</v>
      </c>
      <c r="F205" s="278" t="s">
        <v>506</v>
      </c>
      <c r="G205" s="34"/>
      <c r="H205" s="357">
        <f t="shared" ref="H205:I208" si="24">SUM(H206)</f>
        <v>0</v>
      </c>
      <c r="I205" s="357">
        <f t="shared" si="24"/>
        <v>0</v>
      </c>
    </row>
    <row r="206" spans="1:9" ht="78.75" hidden="1" x14ac:dyDescent="0.25">
      <c r="A206" s="84" t="s">
        <v>200</v>
      </c>
      <c r="B206" s="50" t="s">
        <v>20</v>
      </c>
      <c r="C206" s="61">
        <v>12</v>
      </c>
      <c r="D206" s="279" t="s">
        <v>230</v>
      </c>
      <c r="E206" s="280" t="s">
        <v>505</v>
      </c>
      <c r="F206" s="281" t="s">
        <v>506</v>
      </c>
      <c r="G206" s="50"/>
      <c r="H206" s="358">
        <f t="shared" si="24"/>
        <v>0</v>
      </c>
      <c r="I206" s="358">
        <f t="shared" si="24"/>
        <v>0</v>
      </c>
    </row>
    <row r="207" spans="1:9" ht="34.5" hidden="1" customHeight="1" x14ac:dyDescent="0.25">
      <c r="A207" s="84" t="s">
        <v>574</v>
      </c>
      <c r="B207" s="50" t="s">
        <v>20</v>
      </c>
      <c r="C207" s="61">
        <v>12</v>
      </c>
      <c r="D207" s="279" t="s">
        <v>230</v>
      </c>
      <c r="E207" s="280" t="s">
        <v>10</v>
      </c>
      <c r="F207" s="281" t="s">
        <v>506</v>
      </c>
      <c r="G207" s="50"/>
      <c r="H207" s="358">
        <f t="shared" si="24"/>
        <v>0</v>
      </c>
      <c r="I207" s="358">
        <f t="shared" si="24"/>
        <v>0</v>
      </c>
    </row>
    <row r="208" spans="1:9" ht="47.25" hidden="1" x14ac:dyDescent="0.25">
      <c r="A208" s="84" t="s">
        <v>1004</v>
      </c>
      <c r="B208" s="50" t="s">
        <v>20</v>
      </c>
      <c r="C208" s="61">
        <v>12</v>
      </c>
      <c r="D208" s="279" t="s">
        <v>230</v>
      </c>
      <c r="E208" s="280" t="s">
        <v>10</v>
      </c>
      <c r="F208" s="281" t="s">
        <v>1003</v>
      </c>
      <c r="G208" s="50"/>
      <c r="H208" s="358">
        <f t="shared" si="24"/>
        <v>0</v>
      </c>
      <c r="I208" s="358">
        <f t="shared" si="24"/>
        <v>0</v>
      </c>
    </row>
    <row r="209" spans="1:9" ht="15.75" hidden="1" x14ac:dyDescent="0.25">
      <c r="A209" s="98" t="s">
        <v>21</v>
      </c>
      <c r="B209" s="50" t="s">
        <v>20</v>
      </c>
      <c r="C209" s="61">
        <v>12</v>
      </c>
      <c r="D209" s="279" t="s">
        <v>230</v>
      </c>
      <c r="E209" s="280" t="s">
        <v>10</v>
      </c>
      <c r="F209" s="281" t="s">
        <v>1003</v>
      </c>
      <c r="G209" s="50" t="s">
        <v>71</v>
      </c>
      <c r="H209" s="360">
        <f>SUM([2]прил10!I160)</f>
        <v>0</v>
      </c>
      <c r="I209" s="360">
        <f>SUM([2]прил10!J160)</f>
        <v>0</v>
      </c>
    </row>
    <row r="210" spans="1:9" ht="31.5" hidden="1" x14ac:dyDescent="0.25">
      <c r="A210" s="73" t="s">
        <v>151</v>
      </c>
      <c r="B210" s="35" t="s">
        <v>20</v>
      </c>
      <c r="C210" s="35" t="s">
        <v>81</v>
      </c>
      <c r="D210" s="270" t="s">
        <v>225</v>
      </c>
      <c r="E210" s="271" t="s">
        <v>505</v>
      </c>
      <c r="F210" s="272" t="s">
        <v>506</v>
      </c>
      <c r="G210" s="34"/>
      <c r="H210" s="357">
        <f>SUM(H211)</f>
        <v>0</v>
      </c>
      <c r="I210" s="357">
        <f>SUM(I211)</f>
        <v>0</v>
      </c>
    </row>
    <row r="211" spans="1:9" ht="63" hidden="1" x14ac:dyDescent="0.25">
      <c r="A211" s="93" t="s">
        <v>152</v>
      </c>
      <c r="B211" s="5" t="s">
        <v>20</v>
      </c>
      <c r="C211" s="593">
        <v>12</v>
      </c>
      <c r="D211" s="291" t="s">
        <v>226</v>
      </c>
      <c r="E211" s="292" t="s">
        <v>505</v>
      </c>
      <c r="F211" s="293" t="s">
        <v>506</v>
      </c>
      <c r="G211" s="325"/>
      <c r="H211" s="358">
        <f>SUM(H212)</f>
        <v>0</v>
      </c>
      <c r="I211" s="358">
        <f>SUM(I212)</f>
        <v>0</v>
      </c>
    </row>
    <row r="212" spans="1:9" ht="63" hidden="1" x14ac:dyDescent="0.25">
      <c r="A212" s="93" t="s">
        <v>557</v>
      </c>
      <c r="B212" s="5" t="s">
        <v>20</v>
      </c>
      <c r="C212" s="593">
        <v>12</v>
      </c>
      <c r="D212" s="291" t="s">
        <v>226</v>
      </c>
      <c r="E212" s="292" t="s">
        <v>10</v>
      </c>
      <c r="F212" s="293" t="s">
        <v>506</v>
      </c>
      <c r="G212" s="325"/>
      <c r="H212" s="358">
        <f>SUM(H213+H215)</f>
        <v>0</v>
      </c>
      <c r="I212" s="358">
        <f>SUM(I213+I215)</f>
        <v>0</v>
      </c>
    </row>
    <row r="213" spans="1:9" ht="31.5" hidden="1" x14ac:dyDescent="0.25">
      <c r="A213" s="3" t="s">
        <v>559</v>
      </c>
      <c r="B213" s="5" t="s">
        <v>20</v>
      </c>
      <c r="C213" s="593">
        <v>12</v>
      </c>
      <c r="D213" s="291" t="s">
        <v>226</v>
      </c>
      <c r="E213" s="292" t="s">
        <v>10</v>
      </c>
      <c r="F213" s="293" t="s">
        <v>558</v>
      </c>
      <c r="G213" s="325"/>
      <c r="H213" s="358">
        <f>SUM(H214)</f>
        <v>0</v>
      </c>
      <c r="I213" s="358">
        <f>SUM(I214)</f>
        <v>0</v>
      </c>
    </row>
    <row r="214" spans="1:9" ht="15.75" hidden="1" x14ac:dyDescent="0.25">
      <c r="A214" s="93" t="s">
        <v>18</v>
      </c>
      <c r="B214" s="5" t="s">
        <v>20</v>
      </c>
      <c r="C214" s="593">
        <v>12</v>
      </c>
      <c r="D214" s="291" t="s">
        <v>226</v>
      </c>
      <c r="E214" s="292" t="s">
        <v>10</v>
      </c>
      <c r="F214" s="293" t="s">
        <v>558</v>
      </c>
      <c r="G214" s="325" t="s">
        <v>17</v>
      </c>
      <c r="H214" s="360">
        <f>SUM([2]прил10!I165)</f>
        <v>0</v>
      </c>
      <c r="I214" s="360">
        <f>SUM([2]прил10!J165)</f>
        <v>0</v>
      </c>
    </row>
    <row r="215" spans="1:9" ht="31.5" hidden="1" x14ac:dyDescent="0.25">
      <c r="A215" s="503" t="s">
        <v>770</v>
      </c>
      <c r="B215" s="5" t="s">
        <v>20</v>
      </c>
      <c r="C215" s="593">
        <v>12</v>
      </c>
      <c r="D215" s="291" t="s">
        <v>226</v>
      </c>
      <c r="E215" s="292" t="s">
        <v>10</v>
      </c>
      <c r="F215" s="293" t="s">
        <v>769</v>
      </c>
      <c r="G215" s="325"/>
      <c r="H215" s="358">
        <f>SUM(H216)</f>
        <v>0</v>
      </c>
      <c r="I215" s="358">
        <f>SUM(I216)</f>
        <v>0</v>
      </c>
    </row>
    <row r="216" spans="1:9" ht="15.75" hidden="1" x14ac:dyDescent="0.25">
      <c r="A216" s="93" t="s">
        <v>18</v>
      </c>
      <c r="B216" s="5" t="s">
        <v>20</v>
      </c>
      <c r="C216" s="593">
        <v>12</v>
      </c>
      <c r="D216" s="291" t="s">
        <v>226</v>
      </c>
      <c r="E216" s="292" t="s">
        <v>10</v>
      </c>
      <c r="F216" s="293" t="s">
        <v>769</v>
      </c>
      <c r="G216" s="325" t="s">
        <v>17</v>
      </c>
      <c r="H216" s="360">
        <f>SUM([2]прил10!I167)</f>
        <v>0</v>
      </c>
      <c r="I216" s="360">
        <f>SUM([2]прил10!J167)</f>
        <v>0</v>
      </c>
    </row>
    <row r="217" spans="1:9" ht="31.5" x14ac:dyDescent="0.25">
      <c r="A217" s="73" t="s">
        <v>142</v>
      </c>
      <c r="B217" s="35" t="s">
        <v>20</v>
      </c>
      <c r="C217" s="35" t="s">
        <v>81</v>
      </c>
      <c r="D217" s="270" t="s">
        <v>218</v>
      </c>
      <c r="E217" s="271" t="s">
        <v>505</v>
      </c>
      <c r="F217" s="272" t="s">
        <v>506</v>
      </c>
      <c r="G217" s="34"/>
      <c r="H217" s="357">
        <f>SUM(H218)</f>
        <v>102799</v>
      </c>
      <c r="I217" s="357">
        <f>SUM(I218)</f>
        <v>102799</v>
      </c>
    </row>
    <row r="218" spans="1:9" ht="31.5" x14ac:dyDescent="0.25">
      <c r="A218" s="93" t="s">
        <v>143</v>
      </c>
      <c r="B218" s="5" t="s">
        <v>20</v>
      </c>
      <c r="C218" s="593">
        <v>12</v>
      </c>
      <c r="D218" s="291" t="s">
        <v>219</v>
      </c>
      <c r="E218" s="292" t="s">
        <v>505</v>
      </c>
      <c r="F218" s="293" t="s">
        <v>506</v>
      </c>
      <c r="G218" s="325"/>
      <c r="H218" s="358">
        <f>SUM(H219)</f>
        <v>102799</v>
      </c>
      <c r="I218" s="358">
        <f>SUM(I219)</f>
        <v>102799</v>
      </c>
    </row>
    <row r="219" spans="1:9" ht="31.5" x14ac:dyDescent="0.25">
      <c r="A219" s="3" t="s">
        <v>98</v>
      </c>
      <c r="B219" s="5" t="s">
        <v>20</v>
      </c>
      <c r="C219" s="593">
        <v>12</v>
      </c>
      <c r="D219" s="291" t="s">
        <v>219</v>
      </c>
      <c r="E219" s="292" t="s">
        <v>505</v>
      </c>
      <c r="F219" s="293" t="s">
        <v>539</v>
      </c>
      <c r="G219" s="325"/>
      <c r="H219" s="358">
        <f>SUM(H220:H222)</f>
        <v>102799</v>
      </c>
      <c r="I219" s="358">
        <f>SUM(I220:I222)</f>
        <v>102799</v>
      </c>
    </row>
    <row r="220" spans="1:9" ht="47.25" x14ac:dyDescent="0.25">
      <c r="A220" s="93" t="s">
        <v>88</v>
      </c>
      <c r="B220" s="5" t="s">
        <v>20</v>
      </c>
      <c r="C220" s="593">
        <v>12</v>
      </c>
      <c r="D220" s="291" t="s">
        <v>219</v>
      </c>
      <c r="E220" s="292" t="s">
        <v>505</v>
      </c>
      <c r="F220" s="293" t="s">
        <v>539</v>
      </c>
      <c r="G220" s="325" t="s">
        <v>13</v>
      </c>
      <c r="H220" s="360">
        <f>SUM([2]прил10!I171)</f>
        <v>96299</v>
      </c>
      <c r="I220" s="360">
        <f>SUM([2]прил10!J171)</f>
        <v>96299</v>
      </c>
    </row>
    <row r="221" spans="1:9" ht="31.5" x14ac:dyDescent="0.25">
      <c r="A221" s="98" t="s">
        <v>709</v>
      </c>
      <c r="B221" s="5" t="s">
        <v>20</v>
      </c>
      <c r="C221" s="593">
        <v>12</v>
      </c>
      <c r="D221" s="291" t="s">
        <v>219</v>
      </c>
      <c r="E221" s="292" t="s">
        <v>505</v>
      </c>
      <c r="F221" s="293" t="s">
        <v>539</v>
      </c>
      <c r="G221" s="325" t="s">
        <v>16</v>
      </c>
      <c r="H221" s="360">
        <f>SUM([2]прил10!I172)</f>
        <v>5500</v>
      </c>
      <c r="I221" s="360">
        <f>SUM([2]прил10!J172)</f>
        <v>5500</v>
      </c>
    </row>
    <row r="222" spans="1:9" ht="15.75" x14ac:dyDescent="0.25">
      <c r="A222" s="3" t="s">
        <v>18</v>
      </c>
      <c r="B222" s="5" t="s">
        <v>20</v>
      </c>
      <c r="C222" s="593">
        <v>12</v>
      </c>
      <c r="D222" s="291" t="s">
        <v>219</v>
      </c>
      <c r="E222" s="292" t="s">
        <v>505</v>
      </c>
      <c r="F222" s="293" t="s">
        <v>539</v>
      </c>
      <c r="G222" s="325" t="s">
        <v>17</v>
      </c>
      <c r="H222" s="360">
        <f>SUM([2]прил10!I173)</f>
        <v>1000</v>
      </c>
      <c r="I222" s="360">
        <f>SUM([2]прил10!J173)</f>
        <v>1000</v>
      </c>
    </row>
    <row r="223" spans="1:9" ht="15.75" x14ac:dyDescent="0.25">
      <c r="A223" s="66" t="s">
        <v>155</v>
      </c>
      <c r="B223" s="104" t="s">
        <v>112</v>
      </c>
      <c r="C223" s="105"/>
      <c r="D223" s="304"/>
      <c r="E223" s="305"/>
      <c r="F223" s="306"/>
      <c r="G223" s="106"/>
      <c r="H223" s="355">
        <f>SUM(H224+H232)</f>
        <v>518847</v>
      </c>
      <c r="I223" s="355">
        <f>SUM(I224+I232)</f>
        <v>518847</v>
      </c>
    </row>
    <row r="224" spans="1:9" s="9" customFormat="1" ht="15.75" hidden="1" x14ac:dyDescent="0.25">
      <c r="A224" s="47" t="s">
        <v>255</v>
      </c>
      <c r="B224" s="59" t="s">
        <v>112</v>
      </c>
      <c r="C224" s="132" t="s">
        <v>10</v>
      </c>
      <c r="D224" s="267"/>
      <c r="E224" s="268"/>
      <c r="F224" s="269"/>
      <c r="G224" s="60"/>
      <c r="H224" s="356">
        <f t="shared" ref="H224:I226" si="25">SUM(H225)</f>
        <v>0</v>
      </c>
      <c r="I224" s="356">
        <f t="shared" si="25"/>
        <v>0</v>
      </c>
    </row>
    <row r="225" spans="1:9" ht="47.25" hidden="1" x14ac:dyDescent="0.25">
      <c r="A225" s="33" t="s">
        <v>199</v>
      </c>
      <c r="B225" s="35" t="s">
        <v>112</v>
      </c>
      <c r="C225" s="136" t="s">
        <v>10</v>
      </c>
      <c r="D225" s="276" t="s">
        <v>560</v>
      </c>
      <c r="E225" s="277" t="s">
        <v>505</v>
      </c>
      <c r="F225" s="278" t="s">
        <v>506</v>
      </c>
      <c r="G225" s="37"/>
      <c r="H225" s="357">
        <f t="shared" si="25"/>
        <v>0</v>
      </c>
      <c r="I225" s="357">
        <f t="shared" si="25"/>
        <v>0</v>
      </c>
    </row>
    <row r="226" spans="1:9" ht="78.75" hidden="1" x14ac:dyDescent="0.25">
      <c r="A226" s="3" t="s">
        <v>257</v>
      </c>
      <c r="B226" s="5" t="s">
        <v>112</v>
      </c>
      <c r="C226" s="135" t="s">
        <v>10</v>
      </c>
      <c r="D226" s="291" t="s">
        <v>256</v>
      </c>
      <c r="E226" s="292" t="s">
        <v>505</v>
      </c>
      <c r="F226" s="293" t="s">
        <v>506</v>
      </c>
      <c r="G226" s="67"/>
      <c r="H226" s="358">
        <f t="shared" si="25"/>
        <v>0</v>
      </c>
      <c r="I226" s="358">
        <f t="shared" si="25"/>
        <v>0</v>
      </c>
    </row>
    <row r="227" spans="1:9" ht="47.25" hidden="1" x14ac:dyDescent="0.25">
      <c r="A227" s="69" t="s">
        <v>561</v>
      </c>
      <c r="B227" s="5" t="s">
        <v>112</v>
      </c>
      <c r="C227" s="135" t="s">
        <v>10</v>
      </c>
      <c r="D227" s="291" t="s">
        <v>256</v>
      </c>
      <c r="E227" s="292" t="s">
        <v>10</v>
      </c>
      <c r="F227" s="293" t="s">
        <v>506</v>
      </c>
      <c r="G227" s="67"/>
      <c r="H227" s="358">
        <f>SUM(H228+H230)</f>
        <v>0</v>
      </c>
      <c r="I227" s="358">
        <f>SUM(I228+I230)</f>
        <v>0</v>
      </c>
    </row>
    <row r="228" spans="1:9" ht="15.75" hidden="1" x14ac:dyDescent="0.25">
      <c r="A228" s="116" t="s">
        <v>267</v>
      </c>
      <c r="B228" s="5" t="s">
        <v>112</v>
      </c>
      <c r="C228" s="135" t="s">
        <v>10</v>
      </c>
      <c r="D228" s="291" t="s">
        <v>256</v>
      </c>
      <c r="E228" s="292" t="s">
        <v>10</v>
      </c>
      <c r="F228" s="293" t="s">
        <v>562</v>
      </c>
      <c r="G228" s="67"/>
      <c r="H228" s="358">
        <f>SUM(H229)</f>
        <v>0</v>
      </c>
      <c r="I228" s="358">
        <f>SUM(I229)</f>
        <v>0</v>
      </c>
    </row>
    <row r="229" spans="1:9" ht="31.5" hidden="1" x14ac:dyDescent="0.25">
      <c r="A229" s="98" t="s">
        <v>709</v>
      </c>
      <c r="B229" s="5" t="s">
        <v>112</v>
      </c>
      <c r="C229" s="135" t="s">
        <v>10</v>
      </c>
      <c r="D229" s="291" t="s">
        <v>256</v>
      </c>
      <c r="E229" s="292" t="s">
        <v>10</v>
      </c>
      <c r="F229" s="293" t="s">
        <v>562</v>
      </c>
      <c r="G229" s="67" t="s">
        <v>16</v>
      </c>
      <c r="H229" s="360">
        <f>SUM([2]прил10!I180)</f>
        <v>0</v>
      </c>
      <c r="I229" s="360">
        <f>SUM([2]прил10!J180)</f>
        <v>0</v>
      </c>
    </row>
    <row r="230" spans="1:9" ht="31.5" hidden="1" x14ac:dyDescent="0.25">
      <c r="A230" s="116" t="s">
        <v>563</v>
      </c>
      <c r="B230" s="5" t="s">
        <v>112</v>
      </c>
      <c r="C230" s="135" t="s">
        <v>10</v>
      </c>
      <c r="D230" s="291" t="s">
        <v>256</v>
      </c>
      <c r="E230" s="292" t="s">
        <v>10</v>
      </c>
      <c r="F230" s="293" t="s">
        <v>564</v>
      </c>
      <c r="G230" s="67"/>
      <c r="H230" s="358">
        <f>SUM(H231)</f>
        <v>0</v>
      </c>
      <c r="I230" s="358">
        <f>SUM(I231)</f>
        <v>0</v>
      </c>
    </row>
    <row r="231" spans="1:9" ht="15.75" hidden="1" x14ac:dyDescent="0.25">
      <c r="A231" s="84" t="s">
        <v>21</v>
      </c>
      <c r="B231" s="5" t="s">
        <v>112</v>
      </c>
      <c r="C231" s="135" t="s">
        <v>10</v>
      </c>
      <c r="D231" s="291" t="s">
        <v>256</v>
      </c>
      <c r="E231" s="292" t="s">
        <v>10</v>
      </c>
      <c r="F231" s="293" t="s">
        <v>564</v>
      </c>
      <c r="G231" s="67" t="s">
        <v>71</v>
      </c>
      <c r="H231" s="360">
        <f>SUM([2]прил10!I182)</f>
        <v>0</v>
      </c>
      <c r="I231" s="360">
        <f>SUM([2]прил10!J182)</f>
        <v>0</v>
      </c>
    </row>
    <row r="232" spans="1:9" ht="15.75" x14ac:dyDescent="0.25">
      <c r="A232" s="47" t="s">
        <v>156</v>
      </c>
      <c r="B232" s="59" t="s">
        <v>112</v>
      </c>
      <c r="C232" s="26" t="s">
        <v>12</v>
      </c>
      <c r="D232" s="267"/>
      <c r="E232" s="268"/>
      <c r="F232" s="269"/>
      <c r="G232" s="60"/>
      <c r="H232" s="356">
        <f>SUM(H233+H246+H251)</f>
        <v>518847</v>
      </c>
      <c r="I232" s="356">
        <f>SUM(I233+I246+I251)</f>
        <v>518847</v>
      </c>
    </row>
    <row r="233" spans="1:9" ht="31.5" x14ac:dyDescent="0.25">
      <c r="A233" s="33" t="s">
        <v>188</v>
      </c>
      <c r="B233" s="35" t="s">
        <v>112</v>
      </c>
      <c r="C233" s="39" t="s">
        <v>12</v>
      </c>
      <c r="D233" s="276" t="s">
        <v>565</v>
      </c>
      <c r="E233" s="277" t="s">
        <v>505</v>
      </c>
      <c r="F233" s="278" t="s">
        <v>506</v>
      </c>
      <c r="G233" s="37"/>
      <c r="H233" s="357">
        <f>SUM(H234)</f>
        <v>518847</v>
      </c>
      <c r="I233" s="357">
        <f>SUM(I234)</f>
        <v>518847</v>
      </c>
    </row>
    <row r="234" spans="1:9" s="49" customFormat="1" ht="47.25" x14ac:dyDescent="0.25">
      <c r="A234" s="62" t="s">
        <v>189</v>
      </c>
      <c r="B234" s="5" t="s">
        <v>112</v>
      </c>
      <c r="C234" s="593" t="s">
        <v>12</v>
      </c>
      <c r="D234" s="291" t="s">
        <v>227</v>
      </c>
      <c r="E234" s="292" t="s">
        <v>505</v>
      </c>
      <c r="F234" s="293" t="s">
        <v>506</v>
      </c>
      <c r="G234" s="67"/>
      <c r="H234" s="358">
        <f>SUM(H235)</f>
        <v>518847</v>
      </c>
      <c r="I234" s="358">
        <f>SUM(I235)</f>
        <v>518847</v>
      </c>
    </row>
    <row r="235" spans="1:9" s="49" customFormat="1" ht="31.5" x14ac:dyDescent="0.25">
      <c r="A235" s="116" t="s">
        <v>566</v>
      </c>
      <c r="B235" s="5" t="s">
        <v>112</v>
      </c>
      <c r="C235" s="593" t="s">
        <v>12</v>
      </c>
      <c r="D235" s="291" t="s">
        <v>227</v>
      </c>
      <c r="E235" s="292" t="s">
        <v>10</v>
      </c>
      <c r="F235" s="293" t="s">
        <v>506</v>
      </c>
      <c r="G235" s="67"/>
      <c r="H235" s="358">
        <f>SUM(H236+H238+H240+H242+H244)</f>
        <v>518847</v>
      </c>
      <c r="I235" s="358">
        <f>SUM(I236+I238+I240+I242+I244)</f>
        <v>518847</v>
      </c>
    </row>
    <row r="236" spans="1:9" s="49" customFormat="1" ht="47.25" hidden="1" x14ac:dyDescent="0.25">
      <c r="A236" s="116" t="s">
        <v>726</v>
      </c>
      <c r="B236" s="5" t="s">
        <v>112</v>
      </c>
      <c r="C236" s="593" t="s">
        <v>12</v>
      </c>
      <c r="D236" s="291" t="s">
        <v>227</v>
      </c>
      <c r="E236" s="292" t="s">
        <v>10</v>
      </c>
      <c r="F236" s="493">
        <v>13421</v>
      </c>
      <c r="G236" s="67"/>
      <c r="H236" s="358">
        <f>SUM(H237)</f>
        <v>0</v>
      </c>
      <c r="I236" s="358">
        <f>SUM(I237)</f>
        <v>0</v>
      </c>
    </row>
    <row r="237" spans="1:9" s="49" customFormat="1" ht="15.75" hidden="1" x14ac:dyDescent="0.25">
      <c r="A237" s="116" t="s">
        <v>21</v>
      </c>
      <c r="B237" s="5" t="s">
        <v>112</v>
      </c>
      <c r="C237" s="593" t="s">
        <v>12</v>
      </c>
      <c r="D237" s="291" t="s">
        <v>227</v>
      </c>
      <c r="E237" s="292" t="s">
        <v>10</v>
      </c>
      <c r="F237" s="493">
        <v>13421</v>
      </c>
      <c r="G237" s="67" t="s">
        <v>71</v>
      </c>
      <c r="H237" s="360">
        <f>SUM([2]прил10!I188)</f>
        <v>0</v>
      </c>
      <c r="I237" s="360">
        <f>SUM([2]прил10!J188)</f>
        <v>0</v>
      </c>
    </row>
    <row r="238" spans="1:9" s="49" customFormat="1" ht="47.25" hidden="1" x14ac:dyDescent="0.25">
      <c r="A238" s="116" t="s">
        <v>727</v>
      </c>
      <c r="B238" s="5" t="s">
        <v>112</v>
      </c>
      <c r="C238" s="593" t="s">
        <v>12</v>
      </c>
      <c r="D238" s="291" t="s">
        <v>227</v>
      </c>
      <c r="E238" s="292" t="s">
        <v>10</v>
      </c>
      <c r="F238" s="493">
        <v>13431</v>
      </c>
      <c r="G238" s="67"/>
      <c r="H238" s="358">
        <f>SUM(H239)</f>
        <v>0</v>
      </c>
      <c r="I238" s="358">
        <f>SUM(I239)</f>
        <v>0</v>
      </c>
    </row>
    <row r="239" spans="1:9" s="49" customFormat="1" ht="15.75" hidden="1" x14ac:dyDescent="0.25">
      <c r="A239" s="116" t="s">
        <v>21</v>
      </c>
      <c r="B239" s="5" t="s">
        <v>112</v>
      </c>
      <c r="C239" s="593" t="s">
        <v>12</v>
      </c>
      <c r="D239" s="291" t="s">
        <v>227</v>
      </c>
      <c r="E239" s="292" t="s">
        <v>10</v>
      </c>
      <c r="F239" s="493">
        <v>13431</v>
      </c>
      <c r="G239" s="67" t="s">
        <v>71</v>
      </c>
      <c r="H239" s="360">
        <f>SUM([2]прил10!I190)</f>
        <v>0</v>
      </c>
      <c r="I239" s="360">
        <f>SUM([2]прил10!J190)</f>
        <v>0</v>
      </c>
    </row>
    <row r="240" spans="1:9" s="49" customFormat="1" ht="31.5" hidden="1" x14ac:dyDescent="0.25">
      <c r="A240" s="116" t="s">
        <v>701</v>
      </c>
      <c r="B240" s="5" t="s">
        <v>112</v>
      </c>
      <c r="C240" s="593" t="s">
        <v>12</v>
      </c>
      <c r="D240" s="291" t="s">
        <v>227</v>
      </c>
      <c r="E240" s="292" t="s">
        <v>10</v>
      </c>
      <c r="F240" s="293" t="s">
        <v>700</v>
      </c>
      <c r="G240" s="67"/>
      <c r="H240" s="358">
        <f>SUM(H241)</f>
        <v>0</v>
      </c>
      <c r="I240" s="358">
        <f>SUM(I241)</f>
        <v>0</v>
      </c>
    </row>
    <row r="241" spans="1:9" s="49" customFormat="1" ht="15.75" hidden="1" x14ac:dyDescent="0.25">
      <c r="A241" s="84" t="s">
        <v>21</v>
      </c>
      <c r="B241" s="5" t="s">
        <v>112</v>
      </c>
      <c r="C241" s="593" t="s">
        <v>12</v>
      </c>
      <c r="D241" s="291" t="s">
        <v>227</v>
      </c>
      <c r="E241" s="292" t="s">
        <v>10</v>
      </c>
      <c r="F241" s="293" t="s">
        <v>700</v>
      </c>
      <c r="G241" s="67" t="s">
        <v>71</v>
      </c>
      <c r="H241" s="360">
        <f>SUM([2]прил10!I192)</f>
        <v>0</v>
      </c>
      <c r="I241" s="360">
        <f>SUM([2]прил10!J192)</f>
        <v>0</v>
      </c>
    </row>
    <row r="242" spans="1:9" s="49" customFormat="1" ht="63" x14ac:dyDescent="0.25">
      <c r="A242" s="84" t="s">
        <v>570</v>
      </c>
      <c r="B242" s="5" t="s">
        <v>112</v>
      </c>
      <c r="C242" s="593" t="s">
        <v>12</v>
      </c>
      <c r="D242" s="291" t="s">
        <v>227</v>
      </c>
      <c r="E242" s="292" t="s">
        <v>10</v>
      </c>
      <c r="F242" s="293" t="s">
        <v>571</v>
      </c>
      <c r="G242" s="67"/>
      <c r="H242" s="358">
        <f>SUM(H243)</f>
        <v>167518</v>
      </c>
      <c r="I242" s="358">
        <f>SUM(I243)</f>
        <v>167518</v>
      </c>
    </row>
    <row r="243" spans="1:9" s="49" customFormat="1" ht="15.75" x14ac:dyDescent="0.25">
      <c r="A243" s="84" t="s">
        <v>21</v>
      </c>
      <c r="B243" s="5" t="s">
        <v>112</v>
      </c>
      <c r="C243" s="593" t="s">
        <v>12</v>
      </c>
      <c r="D243" s="291" t="s">
        <v>227</v>
      </c>
      <c r="E243" s="292" t="s">
        <v>10</v>
      </c>
      <c r="F243" s="293" t="s">
        <v>571</v>
      </c>
      <c r="G243" s="67" t="s">
        <v>71</v>
      </c>
      <c r="H243" s="360">
        <f>SUM([2]прил10!I194)</f>
        <v>167518</v>
      </c>
      <c r="I243" s="360">
        <f>SUM([2]прил10!J194)</f>
        <v>167518</v>
      </c>
    </row>
    <row r="244" spans="1:9" s="49" customFormat="1" ht="47.25" x14ac:dyDescent="0.25">
      <c r="A244" s="84" t="s">
        <v>696</v>
      </c>
      <c r="B244" s="5" t="s">
        <v>112</v>
      </c>
      <c r="C244" s="593" t="s">
        <v>12</v>
      </c>
      <c r="D244" s="291" t="s">
        <v>227</v>
      </c>
      <c r="E244" s="292" t="s">
        <v>10</v>
      </c>
      <c r="F244" s="293" t="s">
        <v>695</v>
      </c>
      <c r="G244" s="67"/>
      <c r="H244" s="358">
        <f>SUM(H245)</f>
        <v>351329</v>
      </c>
      <c r="I244" s="358">
        <f>SUM(I245)</f>
        <v>351329</v>
      </c>
    </row>
    <row r="245" spans="1:9" s="49" customFormat="1" ht="15.75" x14ac:dyDescent="0.25">
      <c r="A245" s="84" t="s">
        <v>21</v>
      </c>
      <c r="B245" s="5" t="s">
        <v>112</v>
      </c>
      <c r="C245" s="593" t="s">
        <v>12</v>
      </c>
      <c r="D245" s="291" t="s">
        <v>227</v>
      </c>
      <c r="E245" s="292" t="s">
        <v>10</v>
      </c>
      <c r="F245" s="293" t="s">
        <v>695</v>
      </c>
      <c r="G245" s="67" t="s">
        <v>71</v>
      </c>
      <c r="H245" s="360">
        <f>SUM([2]прил10!I196)</f>
        <v>351329</v>
      </c>
      <c r="I245" s="360">
        <f>SUM([2]прил10!J196)</f>
        <v>351329</v>
      </c>
    </row>
    <row r="246" spans="1:9" s="49" customFormat="1" ht="47.25" hidden="1" x14ac:dyDescent="0.25">
      <c r="A246" s="33" t="s">
        <v>199</v>
      </c>
      <c r="B246" s="35" t="s">
        <v>112</v>
      </c>
      <c r="C246" s="136" t="s">
        <v>12</v>
      </c>
      <c r="D246" s="276" t="s">
        <v>560</v>
      </c>
      <c r="E246" s="277" t="s">
        <v>505</v>
      </c>
      <c r="F246" s="278" t="s">
        <v>506</v>
      </c>
      <c r="G246" s="37"/>
      <c r="H246" s="357">
        <f t="shared" ref="H246:I249" si="26">SUM(H247)</f>
        <v>0</v>
      </c>
      <c r="I246" s="357">
        <f t="shared" si="26"/>
        <v>0</v>
      </c>
    </row>
    <row r="247" spans="1:9" s="49" customFormat="1" ht="78.75" hidden="1" x14ac:dyDescent="0.25">
      <c r="A247" s="62" t="s">
        <v>257</v>
      </c>
      <c r="B247" s="5" t="s">
        <v>112</v>
      </c>
      <c r="C247" s="135" t="s">
        <v>12</v>
      </c>
      <c r="D247" s="291" t="s">
        <v>256</v>
      </c>
      <c r="E247" s="292" t="s">
        <v>505</v>
      </c>
      <c r="F247" s="293" t="s">
        <v>506</v>
      </c>
      <c r="G247" s="325"/>
      <c r="H247" s="358">
        <f t="shared" si="26"/>
        <v>0</v>
      </c>
      <c r="I247" s="358">
        <f t="shared" si="26"/>
        <v>0</v>
      </c>
    </row>
    <row r="248" spans="1:9" s="49" customFormat="1" ht="47.25" hidden="1" x14ac:dyDescent="0.25">
      <c r="A248" s="116" t="s">
        <v>561</v>
      </c>
      <c r="B248" s="5" t="s">
        <v>112</v>
      </c>
      <c r="C248" s="135" t="s">
        <v>12</v>
      </c>
      <c r="D248" s="291" t="s">
        <v>256</v>
      </c>
      <c r="E248" s="292" t="s">
        <v>10</v>
      </c>
      <c r="F248" s="293" t="s">
        <v>506</v>
      </c>
      <c r="G248" s="325"/>
      <c r="H248" s="358">
        <f t="shared" si="26"/>
        <v>0</v>
      </c>
      <c r="I248" s="358">
        <f t="shared" si="26"/>
        <v>0</v>
      </c>
    </row>
    <row r="249" spans="1:9" s="49" customFormat="1" ht="31.5" hidden="1" x14ac:dyDescent="0.25">
      <c r="A249" s="116" t="s">
        <v>646</v>
      </c>
      <c r="B249" s="5" t="s">
        <v>112</v>
      </c>
      <c r="C249" s="135" t="s">
        <v>12</v>
      </c>
      <c r="D249" s="291" t="s">
        <v>256</v>
      </c>
      <c r="E249" s="292" t="s">
        <v>10</v>
      </c>
      <c r="F249" s="293" t="s">
        <v>647</v>
      </c>
      <c r="G249" s="325"/>
      <c r="H249" s="358">
        <f t="shared" si="26"/>
        <v>0</v>
      </c>
      <c r="I249" s="358">
        <f t="shared" si="26"/>
        <v>0</v>
      </c>
    </row>
    <row r="250" spans="1:9" s="49" customFormat="1" ht="15.75" hidden="1" x14ac:dyDescent="0.25">
      <c r="A250" s="84" t="s">
        <v>21</v>
      </c>
      <c r="B250" s="5" t="s">
        <v>112</v>
      </c>
      <c r="C250" s="135" t="s">
        <v>12</v>
      </c>
      <c r="D250" s="291" t="s">
        <v>256</v>
      </c>
      <c r="E250" s="292" t="s">
        <v>10</v>
      </c>
      <c r="F250" s="293" t="s">
        <v>647</v>
      </c>
      <c r="G250" s="325" t="s">
        <v>71</v>
      </c>
      <c r="H250" s="360">
        <f>SUM([2]прил10!I201)</f>
        <v>0</v>
      </c>
      <c r="I250" s="360">
        <f>SUM([2]прил10!J201)</f>
        <v>0</v>
      </c>
    </row>
    <row r="251" spans="1:9" s="49" customFormat="1" ht="31.5" hidden="1" x14ac:dyDescent="0.25">
      <c r="A251" s="33" t="s">
        <v>190</v>
      </c>
      <c r="B251" s="35" t="s">
        <v>112</v>
      </c>
      <c r="C251" s="39" t="s">
        <v>12</v>
      </c>
      <c r="D251" s="276" t="s">
        <v>228</v>
      </c>
      <c r="E251" s="277" t="s">
        <v>505</v>
      </c>
      <c r="F251" s="278" t="s">
        <v>506</v>
      </c>
      <c r="G251" s="37"/>
      <c r="H251" s="357">
        <f>SUM(H252)</f>
        <v>0</v>
      </c>
      <c r="I251" s="357">
        <f>SUM(I252)</f>
        <v>0</v>
      </c>
    </row>
    <row r="252" spans="1:9" s="49" customFormat="1" ht="63" hidden="1" x14ac:dyDescent="0.25">
      <c r="A252" s="62" t="s">
        <v>191</v>
      </c>
      <c r="B252" s="5" t="s">
        <v>112</v>
      </c>
      <c r="C252" s="593" t="s">
        <v>12</v>
      </c>
      <c r="D252" s="291" t="s">
        <v>229</v>
      </c>
      <c r="E252" s="292" t="s">
        <v>505</v>
      </c>
      <c r="F252" s="293" t="s">
        <v>506</v>
      </c>
      <c r="G252" s="67"/>
      <c r="H252" s="358">
        <f>SUM(H253)</f>
        <v>0</v>
      </c>
      <c r="I252" s="358">
        <f>SUM(I253)</f>
        <v>0</v>
      </c>
    </row>
    <row r="253" spans="1:9" s="49" customFormat="1" ht="47.25" hidden="1" x14ac:dyDescent="0.25">
      <c r="A253" s="62" t="s">
        <v>567</v>
      </c>
      <c r="B253" s="5" t="s">
        <v>112</v>
      </c>
      <c r="C253" s="593" t="s">
        <v>12</v>
      </c>
      <c r="D253" s="291" t="s">
        <v>229</v>
      </c>
      <c r="E253" s="292" t="s">
        <v>12</v>
      </c>
      <c r="F253" s="293" t="s">
        <v>506</v>
      </c>
      <c r="G253" s="67"/>
      <c r="H253" s="358">
        <f>SUM(H254+H256+H258+H260)</f>
        <v>0</v>
      </c>
      <c r="I253" s="358">
        <f>SUM(I254+I256+I258+I260)</f>
        <v>0</v>
      </c>
    </row>
    <row r="254" spans="1:9" s="49" customFormat="1" ht="47.25" hidden="1" x14ac:dyDescent="0.25">
      <c r="A254" s="62" t="s">
        <v>732</v>
      </c>
      <c r="B254" s="5" t="s">
        <v>112</v>
      </c>
      <c r="C254" s="593" t="s">
        <v>12</v>
      </c>
      <c r="D254" s="291" t="s">
        <v>229</v>
      </c>
      <c r="E254" s="292" t="s">
        <v>12</v>
      </c>
      <c r="F254" s="493">
        <v>50181</v>
      </c>
      <c r="G254" s="67"/>
      <c r="H254" s="358">
        <f>SUM(H255)</f>
        <v>0</v>
      </c>
      <c r="I254" s="358">
        <f>SUM(I255)</f>
        <v>0</v>
      </c>
    </row>
    <row r="255" spans="1:9" s="49" customFormat="1" ht="15.75" hidden="1" x14ac:dyDescent="0.25">
      <c r="A255" s="62" t="s">
        <v>21</v>
      </c>
      <c r="B255" s="5" t="s">
        <v>112</v>
      </c>
      <c r="C255" s="593" t="s">
        <v>12</v>
      </c>
      <c r="D255" s="291" t="s">
        <v>229</v>
      </c>
      <c r="E255" s="292" t="s">
        <v>12</v>
      </c>
      <c r="F255" s="493">
        <v>50181</v>
      </c>
      <c r="G255" s="67" t="s">
        <v>71</v>
      </c>
      <c r="H255" s="360">
        <f>SUM([2]прил10!I206)</f>
        <v>0</v>
      </c>
      <c r="I255" s="360">
        <f>SUM([2]прил10!J206)</f>
        <v>0</v>
      </c>
    </row>
    <row r="256" spans="1:9" s="49" customFormat="1" ht="31.5" hidden="1" x14ac:dyDescent="0.25">
      <c r="A256" s="62" t="s">
        <v>568</v>
      </c>
      <c r="B256" s="5" t="s">
        <v>112</v>
      </c>
      <c r="C256" s="593" t="s">
        <v>12</v>
      </c>
      <c r="D256" s="291" t="s">
        <v>229</v>
      </c>
      <c r="E256" s="292" t="s">
        <v>12</v>
      </c>
      <c r="F256" s="293" t="s">
        <v>569</v>
      </c>
      <c r="G256" s="67"/>
      <c r="H256" s="358">
        <f>SUM(H257)</f>
        <v>0</v>
      </c>
      <c r="I256" s="358">
        <f>SUM(I257)</f>
        <v>0</v>
      </c>
    </row>
    <row r="257" spans="1:9" s="49" customFormat="1" ht="15.75" hidden="1" x14ac:dyDescent="0.25">
      <c r="A257" s="3" t="s">
        <v>21</v>
      </c>
      <c r="B257" s="5" t="s">
        <v>112</v>
      </c>
      <c r="C257" s="593" t="s">
        <v>12</v>
      </c>
      <c r="D257" s="291" t="s">
        <v>229</v>
      </c>
      <c r="E257" s="292" t="s">
        <v>12</v>
      </c>
      <c r="F257" s="293" t="s">
        <v>569</v>
      </c>
      <c r="G257" s="67" t="s">
        <v>71</v>
      </c>
      <c r="H257" s="360">
        <f>SUM([2]прил10!I208)</f>
        <v>0</v>
      </c>
      <c r="I257" s="360">
        <f>SUM([2]прил10!J208)</f>
        <v>0</v>
      </c>
    </row>
    <row r="258" spans="1:9" s="49" customFormat="1" ht="31.5" hidden="1" x14ac:dyDescent="0.25">
      <c r="A258" s="3" t="s">
        <v>694</v>
      </c>
      <c r="B258" s="5" t="s">
        <v>112</v>
      </c>
      <c r="C258" s="593" t="s">
        <v>12</v>
      </c>
      <c r="D258" s="291" t="s">
        <v>229</v>
      </c>
      <c r="E258" s="292" t="s">
        <v>12</v>
      </c>
      <c r="F258" s="293" t="s">
        <v>693</v>
      </c>
      <c r="G258" s="67"/>
      <c r="H258" s="358">
        <f>SUM(H259)</f>
        <v>0</v>
      </c>
      <c r="I258" s="358">
        <f>SUM(I259)</f>
        <v>0</v>
      </c>
    </row>
    <row r="259" spans="1:9" s="49" customFormat="1" ht="15.75" hidden="1" x14ac:dyDescent="0.25">
      <c r="A259" s="3" t="s">
        <v>21</v>
      </c>
      <c r="B259" s="5" t="s">
        <v>112</v>
      </c>
      <c r="C259" s="593" t="s">
        <v>12</v>
      </c>
      <c r="D259" s="291" t="s">
        <v>229</v>
      </c>
      <c r="E259" s="292" t="s">
        <v>12</v>
      </c>
      <c r="F259" s="293" t="s">
        <v>693</v>
      </c>
      <c r="G259" s="67" t="s">
        <v>71</v>
      </c>
      <c r="H259" s="360">
        <f>SUM([2]прил10!I210)</f>
        <v>0</v>
      </c>
      <c r="I259" s="360">
        <f>SUM([2]прил10!J210)</f>
        <v>0</v>
      </c>
    </row>
    <row r="260" spans="1:9" s="49" customFormat="1" ht="47.25" hidden="1" x14ac:dyDescent="0.25">
      <c r="A260" s="3" t="s">
        <v>731</v>
      </c>
      <c r="B260" s="5" t="s">
        <v>112</v>
      </c>
      <c r="C260" s="593" t="s">
        <v>12</v>
      </c>
      <c r="D260" s="291" t="s">
        <v>229</v>
      </c>
      <c r="E260" s="292" t="s">
        <v>12</v>
      </c>
      <c r="F260" s="293" t="s">
        <v>730</v>
      </c>
      <c r="G260" s="67"/>
      <c r="H260" s="358">
        <f>SUM(H261)</f>
        <v>0</v>
      </c>
      <c r="I260" s="358">
        <f>SUM(I261)</f>
        <v>0</v>
      </c>
    </row>
    <row r="261" spans="1:9" s="49" customFormat="1" ht="15.75" hidden="1" x14ac:dyDescent="0.25">
      <c r="A261" s="3" t="s">
        <v>21</v>
      </c>
      <c r="B261" s="5" t="s">
        <v>112</v>
      </c>
      <c r="C261" s="593" t="s">
        <v>12</v>
      </c>
      <c r="D261" s="291" t="s">
        <v>229</v>
      </c>
      <c r="E261" s="292" t="s">
        <v>12</v>
      </c>
      <c r="F261" s="293" t="s">
        <v>730</v>
      </c>
      <c r="G261" s="67" t="s">
        <v>71</v>
      </c>
      <c r="H261" s="360">
        <f>SUM([2]прил10!I212)</f>
        <v>0</v>
      </c>
      <c r="I261" s="360">
        <f>SUM([2]прил10!J212)</f>
        <v>0</v>
      </c>
    </row>
    <row r="262" spans="1:9" ht="15.75" x14ac:dyDescent="0.25">
      <c r="A262" s="82" t="s">
        <v>27</v>
      </c>
      <c r="B262" s="16" t="s">
        <v>29</v>
      </c>
      <c r="C262" s="45"/>
      <c r="D262" s="304"/>
      <c r="E262" s="305"/>
      <c r="F262" s="306"/>
      <c r="G262" s="15"/>
      <c r="H262" s="355">
        <f>SUM(H263+H283+H334+H349+H369)</f>
        <v>178610429</v>
      </c>
      <c r="I262" s="355">
        <f>SUM(I263+I283+I334+I349+I369)</f>
        <v>180330502</v>
      </c>
    </row>
    <row r="263" spans="1:9" ht="15.75" x14ac:dyDescent="0.25">
      <c r="A263" s="95" t="s">
        <v>28</v>
      </c>
      <c r="B263" s="26" t="s">
        <v>29</v>
      </c>
      <c r="C263" s="26" t="s">
        <v>10</v>
      </c>
      <c r="D263" s="267"/>
      <c r="E263" s="268"/>
      <c r="F263" s="269"/>
      <c r="G263" s="25"/>
      <c r="H263" s="356">
        <f>SUM(H264,H278)</f>
        <v>19221992</v>
      </c>
      <c r="I263" s="356">
        <f>SUM(I264,I278)</f>
        <v>19221992</v>
      </c>
    </row>
    <row r="264" spans="1:9" ht="31.5" x14ac:dyDescent="0.25">
      <c r="A264" s="33" t="s">
        <v>157</v>
      </c>
      <c r="B264" s="35" t="s">
        <v>29</v>
      </c>
      <c r="C264" s="35" t="s">
        <v>10</v>
      </c>
      <c r="D264" s="270" t="s">
        <v>575</v>
      </c>
      <c r="E264" s="271" t="s">
        <v>505</v>
      </c>
      <c r="F264" s="272" t="s">
        <v>506</v>
      </c>
      <c r="G264" s="37"/>
      <c r="H264" s="357">
        <f>SUM(H265)</f>
        <v>19113392</v>
      </c>
      <c r="I264" s="357">
        <f>SUM(I265)</f>
        <v>19113392</v>
      </c>
    </row>
    <row r="265" spans="1:9" ht="47.25" x14ac:dyDescent="0.25">
      <c r="A265" s="3" t="s">
        <v>158</v>
      </c>
      <c r="B265" s="5" t="s">
        <v>29</v>
      </c>
      <c r="C265" s="5" t="s">
        <v>10</v>
      </c>
      <c r="D265" s="273" t="s">
        <v>241</v>
      </c>
      <c r="E265" s="274" t="s">
        <v>505</v>
      </c>
      <c r="F265" s="275" t="s">
        <v>506</v>
      </c>
      <c r="G265" s="67"/>
      <c r="H265" s="358">
        <f>SUM(H266)</f>
        <v>19113392</v>
      </c>
      <c r="I265" s="358">
        <f>SUM(I266)</f>
        <v>19113392</v>
      </c>
    </row>
    <row r="266" spans="1:9" ht="15.75" x14ac:dyDescent="0.25">
      <c r="A266" s="3" t="s">
        <v>576</v>
      </c>
      <c r="B266" s="5" t="s">
        <v>29</v>
      </c>
      <c r="C266" s="5" t="s">
        <v>10</v>
      </c>
      <c r="D266" s="273" t="s">
        <v>241</v>
      </c>
      <c r="E266" s="274" t="s">
        <v>10</v>
      </c>
      <c r="F266" s="275" t="s">
        <v>506</v>
      </c>
      <c r="G266" s="67"/>
      <c r="H266" s="358">
        <f>SUM(H267+H270+H272+H274)</f>
        <v>19113392</v>
      </c>
      <c r="I266" s="358">
        <f>SUM(I267+I270+I272+I274)</f>
        <v>19113392</v>
      </c>
    </row>
    <row r="267" spans="1:9" ht="78.75" x14ac:dyDescent="0.25">
      <c r="A267" s="3" t="s">
        <v>577</v>
      </c>
      <c r="B267" s="5" t="s">
        <v>29</v>
      </c>
      <c r="C267" s="5" t="s">
        <v>10</v>
      </c>
      <c r="D267" s="273" t="s">
        <v>241</v>
      </c>
      <c r="E267" s="274" t="s">
        <v>10</v>
      </c>
      <c r="F267" s="275" t="s">
        <v>578</v>
      </c>
      <c r="G267" s="2"/>
      <c r="H267" s="358">
        <f>SUM(H268:H269)</f>
        <v>9648913</v>
      </c>
      <c r="I267" s="358">
        <f>SUM(I268:I269)</f>
        <v>9648913</v>
      </c>
    </row>
    <row r="268" spans="1:9" ht="47.25" x14ac:dyDescent="0.25">
      <c r="A268" s="93" t="s">
        <v>88</v>
      </c>
      <c r="B268" s="5" t="s">
        <v>29</v>
      </c>
      <c r="C268" s="5" t="s">
        <v>10</v>
      </c>
      <c r="D268" s="273" t="s">
        <v>241</v>
      </c>
      <c r="E268" s="274" t="s">
        <v>10</v>
      </c>
      <c r="F268" s="275" t="s">
        <v>578</v>
      </c>
      <c r="G268" s="325" t="s">
        <v>13</v>
      </c>
      <c r="H268" s="360">
        <f>SUM([2]прил10!I354)</f>
        <v>9562758</v>
      </c>
      <c r="I268" s="360">
        <f>SUM([2]прил10!J354)</f>
        <v>9562758</v>
      </c>
    </row>
    <row r="269" spans="1:9" ht="31.5" x14ac:dyDescent="0.25">
      <c r="A269" s="98" t="s">
        <v>709</v>
      </c>
      <c r="B269" s="5" t="s">
        <v>29</v>
      </c>
      <c r="C269" s="5" t="s">
        <v>10</v>
      </c>
      <c r="D269" s="273" t="s">
        <v>241</v>
      </c>
      <c r="E269" s="274" t="s">
        <v>10</v>
      </c>
      <c r="F269" s="275" t="s">
        <v>578</v>
      </c>
      <c r="G269" s="325" t="s">
        <v>16</v>
      </c>
      <c r="H269" s="360">
        <f>SUM([2]прил10!I355)</f>
        <v>86155</v>
      </c>
      <c r="I269" s="360">
        <f>SUM([2]прил10!J355)</f>
        <v>86155</v>
      </c>
    </row>
    <row r="270" spans="1:9" ht="31.5" hidden="1" x14ac:dyDescent="0.25">
      <c r="A270" s="492" t="s">
        <v>771</v>
      </c>
      <c r="B270" s="5" t="s">
        <v>29</v>
      </c>
      <c r="C270" s="5" t="s">
        <v>10</v>
      </c>
      <c r="D270" s="273" t="s">
        <v>241</v>
      </c>
      <c r="E270" s="274" t="s">
        <v>10</v>
      </c>
      <c r="F270" s="275" t="s">
        <v>747</v>
      </c>
      <c r="G270" s="325"/>
      <c r="H270" s="358">
        <f>SUM(H271)</f>
        <v>0</v>
      </c>
      <c r="I270" s="358">
        <f>SUM(I271)</f>
        <v>0</v>
      </c>
    </row>
    <row r="271" spans="1:9" ht="31.5" hidden="1" x14ac:dyDescent="0.25">
      <c r="A271" s="122" t="s">
        <v>709</v>
      </c>
      <c r="B271" s="5" t="s">
        <v>29</v>
      </c>
      <c r="C271" s="5" t="s">
        <v>10</v>
      </c>
      <c r="D271" s="273" t="s">
        <v>241</v>
      </c>
      <c r="E271" s="274" t="s">
        <v>10</v>
      </c>
      <c r="F271" s="275" t="s">
        <v>747</v>
      </c>
      <c r="G271" s="325" t="s">
        <v>16</v>
      </c>
      <c r="H271" s="360">
        <f>SUM([2]прил10!I357)</f>
        <v>0</v>
      </c>
      <c r="I271" s="360">
        <f>SUM([2]прил10!J357)</f>
        <v>0</v>
      </c>
    </row>
    <row r="272" spans="1:9" ht="31.5" hidden="1" customHeight="1" x14ac:dyDescent="0.25">
      <c r="A272" s="492" t="s">
        <v>706</v>
      </c>
      <c r="B272" s="5" t="s">
        <v>29</v>
      </c>
      <c r="C272" s="5" t="s">
        <v>10</v>
      </c>
      <c r="D272" s="273" t="s">
        <v>241</v>
      </c>
      <c r="E272" s="274" t="s">
        <v>10</v>
      </c>
      <c r="F272" s="275" t="s">
        <v>705</v>
      </c>
      <c r="G272" s="325"/>
      <c r="H272" s="358">
        <f>SUM(H273)</f>
        <v>0</v>
      </c>
      <c r="I272" s="358">
        <f>SUM(I273)</f>
        <v>0</v>
      </c>
    </row>
    <row r="273" spans="1:9" ht="33.75" hidden="1" customHeight="1" x14ac:dyDescent="0.25">
      <c r="A273" s="122" t="s">
        <v>709</v>
      </c>
      <c r="B273" s="5" t="s">
        <v>29</v>
      </c>
      <c r="C273" s="5" t="s">
        <v>10</v>
      </c>
      <c r="D273" s="273" t="s">
        <v>241</v>
      </c>
      <c r="E273" s="274" t="s">
        <v>10</v>
      </c>
      <c r="F273" s="275" t="s">
        <v>705</v>
      </c>
      <c r="G273" s="325" t="s">
        <v>16</v>
      </c>
      <c r="H273" s="360">
        <f>SUM([2]прил10!I359)</f>
        <v>0</v>
      </c>
      <c r="I273" s="360">
        <f>SUM([2]прил10!J359)</f>
        <v>0</v>
      </c>
    </row>
    <row r="274" spans="1:9" ht="33" customHeight="1" x14ac:dyDescent="0.25">
      <c r="A274" s="3" t="s">
        <v>98</v>
      </c>
      <c r="B274" s="5" t="s">
        <v>29</v>
      </c>
      <c r="C274" s="5" t="s">
        <v>10</v>
      </c>
      <c r="D274" s="273" t="s">
        <v>241</v>
      </c>
      <c r="E274" s="274" t="s">
        <v>10</v>
      </c>
      <c r="F274" s="275" t="s">
        <v>539</v>
      </c>
      <c r="G274" s="67"/>
      <c r="H274" s="358">
        <f>SUM(H275:H277)</f>
        <v>9464479</v>
      </c>
      <c r="I274" s="358">
        <f>SUM(I275:I277)</f>
        <v>9464479</v>
      </c>
    </row>
    <row r="275" spans="1:9" ht="49.5" customHeight="1" x14ac:dyDescent="0.25">
      <c r="A275" s="93" t="s">
        <v>88</v>
      </c>
      <c r="B275" s="5" t="s">
        <v>29</v>
      </c>
      <c r="C275" s="5" t="s">
        <v>10</v>
      </c>
      <c r="D275" s="273" t="s">
        <v>241</v>
      </c>
      <c r="E275" s="274" t="s">
        <v>10</v>
      </c>
      <c r="F275" s="275" t="s">
        <v>539</v>
      </c>
      <c r="G275" s="67" t="s">
        <v>13</v>
      </c>
      <c r="H275" s="360">
        <f>SUM([2]прил10!I361)</f>
        <v>4093042</v>
      </c>
      <c r="I275" s="360">
        <f>SUM([2]прил10!J361)</f>
        <v>4093042</v>
      </c>
    </row>
    <row r="276" spans="1:9" ht="31.5" customHeight="1" x14ac:dyDescent="0.25">
      <c r="A276" s="98" t="s">
        <v>709</v>
      </c>
      <c r="B276" s="5" t="s">
        <v>29</v>
      </c>
      <c r="C276" s="5" t="s">
        <v>10</v>
      </c>
      <c r="D276" s="273" t="s">
        <v>241</v>
      </c>
      <c r="E276" s="274" t="s">
        <v>10</v>
      </c>
      <c r="F276" s="275" t="s">
        <v>539</v>
      </c>
      <c r="G276" s="67" t="s">
        <v>16</v>
      </c>
      <c r="H276" s="360">
        <f>SUM([2]прил10!I362)</f>
        <v>5280133</v>
      </c>
      <c r="I276" s="360">
        <f>SUM([2]прил10!J362)</f>
        <v>5280133</v>
      </c>
    </row>
    <row r="277" spans="1:9" ht="18" customHeight="1" x14ac:dyDescent="0.25">
      <c r="A277" s="3" t="s">
        <v>18</v>
      </c>
      <c r="B277" s="5" t="s">
        <v>29</v>
      </c>
      <c r="C277" s="5" t="s">
        <v>10</v>
      </c>
      <c r="D277" s="273" t="s">
        <v>241</v>
      </c>
      <c r="E277" s="274" t="s">
        <v>10</v>
      </c>
      <c r="F277" s="275" t="s">
        <v>539</v>
      </c>
      <c r="G277" s="67" t="s">
        <v>17</v>
      </c>
      <c r="H277" s="360">
        <f>SUM([2]прил10!I363)</f>
        <v>91304</v>
      </c>
      <c r="I277" s="360">
        <f>SUM([2]прил10!J363)</f>
        <v>91304</v>
      </c>
    </row>
    <row r="278" spans="1:9" ht="64.5" customHeight="1" x14ac:dyDescent="0.25">
      <c r="A278" s="83" t="s">
        <v>144</v>
      </c>
      <c r="B278" s="34" t="s">
        <v>29</v>
      </c>
      <c r="C278" s="48" t="s">
        <v>10</v>
      </c>
      <c r="D278" s="282" t="s">
        <v>220</v>
      </c>
      <c r="E278" s="283" t="s">
        <v>505</v>
      </c>
      <c r="F278" s="284" t="s">
        <v>506</v>
      </c>
      <c r="G278" s="34"/>
      <c r="H278" s="357">
        <f t="shared" ref="H278:I281" si="27">SUM(H279)</f>
        <v>108600</v>
      </c>
      <c r="I278" s="357">
        <f t="shared" si="27"/>
        <v>108600</v>
      </c>
    </row>
    <row r="279" spans="1:9" ht="96" customHeight="1" x14ac:dyDescent="0.25">
      <c r="A279" s="84" t="s">
        <v>160</v>
      </c>
      <c r="B279" s="2" t="s">
        <v>29</v>
      </c>
      <c r="C279" s="8" t="s">
        <v>10</v>
      </c>
      <c r="D279" s="310" t="s">
        <v>222</v>
      </c>
      <c r="E279" s="311" t="s">
        <v>505</v>
      </c>
      <c r="F279" s="312" t="s">
        <v>506</v>
      </c>
      <c r="G279" s="2"/>
      <c r="H279" s="358">
        <f t="shared" si="27"/>
        <v>108600</v>
      </c>
      <c r="I279" s="358">
        <f t="shared" si="27"/>
        <v>108600</v>
      </c>
    </row>
    <row r="280" spans="1:9" ht="49.5" customHeight="1" x14ac:dyDescent="0.25">
      <c r="A280" s="84" t="s">
        <v>525</v>
      </c>
      <c r="B280" s="2" t="s">
        <v>29</v>
      </c>
      <c r="C280" s="8" t="s">
        <v>10</v>
      </c>
      <c r="D280" s="310" t="s">
        <v>222</v>
      </c>
      <c r="E280" s="311" t="s">
        <v>10</v>
      </c>
      <c r="F280" s="312" t="s">
        <v>506</v>
      </c>
      <c r="G280" s="2"/>
      <c r="H280" s="358">
        <f t="shared" si="27"/>
        <v>108600</v>
      </c>
      <c r="I280" s="358">
        <f t="shared" si="27"/>
        <v>108600</v>
      </c>
    </row>
    <row r="281" spans="1:9" ht="18" customHeight="1" x14ac:dyDescent="0.25">
      <c r="A281" s="3" t="s">
        <v>113</v>
      </c>
      <c r="B281" s="2" t="s">
        <v>29</v>
      </c>
      <c r="C281" s="8" t="s">
        <v>10</v>
      </c>
      <c r="D281" s="310" t="s">
        <v>222</v>
      </c>
      <c r="E281" s="311" t="s">
        <v>10</v>
      </c>
      <c r="F281" s="312" t="s">
        <v>526</v>
      </c>
      <c r="G281" s="2"/>
      <c r="H281" s="358">
        <f t="shared" si="27"/>
        <v>108600</v>
      </c>
      <c r="I281" s="358">
        <f t="shared" si="27"/>
        <v>108600</v>
      </c>
    </row>
    <row r="282" spans="1:9" ht="30" customHeight="1" x14ac:dyDescent="0.25">
      <c r="A282" s="98" t="s">
        <v>709</v>
      </c>
      <c r="B282" s="2" t="s">
        <v>29</v>
      </c>
      <c r="C282" s="8" t="s">
        <v>10</v>
      </c>
      <c r="D282" s="310" t="s">
        <v>222</v>
      </c>
      <c r="E282" s="311" t="s">
        <v>10</v>
      </c>
      <c r="F282" s="312" t="s">
        <v>526</v>
      </c>
      <c r="G282" s="2" t="s">
        <v>16</v>
      </c>
      <c r="H282" s="359">
        <f>SUM([2]прил10!I368)</f>
        <v>108600</v>
      </c>
      <c r="I282" s="359">
        <f>SUM([2]прил10!J368)</f>
        <v>108600</v>
      </c>
    </row>
    <row r="283" spans="1:9" ht="15.75" x14ac:dyDescent="0.25">
      <c r="A283" s="95" t="s">
        <v>30</v>
      </c>
      <c r="B283" s="26" t="s">
        <v>29</v>
      </c>
      <c r="C283" s="26" t="s">
        <v>12</v>
      </c>
      <c r="D283" s="267"/>
      <c r="E283" s="268"/>
      <c r="F283" s="269"/>
      <c r="G283" s="25"/>
      <c r="H283" s="356">
        <f>SUM(H284+H329)</f>
        <v>137857251</v>
      </c>
      <c r="I283" s="356">
        <f>SUM(I284+I329)</f>
        <v>139577324</v>
      </c>
    </row>
    <row r="284" spans="1:9" ht="31.5" x14ac:dyDescent="0.25">
      <c r="A284" s="33" t="s">
        <v>157</v>
      </c>
      <c r="B284" s="34" t="s">
        <v>29</v>
      </c>
      <c r="C284" s="34" t="s">
        <v>12</v>
      </c>
      <c r="D284" s="270" t="s">
        <v>575</v>
      </c>
      <c r="E284" s="271" t="s">
        <v>505</v>
      </c>
      <c r="F284" s="272" t="s">
        <v>506</v>
      </c>
      <c r="G284" s="34"/>
      <c r="H284" s="357">
        <f>SUM(H285+H313)</f>
        <v>137011351</v>
      </c>
      <c r="I284" s="357">
        <f>SUM(I285+I313)</f>
        <v>138731424</v>
      </c>
    </row>
    <row r="285" spans="1:9" ht="47.25" x14ac:dyDescent="0.25">
      <c r="A285" s="3" t="s">
        <v>158</v>
      </c>
      <c r="B285" s="2" t="s">
        <v>29</v>
      </c>
      <c r="C285" s="2" t="s">
        <v>12</v>
      </c>
      <c r="D285" s="273" t="s">
        <v>241</v>
      </c>
      <c r="E285" s="274" t="s">
        <v>505</v>
      </c>
      <c r="F285" s="275" t="s">
        <v>506</v>
      </c>
      <c r="G285" s="2"/>
      <c r="H285" s="358">
        <f>SUM(H286)</f>
        <v>136811351</v>
      </c>
      <c r="I285" s="358">
        <f>SUM(I286)</f>
        <v>138531424</v>
      </c>
    </row>
    <row r="286" spans="1:9" ht="15.75" x14ac:dyDescent="0.25">
      <c r="A286" s="329" t="s">
        <v>588</v>
      </c>
      <c r="B286" s="2" t="s">
        <v>29</v>
      </c>
      <c r="C286" s="2" t="s">
        <v>12</v>
      </c>
      <c r="D286" s="273" t="s">
        <v>241</v>
      </c>
      <c r="E286" s="274" t="s">
        <v>12</v>
      </c>
      <c r="F286" s="275" t="s">
        <v>506</v>
      </c>
      <c r="G286" s="2"/>
      <c r="H286" s="358">
        <f>SUM(H287+H290+H292+H294+H296+H298+H311+H301+H303+H305+H309)</f>
        <v>136811351</v>
      </c>
      <c r="I286" s="358">
        <f>SUM(I287+I290+I292+I294+I296+I298+I311+I301+I303+I305+I309)</f>
        <v>138531424</v>
      </c>
    </row>
    <row r="287" spans="1:9" ht="94.5" x14ac:dyDescent="0.25">
      <c r="A287" s="58" t="s">
        <v>161</v>
      </c>
      <c r="B287" s="2" t="s">
        <v>29</v>
      </c>
      <c r="C287" s="2" t="s">
        <v>12</v>
      </c>
      <c r="D287" s="273" t="s">
        <v>241</v>
      </c>
      <c r="E287" s="274" t="s">
        <v>12</v>
      </c>
      <c r="F287" s="275" t="s">
        <v>579</v>
      </c>
      <c r="G287" s="2"/>
      <c r="H287" s="358">
        <f>SUM(H288:H289)</f>
        <v>115808769</v>
      </c>
      <c r="I287" s="358">
        <f>SUM(I288:I289)</f>
        <v>115808769</v>
      </c>
    </row>
    <row r="288" spans="1:9" ht="47.25" x14ac:dyDescent="0.25">
      <c r="A288" s="93" t="s">
        <v>88</v>
      </c>
      <c r="B288" s="2" t="s">
        <v>29</v>
      </c>
      <c r="C288" s="2" t="s">
        <v>12</v>
      </c>
      <c r="D288" s="273" t="s">
        <v>241</v>
      </c>
      <c r="E288" s="274" t="s">
        <v>12</v>
      </c>
      <c r="F288" s="275" t="s">
        <v>579</v>
      </c>
      <c r="G288" s="2" t="s">
        <v>13</v>
      </c>
      <c r="H288" s="360">
        <f>SUM([2]прил10!I374)</f>
        <v>111408066</v>
      </c>
      <c r="I288" s="360">
        <f>SUM([2]прил10!J374)</f>
        <v>111408066</v>
      </c>
    </row>
    <row r="289" spans="1:9" ht="31.5" x14ac:dyDescent="0.25">
      <c r="A289" s="98" t="s">
        <v>709</v>
      </c>
      <c r="B289" s="2" t="s">
        <v>29</v>
      </c>
      <c r="C289" s="2" t="s">
        <v>12</v>
      </c>
      <c r="D289" s="273" t="s">
        <v>241</v>
      </c>
      <c r="E289" s="274" t="s">
        <v>12</v>
      </c>
      <c r="F289" s="275" t="s">
        <v>579</v>
      </c>
      <c r="G289" s="2" t="s">
        <v>16</v>
      </c>
      <c r="H289" s="360">
        <f>SUM([2]прил10!I375)</f>
        <v>4400703</v>
      </c>
      <c r="I289" s="360">
        <f>SUM([2]прил10!J375)</f>
        <v>4400703</v>
      </c>
    </row>
    <row r="290" spans="1:9" ht="31.5" hidden="1" x14ac:dyDescent="0.25">
      <c r="A290" s="492" t="s">
        <v>748</v>
      </c>
      <c r="B290" s="2" t="s">
        <v>29</v>
      </c>
      <c r="C290" s="2" t="s">
        <v>12</v>
      </c>
      <c r="D290" s="273" t="s">
        <v>241</v>
      </c>
      <c r="E290" s="274" t="s">
        <v>12</v>
      </c>
      <c r="F290" s="275" t="s">
        <v>747</v>
      </c>
      <c r="G290" s="2"/>
      <c r="H290" s="358">
        <f>SUM(H291)</f>
        <v>0</v>
      </c>
      <c r="I290" s="358">
        <f>SUM(I291)</f>
        <v>0</v>
      </c>
    </row>
    <row r="291" spans="1:9" ht="31.5" hidden="1" x14ac:dyDescent="0.25">
      <c r="A291" s="122" t="s">
        <v>709</v>
      </c>
      <c r="B291" s="2" t="s">
        <v>29</v>
      </c>
      <c r="C291" s="2" t="s">
        <v>12</v>
      </c>
      <c r="D291" s="273" t="s">
        <v>241</v>
      </c>
      <c r="E291" s="274" t="s">
        <v>12</v>
      </c>
      <c r="F291" s="275" t="s">
        <v>747</v>
      </c>
      <c r="G291" s="2" t="s">
        <v>16</v>
      </c>
      <c r="H291" s="360">
        <f>SUM([2]прил10!I377)</f>
        <v>0</v>
      </c>
      <c r="I291" s="360">
        <f>SUM([2]прил10!J377)</f>
        <v>0</v>
      </c>
    </row>
    <row r="292" spans="1:9" ht="31.5" hidden="1" x14ac:dyDescent="0.25">
      <c r="A292" s="492" t="s">
        <v>740</v>
      </c>
      <c r="B292" s="2" t="s">
        <v>29</v>
      </c>
      <c r="C292" s="2" t="s">
        <v>12</v>
      </c>
      <c r="D292" s="273" t="s">
        <v>241</v>
      </c>
      <c r="E292" s="274" t="s">
        <v>12</v>
      </c>
      <c r="F292" s="275" t="s">
        <v>739</v>
      </c>
      <c r="G292" s="2"/>
      <c r="H292" s="358">
        <f>SUM(H293)</f>
        <v>0</v>
      </c>
      <c r="I292" s="358">
        <f>SUM(I293)</f>
        <v>0</v>
      </c>
    </row>
    <row r="293" spans="1:9" ht="47.25" hidden="1" x14ac:dyDescent="0.25">
      <c r="A293" s="111" t="s">
        <v>88</v>
      </c>
      <c r="B293" s="2" t="s">
        <v>29</v>
      </c>
      <c r="C293" s="2" t="s">
        <v>12</v>
      </c>
      <c r="D293" s="273" t="s">
        <v>241</v>
      </c>
      <c r="E293" s="274" t="s">
        <v>12</v>
      </c>
      <c r="F293" s="275" t="s">
        <v>739</v>
      </c>
      <c r="G293" s="2" t="s">
        <v>13</v>
      </c>
      <c r="H293" s="360">
        <f>SUM([2]прил10!I379)</f>
        <v>0</v>
      </c>
      <c r="I293" s="360">
        <f>SUM([2]прил10!J379)</f>
        <v>0</v>
      </c>
    </row>
    <row r="294" spans="1:9" ht="63" hidden="1" x14ac:dyDescent="0.25">
      <c r="A294" s="492" t="s">
        <v>741</v>
      </c>
      <c r="B294" s="2" t="s">
        <v>29</v>
      </c>
      <c r="C294" s="2" t="s">
        <v>12</v>
      </c>
      <c r="D294" s="273" t="s">
        <v>241</v>
      </c>
      <c r="E294" s="274" t="s">
        <v>12</v>
      </c>
      <c r="F294" s="275" t="s">
        <v>738</v>
      </c>
      <c r="G294" s="2"/>
      <c r="H294" s="358">
        <f>SUM(H295)</f>
        <v>0</v>
      </c>
      <c r="I294" s="358">
        <f>SUM(I295)</f>
        <v>0</v>
      </c>
    </row>
    <row r="295" spans="1:9" ht="31.5" hidden="1" x14ac:dyDescent="0.25">
      <c r="A295" s="122" t="s">
        <v>709</v>
      </c>
      <c r="B295" s="2" t="s">
        <v>29</v>
      </c>
      <c r="C295" s="2" t="s">
        <v>12</v>
      </c>
      <c r="D295" s="273" t="s">
        <v>241</v>
      </c>
      <c r="E295" s="274" t="s">
        <v>12</v>
      </c>
      <c r="F295" s="275" t="s">
        <v>738</v>
      </c>
      <c r="G295" s="2" t="s">
        <v>16</v>
      </c>
      <c r="H295" s="360">
        <f>SUM([2]прил10!I381)</f>
        <v>0</v>
      </c>
      <c r="I295" s="360">
        <f>SUM([2]прил10!J381)</f>
        <v>0</v>
      </c>
    </row>
    <row r="296" spans="1:9" ht="31.5" hidden="1" x14ac:dyDescent="0.25">
      <c r="A296" s="492" t="s">
        <v>706</v>
      </c>
      <c r="B296" s="2" t="s">
        <v>29</v>
      </c>
      <c r="C296" s="2" t="s">
        <v>12</v>
      </c>
      <c r="D296" s="273" t="s">
        <v>241</v>
      </c>
      <c r="E296" s="274" t="s">
        <v>12</v>
      </c>
      <c r="F296" s="275" t="s">
        <v>705</v>
      </c>
      <c r="G296" s="2"/>
      <c r="H296" s="358">
        <f>SUM(H297)</f>
        <v>0</v>
      </c>
      <c r="I296" s="358">
        <f>SUM(I297)</f>
        <v>0</v>
      </c>
    </row>
    <row r="297" spans="1:9" ht="31.5" hidden="1" x14ac:dyDescent="0.25">
      <c r="A297" s="98" t="s">
        <v>709</v>
      </c>
      <c r="B297" s="2" t="s">
        <v>29</v>
      </c>
      <c r="C297" s="2" t="s">
        <v>12</v>
      </c>
      <c r="D297" s="273" t="s">
        <v>241</v>
      </c>
      <c r="E297" s="274" t="s">
        <v>12</v>
      </c>
      <c r="F297" s="275" t="s">
        <v>705</v>
      </c>
      <c r="G297" s="2" t="s">
        <v>16</v>
      </c>
      <c r="H297" s="360">
        <f>SUM([2]прил10!I383)</f>
        <v>0</v>
      </c>
      <c r="I297" s="360">
        <f>SUM([2]прил10!J383)</f>
        <v>0</v>
      </c>
    </row>
    <row r="298" spans="1:9" ht="31.5" x14ac:dyDescent="0.25">
      <c r="A298" s="330" t="s">
        <v>581</v>
      </c>
      <c r="B298" s="2" t="s">
        <v>29</v>
      </c>
      <c r="C298" s="2" t="s">
        <v>12</v>
      </c>
      <c r="D298" s="273" t="s">
        <v>241</v>
      </c>
      <c r="E298" s="274" t="s">
        <v>12</v>
      </c>
      <c r="F298" s="275" t="s">
        <v>582</v>
      </c>
      <c r="G298" s="2"/>
      <c r="H298" s="358">
        <f>SUM(H299:H300)</f>
        <v>529881</v>
      </c>
      <c r="I298" s="358">
        <f>SUM(I299:I300)</f>
        <v>529881</v>
      </c>
    </row>
    <row r="299" spans="1:9" ht="47.25" x14ac:dyDescent="0.25">
      <c r="A299" s="93" t="s">
        <v>88</v>
      </c>
      <c r="B299" s="2" t="s">
        <v>29</v>
      </c>
      <c r="C299" s="2" t="s">
        <v>12</v>
      </c>
      <c r="D299" s="273" t="s">
        <v>241</v>
      </c>
      <c r="E299" s="274" t="s">
        <v>12</v>
      </c>
      <c r="F299" s="275" t="s">
        <v>582</v>
      </c>
      <c r="G299" s="2" t="s">
        <v>13</v>
      </c>
      <c r="H299" s="360">
        <f>SUM([2]прил10!I385)</f>
        <v>463781</v>
      </c>
      <c r="I299" s="360">
        <f>SUM([2]прил10!J385)</f>
        <v>463781</v>
      </c>
    </row>
    <row r="300" spans="1:9" ht="15.75" x14ac:dyDescent="0.25">
      <c r="A300" s="69" t="s">
        <v>40</v>
      </c>
      <c r="B300" s="2" t="s">
        <v>29</v>
      </c>
      <c r="C300" s="2" t="s">
        <v>12</v>
      </c>
      <c r="D300" s="273" t="s">
        <v>241</v>
      </c>
      <c r="E300" s="274" t="s">
        <v>12</v>
      </c>
      <c r="F300" s="275" t="s">
        <v>582</v>
      </c>
      <c r="G300" s="325" t="s">
        <v>39</v>
      </c>
      <c r="H300" s="360">
        <f>SUM([2]прил10!I386)</f>
        <v>66100</v>
      </c>
      <c r="I300" s="360">
        <f>SUM([2]прил10!J386)</f>
        <v>66100</v>
      </c>
    </row>
    <row r="301" spans="1:9" ht="47.25" x14ac:dyDescent="0.25">
      <c r="A301" s="331" t="s">
        <v>583</v>
      </c>
      <c r="B301" s="50" t="s">
        <v>29</v>
      </c>
      <c r="C301" s="50" t="s">
        <v>12</v>
      </c>
      <c r="D301" s="313" t="s">
        <v>241</v>
      </c>
      <c r="E301" s="314" t="s">
        <v>12</v>
      </c>
      <c r="F301" s="315" t="s">
        <v>584</v>
      </c>
      <c r="G301" s="50"/>
      <c r="H301" s="358">
        <f>SUM(H302)</f>
        <v>1475000</v>
      </c>
      <c r="I301" s="358">
        <f>SUM(I302)</f>
        <v>1475000</v>
      </c>
    </row>
    <row r="302" spans="1:9" ht="31.5" x14ac:dyDescent="0.25">
      <c r="A302" s="256" t="s">
        <v>709</v>
      </c>
      <c r="B302" s="67" t="s">
        <v>29</v>
      </c>
      <c r="C302" s="50" t="s">
        <v>12</v>
      </c>
      <c r="D302" s="313" t="s">
        <v>241</v>
      </c>
      <c r="E302" s="314" t="s">
        <v>12</v>
      </c>
      <c r="F302" s="315" t="s">
        <v>584</v>
      </c>
      <c r="G302" s="50" t="s">
        <v>16</v>
      </c>
      <c r="H302" s="360">
        <f>SUM([2]прил10!I388)</f>
        <v>1475000</v>
      </c>
      <c r="I302" s="360">
        <f>SUM([2]прил10!J388)</f>
        <v>1475000</v>
      </c>
    </row>
    <row r="303" spans="1:9" ht="15.75" x14ac:dyDescent="0.25">
      <c r="A303" s="100" t="s">
        <v>469</v>
      </c>
      <c r="B303" s="5" t="s">
        <v>29</v>
      </c>
      <c r="C303" s="5" t="s">
        <v>12</v>
      </c>
      <c r="D303" s="273" t="s">
        <v>241</v>
      </c>
      <c r="E303" s="274" t="s">
        <v>12</v>
      </c>
      <c r="F303" s="275" t="s">
        <v>580</v>
      </c>
      <c r="G303" s="2"/>
      <c r="H303" s="358">
        <f>SUM(H304)</f>
        <v>895700</v>
      </c>
      <c r="I303" s="358">
        <f>SUM(I304)</f>
        <v>895700</v>
      </c>
    </row>
    <row r="304" spans="1:9" ht="47.25" x14ac:dyDescent="0.25">
      <c r="A304" s="93" t="s">
        <v>88</v>
      </c>
      <c r="B304" s="5" t="s">
        <v>29</v>
      </c>
      <c r="C304" s="5" t="s">
        <v>12</v>
      </c>
      <c r="D304" s="273" t="s">
        <v>241</v>
      </c>
      <c r="E304" s="274" t="s">
        <v>12</v>
      </c>
      <c r="F304" s="275" t="s">
        <v>580</v>
      </c>
      <c r="G304" s="2" t="s">
        <v>13</v>
      </c>
      <c r="H304" s="360">
        <f>SUM([2]прил10!I390)</f>
        <v>895700</v>
      </c>
      <c r="I304" s="360">
        <f>SUM([2]прил10!J390)</f>
        <v>895700</v>
      </c>
    </row>
    <row r="305" spans="1:9" ht="31.5" x14ac:dyDescent="0.25">
      <c r="A305" s="3" t="s">
        <v>98</v>
      </c>
      <c r="B305" s="5" t="s">
        <v>29</v>
      </c>
      <c r="C305" s="5" t="s">
        <v>12</v>
      </c>
      <c r="D305" s="273" t="s">
        <v>241</v>
      </c>
      <c r="E305" s="274" t="s">
        <v>12</v>
      </c>
      <c r="F305" s="275" t="s">
        <v>539</v>
      </c>
      <c r="G305" s="2"/>
      <c r="H305" s="358">
        <f>SUM(H306:H308)</f>
        <v>17967001</v>
      </c>
      <c r="I305" s="358">
        <f>SUM(I306:I308)</f>
        <v>19687074</v>
      </c>
    </row>
    <row r="306" spans="1:9" ht="47.25" x14ac:dyDescent="0.25">
      <c r="A306" s="93" t="s">
        <v>88</v>
      </c>
      <c r="B306" s="5" t="s">
        <v>29</v>
      </c>
      <c r="C306" s="5" t="s">
        <v>12</v>
      </c>
      <c r="D306" s="273" t="s">
        <v>241</v>
      </c>
      <c r="E306" s="274" t="s">
        <v>12</v>
      </c>
      <c r="F306" s="275" t="s">
        <v>539</v>
      </c>
      <c r="G306" s="2" t="s">
        <v>13</v>
      </c>
      <c r="H306" s="359">
        <f>SUM([2]прил10!I392)</f>
        <v>166000</v>
      </c>
      <c r="I306" s="359">
        <f>SUM([2]прил10!J392)</f>
        <v>166000</v>
      </c>
    </row>
    <row r="307" spans="1:9" ht="31.5" x14ac:dyDescent="0.25">
      <c r="A307" s="98" t="s">
        <v>709</v>
      </c>
      <c r="B307" s="5" t="s">
        <v>29</v>
      </c>
      <c r="C307" s="5" t="s">
        <v>12</v>
      </c>
      <c r="D307" s="273" t="s">
        <v>241</v>
      </c>
      <c r="E307" s="274" t="s">
        <v>12</v>
      </c>
      <c r="F307" s="275" t="s">
        <v>539</v>
      </c>
      <c r="G307" s="2" t="s">
        <v>16</v>
      </c>
      <c r="H307" s="359">
        <f>SUM([2]прил10!I393)</f>
        <v>14708668</v>
      </c>
      <c r="I307" s="359">
        <f>SUM([2]прил10!J393)</f>
        <v>16428741</v>
      </c>
    </row>
    <row r="308" spans="1:9" ht="15.75" x14ac:dyDescent="0.25">
      <c r="A308" s="3" t="s">
        <v>18</v>
      </c>
      <c r="B308" s="50" t="s">
        <v>29</v>
      </c>
      <c r="C308" s="50" t="s">
        <v>12</v>
      </c>
      <c r="D308" s="313" t="s">
        <v>241</v>
      </c>
      <c r="E308" s="314" t="s">
        <v>12</v>
      </c>
      <c r="F308" s="315" t="s">
        <v>539</v>
      </c>
      <c r="G308" s="50" t="s">
        <v>17</v>
      </c>
      <c r="H308" s="359">
        <f>SUM([2]прил10!I394)</f>
        <v>3092333</v>
      </c>
      <c r="I308" s="359">
        <f>SUM([2]прил10!J394)</f>
        <v>3092333</v>
      </c>
    </row>
    <row r="309" spans="1:9" ht="31.5" hidden="1" x14ac:dyDescent="0.25">
      <c r="A309" s="3" t="s">
        <v>704</v>
      </c>
      <c r="B309" s="50" t="s">
        <v>29</v>
      </c>
      <c r="C309" s="50" t="s">
        <v>12</v>
      </c>
      <c r="D309" s="313" t="s">
        <v>241</v>
      </c>
      <c r="E309" s="314" t="s">
        <v>12</v>
      </c>
      <c r="F309" s="315" t="s">
        <v>703</v>
      </c>
      <c r="G309" s="50"/>
      <c r="H309" s="358">
        <f>SUM(H310)</f>
        <v>0</v>
      </c>
      <c r="I309" s="358">
        <f>SUM(I310)</f>
        <v>0</v>
      </c>
    </row>
    <row r="310" spans="1:9" ht="31.5" hidden="1" x14ac:dyDescent="0.25">
      <c r="A310" s="98" t="s">
        <v>709</v>
      </c>
      <c r="B310" s="50" t="s">
        <v>29</v>
      </c>
      <c r="C310" s="50" t="s">
        <v>12</v>
      </c>
      <c r="D310" s="313" t="s">
        <v>241</v>
      </c>
      <c r="E310" s="314" t="s">
        <v>12</v>
      </c>
      <c r="F310" s="315" t="s">
        <v>703</v>
      </c>
      <c r="G310" s="50" t="s">
        <v>16</v>
      </c>
      <c r="H310" s="359">
        <f>SUM([2]прил10!I396)</f>
        <v>0</v>
      </c>
      <c r="I310" s="359">
        <f>SUM([2]прил10!J396)</f>
        <v>0</v>
      </c>
    </row>
    <row r="311" spans="1:9" ht="15.75" x14ac:dyDescent="0.25">
      <c r="A311" s="69" t="s">
        <v>708</v>
      </c>
      <c r="B311" s="2" t="s">
        <v>29</v>
      </c>
      <c r="C311" s="2" t="s">
        <v>12</v>
      </c>
      <c r="D311" s="273" t="s">
        <v>241</v>
      </c>
      <c r="E311" s="274" t="s">
        <v>12</v>
      </c>
      <c r="F311" s="315" t="s">
        <v>707</v>
      </c>
      <c r="G311" s="2"/>
      <c r="H311" s="358">
        <f>SUM(H312)</f>
        <v>135000</v>
      </c>
      <c r="I311" s="358">
        <f>SUM(I312)</f>
        <v>135000</v>
      </c>
    </row>
    <row r="312" spans="1:9" ht="31.5" x14ac:dyDescent="0.25">
      <c r="A312" s="256" t="s">
        <v>709</v>
      </c>
      <c r="B312" s="67" t="s">
        <v>29</v>
      </c>
      <c r="C312" s="50" t="s">
        <v>12</v>
      </c>
      <c r="D312" s="313" t="s">
        <v>241</v>
      </c>
      <c r="E312" s="314" t="s">
        <v>12</v>
      </c>
      <c r="F312" s="315" t="s">
        <v>707</v>
      </c>
      <c r="G312" s="50" t="s">
        <v>16</v>
      </c>
      <c r="H312" s="360">
        <f>SUM([2]прил10!I398)</f>
        <v>135000</v>
      </c>
      <c r="I312" s="360">
        <f>SUM([2]прил10!J398)</f>
        <v>135000</v>
      </c>
    </row>
    <row r="313" spans="1:9" ht="63" x14ac:dyDescent="0.25">
      <c r="A313" s="84" t="s">
        <v>163</v>
      </c>
      <c r="B313" s="50" t="s">
        <v>29</v>
      </c>
      <c r="C313" s="50" t="s">
        <v>12</v>
      </c>
      <c r="D313" s="313" t="s">
        <v>243</v>
      </c>
      <c r="E313" s="314" t="s">
        <v>505</v>
      </c>
      <c r="F313" s="315" t="s">
        <v>506</v>
      </c>
      <c r="G313" s="50"/>
      <c r="H313" s="358">
        <f t="shared" ref="H313:I315" si="28">SUM(H314)</f>
        <v>200000</v>
      </c>
      <c r="I313" s="358">
        <f t="shared" si="28"/>
        <v>200000</v>
      </c>
    </row>
    <row r="314" spans="1:9" ht="31.5" x14ac:dyDescent="0.25">
      <c r="A314" s="327" t="s">
        <v>585</v>
      </c>
      <c r="B314" s="50" t="s">
        <v>29</v>
      </c>
      <c r="C314" s="50" t="s">
        <v>12</v>
      </c>
      <c r="D314" s="313" t="s">
        <v>243</v>
      </c>
      <c r="E314" s="314" t="s">
        <v>10</v>
      </c>
      <c r="F314" s="315" t="s">
        <v>506</v>
      </c>
      <c r="G314" s="50"/>
      <c r="H314" s="358">
        <f t="shared" si="28"/>
        <v>200000</v>
      </c>
      <c r="I314" s="358">
        <f t="shared" si="28"/>
        <v>200000</v>
      </c>
    </row>
    <row r="315" spans="1:9" ht="15.75" x14ac:dyDescent="0.25">
      <c r="A315" s="88" t="s">
        <v>586</v>
      </c>
      <c r="B315" s="50" t="s">
        <v>29</v>
      </c>
      <c r="C315" s="50" t="s">
        <v>12</v>
      </c>
      <c r="D315" s="313" t="s">
        <v>243</v>
      </c>
      <c r="E315" s="314" t="s">
        <v>10</v>
      </c>
      <c r="F315" s="315" t="s">
        <v>587</v>
      </c>
      <c r="G315" s="50"/>
      <c r="H315" s="358">
        <f t="shared" si="28"/>
        <v>200000</v>
      </c>
      <c r="I315" s="358">
        <f t="shared" si="28"/>
        <v>200000</v>
      </c>
    </row>
    <row r="316" spans="1:9" ht="31.5" x14ac:dyDescent="0.25">
      <c r="A316" s="98" t="s">
        <v>709</v>
      </c>
      <c r="B316" s="2" t="s">
        <v>29</v>
      </c>
      <c r="C316" s="2" t="s">
        <v>12</v>
      </c>
      <c r="D316" s="273" t="s">
        <v>243</v>
      </c>
      <c r="E316" s="274" t="s">
        <v>10</v>
      </c>
      <c r="F316" s="275" t="s">
        <v>587</v>
      </c>
      <c r="G316" s="2" t="s">
        <v>16</v>
      </c>
      <c r="H316" s="360">
        <f>SUM([2]прил10!I402)</f>
        <v>200000</v>
      </c>
      <c r="I316" s="360">
        <f>SUM([2]прил10!J402)</f>
        <v>200000</v>
      </c>
    </row>
    <row r="317" spans="1:9" ht="47.25" hidden="1" x14ac:dyDescent="0.25">
      <c r="A317" s="33" t="s">
        <v>199</v>
      </c>
      <c r="B317" s="34" t="s">
        <v>29</v>
      </c>
      <c r="C317" s="48" t="s">
        <v>12</v>
      </c>
      <c r="D317" s="276" t="s">
        <v>560</v>
      </c>
      <c r="E317" s="277" t="s">
        <v>505</v>
      </c>
      <c r="F317" s="278" t="s">
        <v>506</v>
      </c>
      <c r="G317" s="34"/>
      <c r="H317" s="357">
        <f>SUM(H318)</f>
        <v>0</v>
      </c>
      <c r="I317" s="357">
        <f>SUM(I318)</f>
        <v>0</v>
      </c>
    </row>
    <row r="318" spans="1:9" ht="78.75" hidden="1" x14ac:dyDescent="0.25">
      <c r="A318" s="328" t="s">
        <v>200</v>
      </c>
      <c r="B318" s="5" t="s">
        <v>29</v>
      </c>
      <c r="C318" s="478" t="s">
        <v>12</v>
      </c>
      <c r="D318" s="291" t="s">
        <v>230</v>
      </c>
      <c r="E318" s="292" t="s">
        <v>505</v>
      </c>
      <c r="F318" s="293" t="s">
        <v>506</v>
      </c>
      <c r="G318" s="2"/>
      <c r="H318" s="358">
        <f>SUM(H319)</f>
        <v>0</v>
      </c>
      <c r="I318" s="358">
        <f>SUM(I319)</f>
        <v>0</v>
      </c>
    </row>
    <row r="319" spans="1:9" ht="31.5" hidden="1" x14ac:dyDescent="0.25">
      <c r="A319" s="328" t="s">
        <v>574</v>
      </c>
      <c r="B319" s="5" t="s">
        <v>29</v>
      </c>
      <c r="C319" s="478" t="s">
        <v>12</v>
      </c>
      <c r="D319" s="291" t="s">
        <v>230</v>
      </c>
      <c r="E319" s="292" t="s">
        <v>10</v>
      </c>
      <c r="F319" s="293" t="s">
        <v>506</v>
      </c>
      <c r="G319" s="325"/>
      <c r="H319" s="358">
        <f>SUM(H320+H322)</f>
        <v>0</v>
      </c>
      <c r="I319" s="358">
        <f>SUM(I320+I322)</f>
        <v>0</v>
      </c>
    </row>
    <row r="320" spans="1:9" ht="31.5" hidden="1" x14ac:dyDescent="0.25">
      <c r="A320" s="99" t="s">
        <v>772</v>
      </c>
      <c r="B320" s="5" t="s">
        <v>29</v>
      </c>
      <c r="C320" s="478" t="s">
        <v>12</v>
      </c>
      <c r="D320" s="291" t="s">
        <v>230</v>
      </c>
      <c r="E320" s="292" t="s">
        <v>10</v>
      </c>
      <c r="F320" s="493">
        <v>11500</v>
      </c>
      <c r="G320" s="67"/>
      <c r="H320" s="358">
        <f>SUM(H321)</f>
        <v>0</v>
      </c>
      <c r="I320" s="358">
        <f>SUM(I321)</f>
        <v>0</v>
      </c>
    </row>
    <row r="321" spans="1:9" ht="31.5" hidden="1" x14ac:dyDescent="0.25">
      <c r="A321" s="122" t="s">
        <v>192</v>
      </c>
      <c r="B321" s="5" t="s">
        <v>29</v>
      </c>
      <c r="C321" s="478" t="s">
        <v>12</v>
      </c>
      <c r="D321" s="291" t="s">
        <v>230</v>
      </c>
      <c r="E321" s="292" t="s">
        <v>10</v>
      </c>
      <c r="F321" s="493">
        <v>11500</v>
      </c>
      <c r="G321" s="67" t="s">
        <v>187</v>
      </c>
      <c r="H321" s="360">
        <f>SUM([2]прил10!I412)</f>
        <v>0</v>
      </c>
      <c r="I321" s="360">
        <f>SUM([2]прил10!J412)</f>
        <v>0</v>
      </c>
    </row>
    <row r="322" spans="1:9" ht="31.5" hidden="1" x14ac:dyDescent="0.25">
      <c r="A322" s="122" t="s">
        <v>681</v>
      </c>
      <c r="B322" s="5" t="s">
        <v>29</v>
      </c>
      <c r="C322" s="478" t="s">
        <v>12</v>
      </c>
      <c r="D322" s="291" t="s">
        <v>230</v>
      </c>
      <c r="E322" s="292" t="s">
        <v>10</v>
      </c>
      <c r="F322" s="293" t="s">
        <v>680</v>
      </c>
      <c r="G322" s="67"/>
      <c r="H322" s="358">
        <f>SUM(H323)</f>
        <v>0</v>
      </c>
      <c r="I322" s="358">
        <f>SUM(I323)</f>
        <v>0</v>
      </c>
    </row>
    <row r="323" spans="1:9" ht="31.5" hidden="1" x14ac:dyDescent="0.25">
      <c r="A323" s="122" t="s">
        <v>192</v>
      </c>
      <c r="B323" s="5" t="s">
        <v>29</v>
      </c>
      <c r="C323" s="478" t="s">
        <v>12</v>
      </c>
      <c r="D323" s="291" t="s">
        <v>230</v>
      </c>
      <c r="E323" s="292" t="s">
        <v>10</v>
      </c>
      <c r="F323" s="293" t="s">
        <v>680</v>
      </c>
      <c r="G323" s="67" t="s">
        <v>187</v>
      </c>
      <c r="H323" s="360">
        <f>SUM([2]прил10!I414)</f>
        <v>0</v>
      </c>
      <c r="I323" s="360">
        <f>SUM([2]прил10!J414)</f>
        <v>0</v>
      </c>
    </row>
    <row r="324" spans="1:9" s="72" customFormat="1" ht="31.5" hidden="1" x14ac:dyDescent="0.25">
      <c r="A324" s="83" t="s">
        <v>128</v>
      </c>
      <c r="B324" s="34" t="s">
        <v>29</v>
      </c>
      <c r="C324" s="34" t="s">
        <v>12</v>
      </c>
      <c r="D324" s="270" t="s">
        <v>520</v>
      </c>
      <c r="E324" s="271" t="s">
        <v>505</v>
      </c>
      <c r="F324" s="272" t="s">
        <v>506</v>
      </c>
      <c r="G324" s="34"/>
      <c r="H324" s="357">
        <f t="shared" ref="H324:I327" si="29">SUM(H325)</f>
        <v>0</v>
      </c>
      <c r="I324" s="357">
        <f t="shared" si="29"/>
        <v>0</v>
      </c>
    </row>
    <row r="325" spans="1:9" s="72" customFormat="1" ht="63" hidden="1" x14ac:dyDescent="0.25">
      <c r="A325" s="84" t="s">
        <v>164</v>
      </c>
      <c r="B325" s="41" t="s">
        <v>29</v>
      </c>
      <c r="C325" s="41" t="s">
        <v>12</v>
      </c>
      <c r="D325" s="316" t="s">
        <v>244</v>
      </c>
      <c r="E325" s="317" t="s">
        <v>505</v>
      </c>
      <c r="F325" s="318" t="s">
        <v>506</v>
      </c>
      <c r="G325" s="79"/>
      <c r="H325" s="361">
        <f t="shared" si="29"/>
        <v>0</v>
      </c>
      <c r="I325" s="361">
        <f t="shared" si="29"/>
        <v>0</v>
      </c>
    </row>
    <row r="326" spans="1:9" s="72" customFormat="1" ht="31.5" hidden="1" x14ac:dyDescent="0.25">
      <c r="A326" s="84" t="s">
        <v>589</v>
      </c>
      <c r="B326" s="41" t="s">
        <v>29</v>
      </c>
      <c r="C326" s="41" t="s">
        <v>12</v>
      </c>
      <c r="D326" s="316" t="s">
        <v>244</v>
      </c>
      <c r="E326" s="317" t="s">
        <v>10</v>
      </c>
      <c r="F326" s="318" t="s">
        <v>506</v>
      </c>
      <c r="G326" s="79"/>
      <c r="H326" s="361">
        <f t="shared" si="29"/>
        <v>0</v>
      </c>
      <c r="I326" s="361">
        <f t="shared" si="29"/>
        <v>0</v>
      </c>
    </row>
    <row r="327" spans="1:9" s="43" customFormat="1" ht="31.5" hidden="1" x14ac:dyDescent="0.25">
      <c r="A327" s="77" t="s">
        <v>165</v>
      </c>
      <c r="B327" s="41" t="s">
        <v>29</v>
      </c>
      <c r="C327" s="41" t="s">
        <v>12</v>
      </c>
      <c r="D327" s="316" t="s">
        <v>244</v>
      </c>
      <c r="E327" s="317" t="s">
        <v>10</v>
      </c>
      <c r="F327" s="318" t="s">
        <v>590</v>
      </c>
      <c r="G327" s="79"/>
      <c r="H327" s="361">
        <f t="shared" si="29"/>
        <v>0</v>
      </c>
      <c r="I327" s="361">
        <f t="shared" si="29"/>
        <v>0</v>
      </c>
    </row>
    <row r="328" spans="1:9" s="43" customFormat="1" ht="31.5" hidden="1" x14ac:dyDescent="0.25">
      <c r="A328" s="101" t="s">
        <v>709</v>
      </c>
      <c r="B328" s="41" t="s">
        <v>29</v>
      </c>
      <c r="C328" s="41" t="s">
        <v>12</v>
      </c>
      <c r="D328" s="316" t="s">
        <v>244</v>
      </c>
      <c r="E328" s="317" t="s">
        <v>10</v>
      </c>
      <c r="F328" s="318" t="s">
        <v>590</v>
      </c>
      <c r="G328" s="79" t="s">
        <v>16</v>
      </c>
      <c r="H328" s="362">
        <f>SUM([2]прил10!I407)</f>
        <v>0</v>
      </c>
      <c r="I328" s="362">
        <f>SUM([2]прил10!J407)</f>
        <v>0</v>
      </c>
    </row>
    <row r="329" spans="1:9" s="43" customFormat="1" ht="63" x14ac:dyDescent="0.25">
      <c r="A329" s="83" t="s">
        <v>144</v>
      </c>
      <c r="B329" s="34" t="s">
        <v>29</v>
      </c>
      <c r="C329" s="48" t="s">
        <v>12</v>
      </c>
      <c r="D329" s="282" t="s">
        <v>220</v>
      </c>
      <c r="E329" s="283" t="s">
        <v>505</v>
      </c>
      <c r="F329" s="284" t="s">
        <v>506</v>
      </c>
      <c r="G329" s="34"/>
      <c r="H329" s="357">
        <f t="shared" ref="H329:I332" si="30">SUM(H330)</f>
        <v>845900</v>
      </c>
      <c r="I329" s="357">
        <f t="shared" si="30"/>
        <v>845900</v>
      </c>
    </row>
    <row r="330" spans="1:9" s="43" customFormat="1" ht="94.5" x14ac:dyDescent="0.25">
      <c r="A330" s="84" t="s">
        <v>160</v>
      </c>
      <c r="B330" s="2" t="s">
        <v>29</v>
      </c>
      <c r="C330" s="41" t="s">
        <v>12</v>
      </c>
      <c r="D330" s="316" t="s">
        <v>222</v>
      </c>
      <c r="E330" s="317" t="s">
        <v>505</v>
      </c>
      <c r="F330" s="318" t="s">
        <v>506</v>
      </c>
      <c r="G330" s="2"/>
      <c r="H330" s="358">
        <f t="shared" si="30"/>
        <v>845900</v>
      </c>
      <c r="I330" s="358">
        <f t="shared" si="30"/>
        <v>845900</v>
      </c>
    </row>
    <row r="331" spans="1:9" s="43" customFormat="1" ht="47.25" x14ac:dyDescent="0.25">
      <c r="A331" s="84" t="s">
        <v>525</v>
      </c>
      <c r="B331" s="2" t="s">
        <v>29</v>
      </c>
      <c r="C331" s="41" t="s">
        <v>12</v>
      </c>
      <c r="D331" s="316" t="s">
        <v>222</v>
      </c>
      <c r="E331" s="317" t="s">
        <v>10</v>
      </c>
      <c r="F331" s="318" t="s">
        <v>506</v>
      </c>
      <c r="G331" s="2"/>
      <c r="H331" s="358">
        <f t="shared" si="30"/>
        <v>845900</v>
      </c>
      <c r="I331" s="358">
        <f t="shared" si="30"/>
        <v>845900</v>
      </c>
    </row>
    <row r="332" spans="1:9" s="43" customFormat="1" ht="15.75" x14ac:dyDescent="0.25">
      <c r="A332" s="3" t="s">
        <v>113</v>
      </c>
      <c r="B332" s="2" t="s">
        <v>29</v>
      </c>
      <c r="C332" s="41" t="s">
        <v>12</v>
      </c>
      <c r="D332" s="316" t="s">
        <v>222</v>
      </c>
      <c r="E332" s="317" t="s">
        <v>10</v>
      </c>
      <c r="F332" s="318" t="s">
        <v>526</v>
      </c>
      <c r="G332" s="2"/>
      <c r="H332" s="358">
        <f t="shared" si="30"/>
        <v>845900</v>
      </c>
      <c r="I332" s="358">
        <f t="shared" si="30"/>
        <v>845900</v>
      </c>
    </row>
    <row r="333" spans="1:9" s="43" customFormat="1" ht="31.5" x14ac:dyDescent="0.25">
      <c r="A333" s="98" t="s">
        <v>709</v>
      </c>
      <c r="B333" s="2" t="s">
        <v>29</v>
      </c>
      <c r="C333" s="41" t="s">
        <v>12</v>
      </c>
      <c r="D333" s="316" t="s">
        <v>222</v>
      </c>
      <c r="E333" s="317" t="s">
        <v>10</v>
      </c>
      <c r="F333" s="318" t="s">
        <v>526</v>
      </c>
      <c r="G333" s="2" t="s">
        <v>16</v>
      </c>
      <c r="H333" s="359">
        <f>SUM([2]прил10!I419)</f>
        <v>845900</v>
      </c>
      <c r="I333" s="359">
        <f>SUM([2]прил10!J419)</f>
        <v>845900</v>
      </c>
    </row>
    <row r="334" spans="1:9" s="43" customFormat="1" ht="15.75" x14ac:dyDescent="0.25">
      <c r="A334" s="569" t="s">
        <v>1014</v>
      </c>
      <c r="B334" s="26" t="s">
        <v>29</v>
      </c>
      <c r="C334" s="570" t="s">
        <v>15</v>
      </c>
      <c r="D334" s="571"/>
      <c r="E334" s="572"/>
      <c r="F334" s="573"/>
      <c r="G334" s="26"/>
      <c r="H334" s="356">
        <f>SUM(H335+H342)</f>
        <v>13524478</v>
      </c>
      <c r="I334" s="356">
        <f>SUM(I335+I342)</f>
        <v>13524478</v>
      </c>
    </row>
    <row r="335" spans="1:9" s="43" customFormat="1" ht="33" customHeight="1" x14ac:dyDescent="0.25">
      <c r="A335" s="109" t="s">
        <v>166</v>
      </c>
      <c r="B335" s="34" t="s">
        <v>29</v>
      </c>
      <c r="C335" s="34" t="s">
        <v>15</v>
      </c>
      <c r="D335" s="270" t="s">
        <v>247</v>
      </c>
      <c r="E335" s="271" t="s">
        <v>505</v>
      </c>
      <c r="F335" s="272" t="s">
        <v>506</v>
      </c>
      <c r="G335" s="34"/>
      <c r="H335" s="357">
        <f t="shared" ref="H335:I337" si="31">SUM(H336)</f>
        <v>6209491</v>
      </c>
      <c r="I335" s="357">
        <f t="shared" si="31"/>
        <v>6209491</v>
      </c>
    </row>
    <row r="336" spans="1:9" s="43" customFormat="1" ht="47.25" customHeight="1" x14ac:dyDescent="0.25">
      <c r="A336" s="69" t="s">
        <v>167</v>
      </c>
      <c r="B336" s="50" t="s">
        <v>29</v>
      </c>
      <c r="C336" s="50" t="s">
        <v>15</v>
      </c>
      <c r="D336" s="313" t="s">
        <v>248</v>
      </c>
      <c r="E336" s="314" t="s">
        <v>505</v>
      </c>
      <c r="F336" s="315" t="s">
        <v>506</v>
      </c>
      <c r="G336" s="50"/>
      <c r="H336" s="358">
        <f t="shared" si="31"/>
        <v>6209491</v>
      </c>
      <c r="I336" s="358">
        <f t="shared" si="31"/>
        <v>6209491</v>
      </c>
    </row>
    <row r="337" spans="1:9" s="43" customFormat="1" ht="47.25" customHeight="1" x14ac:dyDescent="0.25">
      <c r="A337" s="69" t="s">
        <v>591</v>
      </c>
      <c r="B337" s="50" t="s">
        <v>29</v>
      </c>
      <c r="C337" s="50" t="s">
        <v>15</v>
      </c>
      <c r="D337" s="313" t="s">
        <v>248</v>
      </c>
      <c r="E337" s="314" t="s">
        <v>10</v>
      </c>
      <c r="F337" s="315" t="s">
        <v>506</v>
      </c>
      <c r="G337" s="50"/>
      <c r="H337" s="358">
        <f t="shared" si="31"/>
        <v>6209491</v>
      </c>
      <c r="I337" s="358">
        <f t="shared" si="31"/>
        <v>6209491</v>
      </c>
    </row>
    <row r="338" spans="1:9" s="43" customFormat="1" ht="31.5" customHeight="1" x14ac:dyDescent="0.25">
      <c r="A338" s="69" t="s">
        <v>98</v>
      </c>
      <c r="B338" s="50" t="s">
        <v>29</v>
      </c>
      <c r="C338" s="50" t="s">
        <v>15</v>
      </c>
      <c r="D338" s="313" t="s">
        <v>248</v>
      </c>
      <c r="E338" s="314" t="s">
        <v>10</v>
      </c>
      <c r="F338" s="315" t="s">
        <v>539</v>
      </c>
      <c r="G338" s="50"/>
      <c r="H338" s="358">
        <f>SUM(H339:H341)</f>
        <v>6209491</v>
      </c>
      <c r="I338" s="358">
        <f>SUM(I339:I341)</f>
        <v>6209491</v>
      </c>
    </row>
    <row r="339" spans="1:9" s="43" customFormat="1" ht="47.25" x14ac:dyDescent="0.25">
      <c r="A339" s="111" t="s">
        <v>88</v>
      </c>
      <c r="B339" s="50" t="s">
        <v>29</v>
      </c>
      <c r="C339" s="50" t="s">
        <v>15</v>
      </c>
      <c r="D339" s="313" t="s">
        <v>248</v>
      </c>
      <c r="E339" s="314" t="s">
        <v>10</v>
      </c>
      <c r="F339" s="315" t="s">
        <v>539</v>
      </c>
      <c r="G339" s="50" t="s">
        <v>13</v>
      </c>
      <c r="H339" s="360">
        <f>SUM([2]прил10!I515)</f>
        <v>5891191</v>
      </c>
      <c r="I339" s="360">
        <f>SUM([2]прил10!J515)</f>
        <v>5891191</v>
      </c>
    </row>
    <row r="340" spans="1:9" s="43" customFormat="1" ht="31.5" x14ac:dyDescent="0.25">
      <c r="A340" s="122" t="s">
        <v>709</v>
      </c>
      <c r="B340" s="50" t="s">
        <v>29</v>
      </c>
      <c r="C340" s="50" t="s">
        <v>15</v>
      </c>
      <c r="D340" s="316" t="s">
        <v>248</v>
      </c>
      <c r="E340" s="317" t="s">
        <v>10</v>
      </c>
      <c r="F340" s="318" t="s">
        <v>539</v>
      </c>
      <c r="G340" s="2" t="s">
        <v>16</v>
      </c>
      <c r="H340" s="359">
        <f>SUM([2]прил10!I516)</f>
        <v>308000</v>
      </c>
      <c r="I340" s="359">
        <f>SUM([2]прил10!J516)</f>
        <v>308000</v>
      </c>
    </row>
    <row r="341" spans="1:9" s="43" customFormat="1" ht="15.75" x14ac:dyDescent="0.25">
      <c r="A341" s="69" t="s">
        <v>18</v>
      </c>
      <c r="B341" s="50" t="s">
        <v>29</v>
      </c>
      <c r="C341" s="50" t="s">
        <v>15</v>
      </c>
      <c r="D341" s="316" t="s">
        <v>248</v>
      </c>
      <c r="E341" s="317" t="s">
        <v>10</v>
      </c>
      <c r="F341" s="318" t="s">
        <v>539</v>
      </c>
      <c r="G341" s="2" t="s">
        <v>17</v>
      </c>
      <c r="H341" s="359">
        <f>SUM([2]прил10!I517)</f>
        <v>10300</v>
      </c>
      <c r="I341" s="359">
        <f>SUM([2]прил10!J517)</f>
        <v>10300</v>
      </c>
    </row>
    <row r="342" spans="1:9" s="43" customFormat="1" ht="31.5" x14ac:dyDescent="0.25">
      <c r="A342" s="33" t="s">
        <v>157</v>
      </c>
      <c r="B342" s="34" t="s">
        <v>29</v>
      </c>
      <c r="C342" s="34" t="s">
        <v>15</v>
      </c>
      <c r="D342" s="270" t="s">
        <v>575</v>
      </c>
      <c r="E342" s="271" t="s">
        <v>505</v>
      </c>
      <c r="F342" s="272" t="s">
        <v>506</v>
      </c>
      <c r="G342" s="34"/>
      <c r="H342" s="357">
        <f t="shared" ref="H342:I344" si="32">SUM(H343)</f>
        <v>7314987</v>
      </c>
      <c r="I342" s="357">
        <f t="shared" si="32"/>
        <v>7314987</v>
      </c>
    </row>
    <row r="343" spans="1:9" s="43" customFormat="1" ht="51" customHeight="1" x14ac:dyDescent="0.25">
      <c r="A343" s="3" t="s">
        <v>162</v>
      </c>
      <c r="B343" s="50" t="s">
        <v>29</v>
      </c>
      <c r="C343" s="50" t="s">
        <v>15</v>
      </c>
      <c r="D343" s="313" t="s">
        <v>242</v>
      </c>
      <c r="E343" s="314" t="s">
        <v>505</v>
      </c>
      <c r="F343" s="315" t="s">
        <v>506</v>
      </c>
      <c r="G343" s="50"/>
      <c r="H343" s="358">
        <f t="shared" si="32"/>
        <v>7314987</v>
      </c>
      <c r="I343" s="358">
        <f t="shared" si="32"/>
        <v>7314987</v>
      </c>
    </row>
    <row r="344" spans="1:9" s="43" customFormat="1" ht="31.5" x14ac:dyDescent="0.25">
      <c r="A344" s="3" t="s">
        <v>592</v>
      </c>
      <c r="B344" s="50" t="s">
        <v>29</v>
      </c>
      <c r="C344" s="50" t="s">
        <v>15</v>
      </c>
      <c r="D344" s="313" t="s">
        <v>242</v>
      </c>
      <c r="E344" s="314" t="s">
        <v>10</v>
      </c>
      <c r="F344" s="315" t="s">
        <v>506</v>
      </c>
      <c r="G344" s="50"/>
      <c r="H344" s="358">
        <f t="shared" si="32"/>
        <v>7314987</v>
      </c>
      <c r="I344" s="358">
        <f t="shared" si="32"/>
        <v>7314987</v>
      </c>
    </row>
    <row r="345" spans="1:9" s="43" customFormat="1" ht="31.5" x14ac:dyDescent="0.25">
      <c r="A345" s="3" t="s">
        <v>98</v>
      </c>
      <c r="B345" s="50" t="s">
        <v>29</v>
      </c>
      <c r="C345" s="50" t="s">
        <v>15</v>
      </c>
      <c r="D345" s="313" t="s">
        <v>242</v>
      </c>
      <c r="E345" s="314" t="s">
        <v>10</v>
      </c>
      <c r="F345" s="315" t="s">
        <v>539</v>
      </c>
      <c r="G345" s="50"/>
      <c r="H345" s="358">
        <f>SUM(H346:H348)</f>
        <v>7314987</v>
      </c>
      <c r="I345" s="358">
        <f>SUM(I346:I348)</f>
        <v>7314987</v>
      </c>
    </row>
    <row r="346" spans="1:9" s="43" customFormat="1" ht="47.25" x14ac:dyDescent="0.25">
      <c r="A346" s="93" t="s">
        <v>88</v>
      </c>
      <c r="B346" s="50" t="s">
        <v>29</v>
      </c>
      <c r="C346" s="50" t="s">
        <v>15</v>
      </c>
      <c r="D346" s="313" t="s">
        <v>242</v>
      </c>
      <c r="E346" s="314" t="s">
        <v>10</v>
      </c>
      <c r="F346" s="315" t="s">
        <v>539</v>
      </c>
      <c r="G346" s="50" t="s">
        <v>13</v>
      </c>
      <c r="H346" s="360">
        <f>SUM([2]прил10!I425)</f>
        <v>4199000</v>
      </c>
      <c r="I346" s="360">
        <f>SUM([2]прил10!J425)</f>
        <v>4199000</v>
      </c>
    </row>
    <row r="347" spans="1:9" s="43" customFormat="1" ht="31.5" x14ac:dyDescent="0.25">
      <c r="A347" s="98" t="s">
        <v>709</v>
      </c>
      <c r="B347" s="50" t="s">
        <v>29</v>
      </c>
      <c r="C347" s="50" t="s">
        <v>15</v>
      </c>
      <c r="D347" s="316" t="s">
        <v>242</v>
      </c>
      <c r="E347" s="317" t="s">
        <v>10</v>
      </c>
      <c r="F347" s="318" t="s">
        <v>539</v>
      </c>
      <c r="G347" s="2" t="s">
        <v>16</v>
      </c>
      <c r="H347" s="359">
        <f>SUM([2]прил10!I426)</f>
        <v>1701739</v>
      </c>
      <c r="I347" s="359">
        <f>SUM([2]прил10!J426)</f>
        <v>1701739</v>
      </c>
    </row>
    <row r="348" spans="1:9" s="43" customFormat="1" ht="15.75" x14ac:dyDescent="0.25">
      <c r="A348" s="3" t="s">
        <v>18</v>
      </c>
      <c r="B348" s="50" t="s">
        <v>29</v>
      </c>
      <c r="C348" s="50" t="s">
        <v>15</v>
      </c>
      <c r="D348" s="316" t="s">
        <v>242</v>
      </c>
      <c r="E348" s="317" t="s">
        <v>10</v>
      </c>
      <c r="F348" s="318" t="s">
        <v>539</v>
      </c>
      <c r="G348" s="2" t="s">
        <v>17</v>
      </c>
      <c r="H348" s="359">
        <f>SUM([2]прил10!I427)</f>
        <v>1414248</v>
      </c>
      <c r="I348" s="359">
        <f>SUM([2]прил10!J427)</f>
        <v>1414248</v>
      </c>
    </row>
    <row r="349" spans="1:9" ht="15.75" x14ac:dyDescent="0.25">
      <c r="A349" s="95" t="s">
        <v>1089</v>
      </c>
      <c r="B349" s="26" t="s">
        <v>29</v>
      </c>
      <c r="C349" s="26" t="s">
        <v>29</v>
      </c>
      <c r="D349" s="267"/>
      <c r="E349" s="268"/>
      <c r="F349" s="269"/>
      <c r="G349" s="25"/>
      <c r="H349" s="356">
        <f>SUM(H350,H364)</f>
        <v>998500</v>
      </c>
      <c r="I349" s="356">
        <f>SUM(I350,I364)</f>
        <v>998500</v>
      </c>
    </row>
    <row r="350" spans="1:9" ht="63" x14ac:dyDescent="0.25">
      <c r="A350" s="83" t="s">
        <v>168</v>
      </c>
      <c r="B350" s="34" t="s">
        <v>29</v>
      </c>
      <c r="C350" s="34" t="s">
        <v>29</v>
      </c>
      <c r="D350" s="270" t="s">
        <v>593</v>
      </c>
      <c r="E350" s="271" t="s">
        <v>505</v>
      </c>
      <c r="F350" s="272" t="s">
        <v>506</v>
      </c>
      <c r="G350" s="34"/>
      <c r="H350" s="357">
        <f>SUM(H351,H355)</f>
        <v>989000</v>
      </c>
      <c r="I350" s="357">
        <f>SUM(I351,I355)</f>
        <v>989000</v>
      </c>
    </row>
    <row r="351" spans="1:9" ht="78.75" x14ac:dyDescent="0.25">
      <c r="A351" s="62" t="s">
        <v>169</v>
      </c>
      <c r="B351" s="50" t="s">
        <v>29</v>
      </c>
      <c r="C351" s="50" t="s">
        <v>29</v>
      </c>
      <c r="D351" s="313" t="s">
        <v>249</v>
      </c>
      <c r="E351" s="314" t="s">
        <v>505</v>
      </c>
      <c r="F351" s="315" t="s">
        <v>506</v>
      </c>
      <c r="G351" s="50"/>
      <c r="H351" s="358">
        <f t="shared" ref="H351:I353" si="33">SUM(H352)</f>
        <v>148000</v>
      </c>
      <c r="I351" s="358">
        <f t="shared" si="33"/>
        <v>148000</v>
      </c>
    </row>
    <row r="352" spans="1:9" ht="31.5" x14ac:dyDescent="0.25">
      <c r="A352" s="62" t="s">
        <v>594</v>
      </c>
      <c r="B352" s="50" t="s">
        <v>29</v>
      </c>
      <c r="C352" s="50" t="s">
        <v>29</v>
      </c>
      <c r="D352" s="313" t="s">
        <v>249</v>
      </c>
      <c r="E352" s="314" t="s">
        <v>10</v>
      </c>
      <c r="F352" s="315" t="s">
        <v>506</v>
      </c>
      <c r="G352" s="50"/>
      <c r="H352" s="358">
        <f t="shared" si="33"/>
        <v>148000</v>
      </c>
      <c r="I352" s="358">
        <f t="shared" si="33"/>
        <v>148000</v>
      </c>
    </row>
    <row r="353" spans="1:9" ht="15.75" x14ac:dyDescent="0.25">
      <c r="A353" s="3" t="s">
        <v>99</v>
      </c>
      <c r="B353" s="50" t="s">
        <v>29</v>
      </c>
      <c r="C353" s="50" t="s">
        <v>29</v>
      </c>
      <c r="D353" s="313" t="s">
        <v>249</v>
      </c>
      <c r="E353" s="314" t="s">
        <v>10</v>
      </c>
      <c r="F353" s="315" t="s">
        <v>595</v>
      </c>
      <c r="G353" s="50"/>
      <c r="H353" s="358">
        <f t="shared" si="33"/>
        <v>148000</v>
      </c>
      <c r="I353" s="358">
        <f t="shared" si="33"/>
        <v>148000</v>
      </c>
    </row>
    <row r="354" spans="1:9" ht="31.5" x14ac:dyDescent="0.25">
      <c r="A354" s="98" t="s">
        <v>709</v>
      </c>
      <c r="B354" s="50" t="s">
        <v>29</v>
      </c>
      <c r="C354" s="50" t="s">
        <v>29</v>
      </c>
      <c r="D354" s="313" t="s">
        <v>249</v>
      </c>
      <c r="E354" s="314" t="s">
        <v>10</v>
      </c>
      <c r="F354" s="315" t="s">
        <v>595</v>
      </c>
      <c r="G354" s="50" t="s">
        <v>16</v>
      </c>
      <c r="H354" s="360">
        <f>SUM([2]прил10!I523)</f>
        <v>148000</v>
      </c>
      <c r="I354" s="360">
        <f>SUM([2]прил10!J523)</f>
        <v>148000</v>
      </c>
    </row>
    <row r="355" spans="1:9" ht="63" x14ac:dyDescent="0.25">
      <c r="A355" s="84" t="s">
        <v>170</v>
      </c>
      <c r="B355" s="50" t="s">
        <v>29</v>
      </c>
      <c r="C355" s="50" t="s">
        <v>29</v>
      </c>
      <c r="D355" s="313" t="s">
        <v>245</v>
      </c>
      <c r="E355" s="314" t="s">
        <v>505</v>
      </c>
      <c r="F355" s="315" t="s">
        <v>506</v>
      </c>
      <c r="G355" s="50"/>
      <c r="H355" s="358">
        <f>SUM(H356)</f>
        <v>841000</v>
      </c>
      <c r="I355" s="358">
        <f>SUM(I356)</f>
        <v>841000</v>
      </c>
    </row>
    <row r="356" spans="1:9" ht="31.5" x14ac:dyDescent="0.25">
      <c r="A356" s="84" t="s">
        <v>596</v>
      </c>
      <c r="B356" s="50" t="s">
        <v>29</v>
      </c>
      <c r="C356" s="50" t="s">
        <v>29</v>
      </c>
      <c r="D356" s="313" t="s">
        <v>245</v>
      </c>
      <c r="E356" s="314" t="s">
        <v>10</v>
      </c>
      <c r="F356" s="315" t="s">
        <v>506</v>
      </c>
      <c r="G356" s="50"/>
      <c r="H356" s="358">
        <f>SUM(H357+H359+H362)</f>
        <v>841000</v>
      </c>
      <c r="I356" s="358">
        <f>SUM(I357+I359+I362)</f>
        <v>841000</v>
      </c>
    </row>
    <row r="357" spans="1:9" ht="15.75" hidden="1" x14ac:dyDescent="0.25">
      <c r="A357" s="84" t="s">
        <v>745</v>
      </c>
      <c r="B357" s="2" t="s">
        <v>29</v>
      </c>
      <c r="C357" s="2" t="s">
        <v>29</v>
      </c>
      <c r="D357" s="313" t="s">
        <v>245</v>
      </c>
      <c r="E357" s="274" t="s">
        <v>10</v>
      </c>
      <c r="F357" s="315" t="s">
        <v>744</v>
      </c>
      <c r="G357" s="50"/>
      <c r="H357" s="358">
        <f>SUM(H358)</f>
        <v>0</v>
      </c>
      <c r="I357" s="358">
        <f>SUM(I358)</f>
        <v>0</v>
      </c>
    </row>
    <row r="358" spans="1:9" ht="15.75" hidden="1" x14ac:dyDescent="0.25">
      <c r="A358" s="84" t="s">
        <v>40</v>
      </c>
      <c r="B358" s="2" t="s">
        <v>29</v>
      </c>
      <c r="C358" s="2" t="s">
        <v>29</v>
      </c>
      <c r="D358" s="313" t="s">
        <v>245</v>
      </c>
      <c r="E358" s="274" t="s">
        <v>10</v>
      </c>
      <c r="F358" s="315" t="s">
        <v>744</v>
      </c>
      <c r="G358" s="50" t="s">
        <v>39</v>
      </c>
      <c r="H358" s="360">
        <f>SUM([2]прил10!I527)</f>
        <v>0</v>
      </c>
      <c r="I358" s="360">
        <f>SUM([2]прил10!J527)</f>
        <v>0</v>
      </c>
    </row>
    <row r="359" spans="1:9" ht="15.75" x14ac:dyDescent="0.25">
      <c r="A359" s="93" t="s">
        <v>597</v>
      </c>
      <c r="B359" s="2" t="s">
        <v>29</v>
      </c>
      <c r="C359" s="2" t="s">
        <v>29</v>
      </c>
      <c r="D359" s="313" t="s">
        <v>245</v>
      </c>
      <c r="E359" s="274" t="s">
        <v>10</v>
      </c>
      <c r="F359" s="275" t="s">
        <v>598</v>
      </c>
      <c r="G359" s="2"/>
      <c r="H359" s="358">
        <f>SUM(H360:H361)</f>
        <v>563997</v>
      </c>
      <c r="I359" s="358">
        <f>SUM(I360:I361)</f>
        <v>563997</v>
      </c>
    </row>
    <row r="360" spans="1:9" ht="31.5" x14ac:dyDescent="0.25">
      <c r="A360" s="98" t="s">
        <v>709</v>
      </c>
      <c r="B360" s="2" t="s">
        <v>29</v>
      </c>
      <c r="C360" s="2" t="s">
        <v>29</v>
      </c>
      <c r="D360" s="313" t="s">
        <v>245</v>
      </c>
      <c r="E360" s="274" t="s">
        <v>10</v>
      </c>
      <c r="F360" s="275" t="s">
        <v>598</v>
      </c>
      <c r="G360" s="2" t="s">
        <v>16</v>
      </c>
      <c r="H360" s="360">
        <f>SUM([2]прил10!I433)</f>
        <v>388800</v>
      </c>
      <c r="I360" s="360">
        <f>SUM([2]прил10!J433)</f>
        <v>388800</v>
      </c>
    </row>
    <row r="361" spans="1:9" ht="15.75" x14ac:dyDescent="0.25">
      <c r="A361" s="69" t="s">
        <v>40</v>
      </c>
      <c r="B361" s="2" t="s">
        <v>29</v>
      </c>
      <c r="C361" s="2" t="s">
        <v>29</v>
      </c>
      <c r="D361" s="313" t="s">
        <v>245</v>
      </c>
      <c r="E361" s="274" t="s">
        <v>10</v>
      </c>
      <c r="F361" s="275" t="s">
        <v>598</v>
      </c>
      <c r="G361" s="2" t="s">
        <v>39</v>
      </c>
      <c r="H361" s="360">
        <f>SUM([2]прил10!I529)</f>
        <v>175197</v>
      </c>
      <c r="I361" s="360">
        <f>SUM([2]прил10!J529)</f>
        <v>175197</v>
      </c>
    </row>
    <row r="362" spans="1:9" ht="15.75" x14ac:dyDescent="0.25">
      <c r="A362" s="99" t="s">
        <v>743</v>
      </c>
      <c r="B362" s="2" t="s">
        <v>29</v>
      </c>
      <c r="C362" s="2" t="s">
        <v>29</v>
      </c>
      <c r="D362" s="313" t="s">
        <v>245</v>
      </c>
      <c r="E362" s="274" t="s">
        <v>10</v>
      </c>
      <c r="F362" s="275" t="s">
        <v>742</v>
      </c>
      <c r="G362" s="2"/>
      <c r="H362" s="358">
        <f>SUM(H363)</f>
        <v>277003</v>
      </c>
      <c r="I362" s="358">
        <f>SUM(I363)</f>
        <v>277003</v>
      </c>
    </row>
    <row r="363" spans="1:9" ht="31.5" x14ac:dyDescent="0.25">
      <c r="A363" s="122" t="s">
        <v>709</v>
      </c>
      <c r="B363" s="2" t="s">
        <v>29</v>
      </c>
      <c r="C363" s="2" t="s">
        <v>29</v>
      </c>
      <c r="D363" s="313" t="s">
        <v>245</v>
      </c>
      <c r="E363" s="274" t="s">
        <v>10</v>
      </c>
      <c r="F363" s="275" t="s">
        <v>742</v>
      </c>
      <c r="G363" s="2" t="s">
        <v>16</v>
      </c>
      <c r="H363" s="360">
        <f>SUM([2]прил10!I531+[2]прил10!I435)</f>
        <v>277003</v>
      </c>
      <c r="I363" s="360">
        <f>SUM([2]прил10!J531+[2]прил10!J435)</f>
        <v>277003</v>
      </c>
    </row>
    <row r="364" spans="1:9" s="72" customFormat="1" ht="31.5" x14ac:dyDescent="0.25">
      <c r="A364" s="83" t="s">
        <v>128</v>
      </c>
      <c r="B364" s="34" t="s">
        <v>29</v>
      </c>
      <c r="C364" s="34" t="s">
        <v>29</v>
      </c>
      <c r="D364" s="270" t="s">
        <v>520</v>
      </c>
      <c r="E364" s="271" t="s">
        <v>505</v>
      </c>
      <c r="F364" s="272" t="s">
        <v>506</v>
      </c>
      <c r="G364" s="34"/>
      <c r="H364" s="357">
        <f t="shared" ref="H364:I367" si="34">SUM(H365)</f>
        <v>9500</v>
      </c>
      <c r="I364" s="357">
        <f t="shared" si="34"/>
        <v>9500</v>
      </c>
    </row>
    <row r="365" spans="1:9" s="72" customFormat="1" ht="63" x14ac:dyDescent="0.25">
      <c r="A365" s="84" t="s">
        <v>164</v>
      </c>
      <c r="B365" s="41" t="s">
        <v>29</v>
      </c>
      <c r="C365" s="50" t="s">
        <v>29</v>
      </c>
      <c r="D365" s="313" t="s">
        <v>244</v>
      </c>
      <c r="E365" s="314" t="s">
        <v>505</v>
      </c>
      <c r="F365" s="315" t="s">
        <v>506</v>
      </c>
      <c r="G365" s="79"/>
      <c r="H365" s="361">
        <f t="shared" si="34"/>
        <v>9500</v>
      </c>
      <c r="I365" s="361">
        <f t="shared" si="34"/>
        <v>9500</v>
      </c>
    </row>
    <row r="366" spans="1:9" s="72" customFormat="1" ht="31.5" x14ac:dyDescent="0.25">
      <c r="A366" s="84" t="s">
        <v>589</v>
      </c>
      <c r="B366" s="41" t="s">
        <v>29</v>
      </c>
      <c r="C366" s="50" t="s">
        <v>29</v>
      </c>
      <c r="D366" s="313" t="s">
        <v>244</v>
      </c>
      <c r="E366" s="314" t="s">
        <v>10</v>
      </c>
      <c r="F366" s="315" t="s">
        <v>506</v>
      </c>
      <c r="G366" s="79"/>
      <c r="H366" s="361">
        <f t="shared" si="34"/>
        <v>9500</v>
      </c>
      <c r="I366" s="361">
        <f t="shared" si="34"/>
        <v>9500</v>
      </c>
    </row>
    <row r="367" spans="1:9" s="43" customFormat="1" ht="31.5" x14ac:dyDescent="0.25">
      <c r="A367" s="77" t="s">
        <v>165</v>
      </c>
      <c r="B367" s="41" t="s">
        <v>29</v>
      </c>
      <c r="C367" s="50" t="s">
        <v>29</v>
      </c>
      <c r="D367" s="313" t="s">
        <v>244</v>
      </c>
      <c r="E367" s="314" t="s">
        <v>10</v>
      </c>
      <c r="F367" s="315" t="s">
        <v>590</v>
      </c>
      <c r="G367" s="79"/>
      <c r="H367" s="361">
        <f t="shared" si="34"/>
        <v>9500</v>
      </c>
      <c r="I367" s="361">
        <f t="shared" si="34"/>
        <v>9500</v>
      </c>
    </row>
    <row r="368" spans="1:9" s="43" customFormat="1" ht="31.5" x14ac:dyDescent="0.25">
      <c r="A368" s="101" t="s">
        <v>709</v>
      </c>
      <c r="B368" s="50" t="s">
        <v>29</v>
      </c>
      <c r="C368" s="50" t="s">
        <v>29</v>
      </c>
      <c r="D368" s="313" t="s">
        <v>244</v>
      </c>
      <c r="E368" s="314" t="s">
        <v>10</v>
      </c>
      <c r="F368" s="315" t="s">
        <v>590</v>
      </c>
      <c r="G368" s="79" t="s">
        <v>16</v>
      </c>
      <c r="H368" s="362">
        <f>SUM([2]прил10!I536)</f>
        <v>9500</v>
      </c>
      <c r="I368" s="362">
        <f>SUM([2]прил10!J536)</f>
        <v>9500</v>
      </c>
    </row>
    <row r="369" spans="1:9" ht="15.75" x14ac:dyDescent="0.25">
      <c r="A369" s="95" t="s">
        <v>31</v>
      </c>
      <c r="B369" s="26" t="s">
        <v>29</v>
      </c>
      <c r="C369" s="26" t="s">
        <v>32</v>
      </c>
      <c r="D369" s="267"/>
      <c r="E369" s="268"/>
      <c r="F369" s="269"/>
      <c r="G369" s="25"/>
      <c r="H369" s="356">
        <f>SUM(H375,H370,H388,H393)</f>
        <v>7008208</v>
      </c>
      <c r="I369" s="356">
        <f>SUM(I375,I370,I388,I393)</f>
        <v>7008208</v>
      </c>
    </row>
    <row r="370" spans="1:9" s="72" customFormat="1" ht="31.5" x14ac:dyDescent="0.25">
      <c r="A370" s="83" t="s">
        <v>126</v>
      </c>
      <c r="B370" s="34" t="s">
        <v>29</v>
      </c>
      <c r="C370" s="34" t="s">
        <v>32</v>
      </c>
      <c r="D370" s="270" t="s">
        <v>201</v>
      </c>
      <c r="E370" s="271" t="s">
        <v>505</v>
      </c>
      <c r="F370" s="272" t="s">
        <v>506</v>
      </c>
      <c r="G370" s="34"/>
      <c r="H370" s="357">
        <f t="shared" ref="H370:I373" si="35">SUM(H371)</f>
        <v>3000</v>
      </c>
      <c r="I370" s="357">
        <f t="shared" si="35"/>
        <v>3000</v>
      </c>
    </row>
    <row r="371" spans="1:9" s="43" customFormat="1" ht="63" x14ac:dyDescent="0.25">
      <c r="A371" s="77" t="s">
        <v>127</v>
      </c>
      <c r="B371" s="78" t="s">
        <v>29</v>
      </c>
      <c r="C371" s="41" t="s">
        <v>32</v>
      </c>
      <c r="D371" s="316" t="s">
        <v>234</v>
      </c>
      <c r="E371" s="317" t="s">
        <v>505</v>
      </c>
      <c r="F371" s="318" t="s">
        <v>506</v>
      </c>
      <c r="G371" s="79"/>
      <c r="H371" s="361">
        <f t="shared" si="35"/>
        <v>3000</v>
      </c>
      <c r="I371" s="361">
        <f t="shared" si="35"/>
        <v>3000</v>
      </c>
    </row>
    <row r="372" spans="1:9" s="43" customFormat="1" ht="47.25" x14ac:dyDescent="0.25">
      <c r="A372" s="332" t="s">
        <v>513</v>
      </c>
      <c r="B372" s="78" t="s">
        <v>29</v>
      </c>
      <c r="C372" s="41" t="s">
        <v>32</v>
      </c>
      <c r="D372" s="316" t="s">
        <v>234</v>
      </c>
      <c r="E372" s="317" t="s">
        <v>10</v>
      </c>
      <c r="F372" s="318" t="s">
        <v>506</v>
      </c>
      <c r="G372" s="79"/>
      <c r="H372" s="361">
        <f t="shared" si="35"/>
        <v>3000</v>
      </c>
      <c r="I372" s="361">
        <f t="shared" si="35"/>
        <v>3000</v>
      </c>
    </row>
    <row r="373" spans="1:9" s="43" customFormat="1" ht="31.5" x14ac:dyDescent="0.25">
      <c r="A373" s="88" t="s">
        <v>116</v>
      </c>
      <c r="B373" s="78" t="s">
        <v>29</v>
      </c>
      <c r="C373" s="41" t="s">
        <v>32</v>
      </c>
      <c r="D373" s="316" t="s">
        <v>234</v>
      </c>
      <c r="E373" s="317" t="s">
        <v>10</v>
      </c>
      <c r="F373" s="318" t="s">
        <v>515</v>
      </c>
      <c r="G373" s="2"/>
      <c r="H373" s="358">
        <f t="shared" si="35"/>
        <v>3000</v>
      </c>
      <c r="I373" s="358">
        <f t="shared" si="35"/>
        <v>3000</v>
      </c>
    </row>
    <row r="374" spans="1:9" s="43" customFormat="1" ht="31.5" x14ac:dyDescent="0.25">
      <c r="A374" s="101" t="s">
        <v>709</v>
      </c>
      <c r="B374" s="78" t="s">
        <v>29</v>
      </c>
      <c r="C374" s="41" t="s">
        <v>32</v>
      </c>
      <c r="D374" s="316" t="s">
        <v>234</v>
      </c>
      <c r="E374" s="317" t="s">
        <v>10</v>
      </c>
      <c r="F374" s="318" t="s">
        <v>515</v>
      </c>
      <c r="G374" s="79" t="s">
        <v>16</v>
      </c>
      <c r="H374" s="362">
        <f>SUM([2]прил10!I441)</f>
        <v>3000</v>
      </c>
      <c r="I374" s="362">
        <f>SUM([2]прил10!J441)</f>
        <v>3000</v>
      </c>
    </row>
    <row r="375" spans="1:9" ht="31.5" x14ac:dyDescent="0.25">
      <c r="A375" s="33" t="s">
        <v>157</v>
      </c>
      <c r="B375" s="34" t="s">
        <v>29</v>
      </c>
      <c r="C375" s="34" t="s">
        <v>32</v>
      </c>
      <c r="D375" s="270" t="s">
        <v>575</v>
      </c>
      <c r="E375" s="271" t="s">
        <v>505</v>
      </c>
      <c r="F375" s="272" t="s">
        <v>506</v>
      </c>
      <c r="G375" s="34"/>
      <c r="H375" s="357">
        <f>SUM(H376)</f>
        <v>6977508</v>
      </c>
      <c r="I375" s="357">
        <f>SUM(I376)</f>
        <v>6977508</v>
      </c>
    </row>
    <row r="376" spans="1:9" ht="63" x14ac:dyDescent="0.25">
      <c r="A376" s="3" t="s">
        <v>171</v>
      </c>
      <c r="B376" s="2" t="s">
        <v>29</v>
      </c>
      <c r="C376" s="2" t="s">
        <v>32</v>
      </c>
      <c r="D376" s="273" t="s">
        <v>246</v>
      </c>
      <c r="E376" s="274" t="s">
        <v>505</v>
      </c>
      <c r="F376" s="275" t="s">
        <v>506</v>
      </c>
      <c r="G376" s="2"/>
      <c r="H376" s="358">
        <f>SUM(H377+H384)</f>
        <v>6977508</v>
      </c>
      <c r="I376" s="358">
        <f>SUM(I377+I384)</f>
        <v>6977508</v>
      </c>
    </row>
    <row r="377" spans="1:9" ht="31.5" x14ac:dyDescent="0.25">
      <c r="A377" s="3" t="s">
        <v>599</v>
      </c>
      <c r="B377" s="2" t="s">
        <v>29</v>
      </c>
      <c r="C377" s="2" t="s">
        <v>32</v>
      </c>
      <c r="D377" s="273" t="s">
        <v>246</v>
      </c>
      <c r="E377" s="274" t="s">
        <v>10</v>
      </c>
      <c r="F377" s="275" t="s">
        <v>506</v>
      </c>
      <c r="G377" s="2"/>
      <c r="H377" s="358">
        <f>SUM(H378+H380)</f>
        <v>5874682</v>
      </c>
      <c r="I377" s="358">
        <f>SUM(I378+I380)</f>
        <v>5874682</v>
      </c>
    </row>
    <row r="378" spans="1:9" ht="31.5" x14ac:dyDescent="0.25">
      <c r="A378" s="3" t="s">
        <v>172</v>
      </c>
      <c r="B378" s="2" t="s">
        <v>29</v>
      </c>
      <c r="C378" s="2" t="s">
        <v>32</v>
      </c>
      <c r="D378" s="273" t="s">
        <v>246</v>
      </c>
      <c r="E378" s="274" t="s">
        <v>10</v>
      </c>
      <c r="F378" s="275" t="s">
        <v>600</v>
      </c>
      <c r="G378" s="2"/>
      <c r="H378" s="358">
        <f>SUM(H379)</f>
        <v>38436</v>
      </c>
      <c r="I378" s="358">
        <f>SUM(I379)</f>
        <v>38436</v>
      </c>
    </row>
    <row r="379" spans="1:9" ht="47.25" x14ac:dyDescent="0.25">
      <c r="A379" s="93" t="s">
        <v>88</v>
      </c>
      <c r="B379" s="2" t="s">
        <v>29</v>
      </c>
      <c r="C379" s="2" t="s">
        <v>32</v>
      </c>
      <c r="D379" s="273" t="s">
        <v>246</v>
      </c>
      <c r="E379" s="274" t="s">
        <v>10</v>
      </c>
      <c r="F379" s="275" t="s">
        <v>600</v>
      </c>
      <c r="G379" s="2" t="s">
        <v>13</v>
      </c>
      <c r="H379" s="360">
        <f>SUM([2]прил10!I446)</f>
        <v>38436</v>
      </c>
      <c r="I379" s="360">
        <f>SUM([2]прил10!J446)</f>
        <v>38436</v>
      </c>
    </row>
    <row r="380" spans="1:9" ht="31.5" x14ac:dyDescent="0.25">
      <c r="A380" s="3" t="s">
        <v>98</v>
      </c>
      <c r="B380" s="50" t="s">
        <v>29</v>
      </c>
      <c r="C380" s="50" t="s">
        <v>32</v>
      </c>
      <c r="D380" s="313" t="s">
        <v>246</v>
      </c>
      <c r="E380" s="314" t="s">
        <v>10</v>
      </c>
      <c r="F380" s="315" t="s">
        <v>539</v>
      </c>
      <c r="G380" s="50"/>
      <c r="H380" s="358">
        <f>SUM(H381:H383)</f>
        <v>5836246</v>
      </c>
      <c r="I380" s="358">
        <f>SUM(I381:I383)</f>
        <v>5836246</v>
      </c>
    </row>
    <row r="381" spans="1:9" ht="47.25" x14ac:dyDescent="0.25">
      <c r="A381" s="93" t="s">
        <v>88</v>
      </c>
      <c r="B381" s="2" t="s">
        <v>29</v>
      </c>
      <c r="C381" s="2" t="s">
        <v>32</v>
      </c>
      <c r="D381" s="273" t="s">
        <v>246</v>
      </c>
      <c r="E381" s="274" t="s">
        <v>10</v>
      </c>
      <c r="F381" s="275" t="s">
        <v>539</v>
      </c>
      <c r="G381" s="2" t="s">
        <v>13</v>
      </c>
      <c r="H381" s="360">
        <f>SUM([2]прил10!I448)</f>
        <v>4883802</v>
      </c>
      <c r="I381" s="360">
        <f>SUM([2]прил10!J448)</f>
        <v>4883802</v>
      </c>
    </row>
    <row r="382" spans="1:9" ht="31.5" x14ac:dyDescent="0.25">
      <c r="A382" s="98" t="s">
        <v>709</v>
      </c>
      <c r="B382" s="2" t="s">
        <v>29</v>
      </c>
      <c r="C382" s="2" t="s">
        <v>32</v>
      </c>
      <c r="D382" s="273" t="s">
        <v>246</v>
      </c>
      <c r="E382" s="274" t="s">
        <v>10</v>
      </c>
      <c r="F382" s="275" t="s">
        <v>539</v>
      </c>
      <c r="G382" s="2" t="s">
        <v>16</v>
      </c>
      <c r="H382" s="360">
        <f>SUM([2]прил10!I449)</f>
        <v>948884</v>
      </c>
      <c r="I382" s="360">
        <f>SUM([2]прил10!J449)</f>
        <v>948884</v>
      </c>
    </row>
    <row r="383" spans="1:9" ht="15.75" x14ac:dyDescent="0.25">
      <c r="A383" s="3" t="s">
        <v>18</v>
      </c>
      <c r="B383" s="2" t="s">
        <v>29</v>
      </c>
      <c r="C383" s="2" t="s">
        <v>32</v>
      </c>
      <c r="D383" s="273" t="s">
        <v>246</v>
      </c>
      <c r="E383" s="274" t="s">
        <v>10</v>
      </c>
      <c r="F383" s="275" t="s">
        <v>539</v>
      </c>
      <c r="G383" s="2" t="s">
        <v>17</v>
      </c>
      <c r="H383" s="360">
        <f>SUM([2]прил10!I450)</f>
        <v>3560</v>
      </c>
      <c r="I383" s="360">
        <f>SUM([2]прил10!J450)</f>
        <v>3560</v>
      </c>
    </row>
    <row r="384" spans="1:9" ht="63" x14ac:dyDescent="0.25">
      <c r="A384" s="3" t="s">
        <v>601</v>
      </c>
      <c r="B384" s="2" t="s">
        <v>29</v>
      </c>
      <c r="C384" s="2" t="s">
        <v>32</v>
      </c>
      <c r="D384" s="273" t="s">
        <v>246</v>
      </c>
      <c r="E384" s="274" t="s">
        <v>12</v>
      </c>
      <c r="F384" s="275" t="s">
        <v>506</v>
      </c>
      <c r="G384" s="2"/>
      <c r="H384" s="358">
        <f>SUM(H385)</f>
        <v>1102826</v>
      </c>
      <c r="I384" s="358">
        <f>SUM(I385)</f>
        <v>1102826</v>
      </c>
    </row>
    <row r="385" spans="1:9" ht="31.5" x14ac:dyDescent="0.25">
      <c r="A385" s="3" t="s">
        <v>87</v>
      </c>
      <c r="B385" s="2" t="s">
        <v>29</v>
      </c>
      <c r="C385" s="2" t="s">
        <v>32</v>
      </c>
      <c r="D385" s="273" t="s">
        <v>246</v>
      </c>
      <c r="E385" s="274" t="s">
        <v>12</v>
      </c>
      <c r="F385" s="275" t="s">
        <v>510</v>
      </c>
      <c r="G385" s="2"/>
      <c r="H385" s="358">
        <f>SUM(H386:H387)</f>
        <v>1102826</v>
      </c>
      <c r="I385" s="358">
        <f>SUM(I386:I387)</f>
        <v>1102826</v>
      </c>
    </row>
    <row r="386" spans="1:9" ht="47.25" x14ac:dyDescent="0.25">
      <c r="A386" s="93" t="s">
        <v>88</v>
      </c>
      <c r="B386" s="2" t="s">
        <v>29</v>
      </c>
      <c r="C386" s="2" t="s">
        <v>32</v>
      </c>
      <c r="D386" s="273" t="s">
        <v>246</v>
      </c>
      <c r="E386" s="274" t="s">
        <v>12</v>
      </c>
      <c r="F386" s="275" t="s">
        <v>510</v>
      </c>
      <c r="G386" s="2" t="s">
        <v>13</v>
      </c>
      <c r="H386" s="359">
        <f>SUM([2]прил10!I453)</f>
        <v>1102826</v>
      </c>
      <c r="I386" s="359">
        <f>SUM([2]прил10!J453)</f>
        <v>1102826</v>
      </c>
    </row>
    <row r="387" spans="1:9" ht="31.5" hidden="1" x14ac:dyDescent="0.25">
      <c r="A387" s="98" t="s">
        <v>709</v>
      </c>
      <c r="B387" s="2" t="s">
        <v>29</v>
      </c>
      <c r="C387" s="2" t="s">
        <v>32</v>
      </c>
      <c r="D387" s="273" t="s">
        <v>246</v>
      </c>
      <c r="E387" s="274" t="s">
        <v>12</v>
      </c>
      <c r="F387" s="275" t="s">
        <v>510</v>
      </c>
      <c r="G387" s="2" t="s">
        <v>16</v>
      </c>
      <c r="H387" s="359"/>
      <c r="I387" s="359"/>
    </row>
    <row r="388" spans="1:9" ht="31.5" hidden="1" x14ac:dyDescent="0.25">
      <c r="A388" s="83" t="s">
        <v>128</v>
      </c>
      <c r="B388" s="34" t="s">
        <v>29</v>
      </c>
      <c r="C388" s="34" t="s">
        <v>32</v>
      </c>
      <c r="D388" s="270" t="s">
        <v>520</v>
      </c>
      <c r="E388" s="271" t="s">
        <v>505</v>
      </c>
      <c r="F388" s="272" t="s">
        <v>506</v>
      </c>
      <c r="G388" s="34"/>
      <c r="H388" s="357">
        <f t="shared" ref="H388:I391" si="36">SUM(H389)</f>
        <v>0</v>
      </c>
      <c r="I388" s="357">
        <f t="shared" si="36"/>
        <v>0</v>
      </c>
    </row>
    <row r="389" spans="1:9" ht="63" hidden="1" x14ac:dyDescent="0.25">
      <c r="A389" s="84" t="s">
        <v>164</v>
      </c>
      <c r="B389" s="41" t="s">
        <v>29</v>
      </c>
      <c r="C389" s="50" t="s">
        <v>32</v>
      </c>
      <c r="D389" s="313" t="s">
        <v>244</v>
      </c>
      <c r="E389" s="314" t="s">
        <v>505</v>
      </c>
      <c r="F389" s="315" t="s">
        <v>506</v>
      </c>
      <c r="G389" s="79"/>
      <c r="H389" s="361">
        <f t="shared" si="36"/>
        <v>0</v>
      </c>
      <c r="I389" s="361">
        <f t="shared" si="36"/>
        <v>0</v>
      </c>
    </row>
    <row r="390" spans="1:9" ht="31.5" hidden="1" x14ac:dyDescent="0.25">
      <c r="A390" s="84" t="s">
        <v>589</v>
      </c>
      <c r="B390" s="41" t="s">
        <v>29</v>
      </c>
      <c r="C390" s="50" t="s">
        <v>32</v>
      </c>
      <c r="D390" s="313" t="s">
        <v>244</v>
      </c>
      <c r="E390" s="314" t="s">
        <v>10</v>
      </c>
      <c r="F390" s="315" t="s">
        <v>506</v>
      </c>
      <c r="G390" s="79"/>
      <c r="H390" s="361">
        <f t="shared" si="36"/>
        <v>0</v>
      </c>
      <c r="I390" s="361">
        <f t="shared" si="36"/>
        <v>0</v>
      </c>
    </row>
    <row r="391" spans="1:9" ht="31.5" hidden="1" x14ac:dyDescent="0.25">
      <c r="A391" s="77" t="s">
        <v>165</v>
      </c>
      <c r="B391" s="41" t="s">
        <v>29</v>
      </c>
      <c r="C391" s="50" t="s">
        <v>32</v>
      </c>
      <c r="D391" s="313" t="s">
        <v>244</v>
      </c>
      <c r="E391" s="314" t="s">
        <v>10</v>
      </c>
      <c r="F391" s="315" t="s">
        <v>590</v>
      </c>
      <c r="G391" s="79"/>
      <c r="H391" s="361">
        <f t="shared" si="36"/>
        <v>0</v>
      </c>
      <c r="I391" s="361">
        <f t="shared" si="36"/>
        <v>0</v>
      </c>
    </row>
    <row r="392" spans="1:9" ht="31.5" hidden="1" x14ac:dyDescent="0.25">
      <c r="A392" s="101" t="s">
        <v>709</v>
      </c>
      <c r="B392" s="50" t="s">
        <v>29</v>
      </c>
      <c r="C392" s="50" t="s">
        <v>32</v>
      </c>
      <c r="D392" s="313" t="s">
        <v>244</v>
      </c>
      <c r="E392" s="314" t="s">
        <v>10</v>
      </c>
      <c r="F392" s="315" t="s">
        <v>590</v>
      </c>
      <c r="G392" s="79" t="s">
        <v>16</v>
      </c>
      <c r="H392" s="362">
        <f>SUM([2]прил10!I459)</f>
        <v>0</v>
      </c>
      <c r="I392" s="362">
        <f>SUM([2]прил10!J459)</f>
        <v>0</v>
      </c>
    </row>
    <row r="393" spans="1:9" s="43" customFormat="1" ht="63" x14ac:dyDescent="0.25">
      <c r="A393" s="83" t="s">
        <v>144</v>
      </c>
      <c r="B393" s="34" t="s">
        <v>29</v>
      </c>
      <c r="C393" s="48" t="s">
        <v>32</v>
      </c>
      <c r="D393" s="282" t="s">
        <v>220</v>
      </c>
      <c r="E393" s="283" t="s">
        <v>505</v>
      </c>
      <c r="F393" s="284" t="s">
        <v>506</v>
      </c>
      <c r="G393" s="34"/>
      <c r="H393" s="357">
        <f t="shared" ref="H393:I396" si="37">SUM(H394)</f>
        <v>27700</v>
      </c>
      <c r="I393" s="357">
        <f t="shared" si="37"/>
        <v>27700</v>
      </c>
    </row>
    <row r="394" spans="1:9" s="43" customFormat="1" ht="94.5" x14ac:dyDescent="0.25">
      <c r="A394" s="84" t="s">
        <v>160</v>
      </c>
      <c r="B394" s="2" t="s">
        <v>29</v>
      </c>
      <c r="C394" s="41" t="s">
        <v>32</v>
      </c>
      <c r="D394" s="316" t="s">
        <v>222</v>
      </c>
      <c r="E394" s="317" t="s">
        <v>505</v>
      </c>
      <c r="F394" s="318" t="s">
        <v>506</v>
      </c>
      <c r="G394" s="2"/>
      <c r="H394" s="358">
        <f t="shared" si="37"/>
        <v>27700</v>
      </c>
      <c r="I394" s="358">
        <f t="shared" si="37"/>
        <v>27700</v>
      </c>
    </row>
    <row r="395" spans="1:9" s="43" customFormat="1" ht="47.25" x14ac:dyDescent="0.25">
      <c r="A395" s="84" t="s">
        <v>525</v>
      </c>
      <c r="B395" s="2" t="s">
        <v>29</v>
      </c>
      <c r="C395" s="41" t="s">
        <v>32</v>
      </c>
      <c r="D395" s="316" t="s">
        <v>222</v>
      </c>
      <c r="E395" s="317" t="s">
        <v>10</v>
      </c>
      <c r="F395" s="318" t="s">
        <v>506</v>
      </c>
      <c r="G395" s="2"/>
      <c r="H395" s="358">
        <f t="shared" si="37"/>
        <v>27700</v>
      </c>
      <c r="I395" s="358">
        <f t="shared" si="37"/>
        <v>27700</v>
      </c>
    </row>
    <row r="396" spans="1:9" s="43" customFormat="1" ht="15.75" x14ac:dyDescent="0.25">
      <c r="A396" s="3" t="s">
        <v>113</v>
      </c>
      <c r="B396" s="2" t="s">
        <v>29</v>
      </c>
      <c r="C396" s="41" t="s">
        <v>32</v>
      </c>
      <c r="D396" s="316" t="s">
        <v>222</v>
      </c>
      <c r="E396" s="317" t="s">
        <v>10</v>
      </c>
      <c r="F396" s="318" t="s">
        <v>526</v>
      </c>
      <c r="G396" s="2"/>
      <c r="H396" s="358">
        <f t="shared" si="37"/>
        <v>27700</v>
      </c>
      <c r="I396" s="358">
        <f t="shared" si="37"/>
        <v>27700</v>
      </c>
    </row>
    <row r="397" spans="1:9" s="43" customFormat="1" ht="31.5" x14ac:dyDescent="0.25">
      <c r="A397" s="98" t="s">
        <v>709</v>
      </c>
      <c r="B397" s="2" t="s">
        <v>29</v>
      </c>
      <c r="C397" s="41" t="s">
        <v>32</v>
      </c>
      <c r="D397" s="316" t="s">
        <v>222</v>
      </c>
      <c r="E397" s="317" t="s">
        <v>10</v>
      </c>
      <c r="F397" s="318" t="s">
        <v>526</v>
      </c>
      <c r="G397" s="2" t="s">
        <v>16</v>
      </c>
      <c r="H397" s="359">
        <f>SUM([2]прил10!I464)</f>
        <v>27700</v>
      </c>
      <c r="I397" s="359">
        <f>SUM([2]прил10!J464)</f>
        <v>27700</v>
      </c>
    </row>
    <row r="398" spans="1:9" ht="15.75" x14ac:dyDescent="0.25">
      <c r="A398" s="82" t="s">
        <v>33</v>
      </c>
      <c r="B398" s="16" t="s">
        <v>35</v>
      </c>
      <c r="C398" s="16"/>
      <c r="D398" s="264"/>
      <c r="E398" s="265"/>
      <c r="F398" s="266"/>
      <c r="G398" s="15"/>
      <c r="H398" s="355">
        <f>SUM(H399,H422)</f>
        <v>19316251</v>
      </c>
      <c r="I398" s="355">
        <f>SUM(I399,I422)</f>
        <v>19316251</v>
      </c>
    </row>
    <row r="399" spans="1:9" ht="15.75" x14ac:dyDescent="0.25">
      <c r="A399" s="95" t="s">
        <v>34</v>
      </c>
      <c r="B399" s="26" t="s">
        <v>35</v>
      </c>
      <c r="C399" s="26" t="s">
        <v>10</v>
      </c>
      <c r="D399" s="267"/>
      <c r="E399" s="268"/>
      <c r="F399" s="269"/>
      <c r="G399" s="25"/>
      <c r="H399" s="356">
        <f>SUM(H400,H417)</f>
        <v>14336858</v>
      </c>
      <c r="I399" s="356">
        <f>SUM(I400,I417)</f>
        <v>14336858</v>
      </c>
    </row>
    <row r="400" spans="1:9" ht="31.5" x14ac:dyDescent="0.25">
      <c r="A400" s="33" t="s">
        <v>166</v>
      </c>
      <c r="B400" s="34" t="s">
        <v>35</v>
      </c>
      <c r="C400" s="34" t="s">
        <v>10</v>
      </c>
      <c r="D400" s="270" t="s">
        <v>247</v>
      </c>
      <c r="E400" s="271" t="s">
        <v>505</v>
      </c>
      <c r="F400" s="272" t="s">
        <v>506</v>
      </c>
      <c r="G400" s="37"/>
      <c r="H400" s="357">
        <f>SUM(H401,H411)</f>
        <v>14311858</v>
      </c>
      <c r="I400" s="357">
        <f>SUM(I401,I411)</f>
        <v>14311858</v>
      </c>
    </row>
    <row r="401" spans="1:9" ht="47.25" x14ac:dyDescent="0.25">
      <c r="A401" s="93" t="s">
        <v>173</v>
      </c>
      <c r="B401" s="2" t="s">
        <v>35</v>
      </c>
      <c r="C401" s="2" t="s">
        <v>10</v>
      </c>
      <c r="D401" s="273" t="s">
        <v>250</v>
      </c>
      <c r="E401" s="274" t="s">
        <v>505</v>
      </c>
      <c r="F401" s="275" t="s">
        <v>506</v>
      </c>
      <c r="G401" s="2"/>
      <c r="H401" s="358">
        <f>SUM(H402)</f>
        <v>6956226</v>
      </c>
      <c r="I401" s="358">
        <f>SUM(I402)</f>
        <v>6956226</v>
      </c>
    </row>
    <row r="402" spans="1:9" ht="15.75" x14ac:dyDescent="0.25">
      <c r="A402" s="93" t="s">
        <v>602</v>
      </c>
      <c r="B402" s="2" t="s">
        <v>35</v>
      </c>
      <c r="C402" s="2" t="s">
        <v>10</v>
      </c>
      <c r="D402" s="273" t="s">
        <v>250</v>
      </c>
      <c r="E402" s="274" t="s">
        <v>10</v>
      </c>
      <c r="F402" s="275" t="s">
        <v>506</v>
      </c>
      <c r="G402" s="2"/>
      <c r="H402" s="358">
        <f>SUM(H403+H407+H409)</f>
        <v>6956226</v>
      </c>
      <c r="I402" s="358">
        <f>SUM(I403+I407+I409)</f>
        <v>6956226</v>
      </c>
    </row>
    <row r="403" spans="1:9" ht="31.5" x14ac:dyDescent="0.25">
      <c r="A403" s="3" t="s">
        <v>98</v>
      </c>
      <c r="B403" s="2" t="s">
        <v>35</v>
      </c>
      <c r="C403" s="2" t="s">
        <v>10</v>
      </c>
      <c r="D403" s="273" t="s">
        <v>250</v>
      </c>
      <c r="E403" s="274" t="s">
        <v>10</v>
      </c>
      <c r="F403" s="275" t="s">
        <v>539</v>
      </c>
      <c r="G403" s="2"/>
      <c r="H403" s="358">
        <f>SUM(H404:H406)</f>
        <v>6956226</v>
      </c>
      <c r="I403" s="358">
        <f>SUM(I404:I406)</f>
        <v>6956226</v>
      </c>
    </row>
    <row r="404" spans="1:9" ht="47.25" x14ac:dyDescent="0.25">
      <c r="A404" s="93" t="s">
        <v>88</v>
      </c>
      <c r="B404" s="2" t="s">
        <v>35</v>
      </c>
      <c r="C404" s="2" t="s">
        <v>10</v>
      </c>
      <c r="D404" s="273" t="s">
        <v>250</v>
      </c>
      <c r="E404" s="274" t="s">
        <v>10</v>
      </c>
      <c r="F404" s="275" t="s">
        <v>539</v>
      </c>
      <c r="G404" s="2" t="s">
        <v>13</v>
      </c>
      <c r="H404" s="360">
        <f>SUM([2]прил10!I543)</f>
        <v>6203210</v>
      </c>
      <c r="I404" s="360">
        <f>SUM([2]прил10!J543)</f>
        <v>6203210</v>
      </c>
    </row>
    <row r="405" spans="1:9" ht="31.5" x14ac:dyDescent="0.25">
      <c r="A405" s="98" t="s">
        <v>709</v>
      </c>
      <c r="B405" s="2" t="s">
        <v>35</v>
      </c>
      <c r="C405" s="2" t="s">
        <v>10</v>
      </c>
      <c r="D405" s="273" t="s">
        <v>250</v>
      </c>
      <c r="E405" s="274" t="s">
        <v>10</v>
      </c>
      <c r="F405" s="275" t="s">
        <v>539</v>
      </c>
      <c r="G405" s="2" t="s">
        <v>16</v>
      </c>
      <c r="H405" s="360">
        <f>SUM([2]прил10!I544)</f>
        <v>726016</v>
      </c>
      <c r="I405" s="360">
        <f>SUM([2]прил10!J544)</f>
        <v>726016</v>
      </c>
    </row>
    <row r="406" spans="1:9" ht="15.75" x14ac:dyDescent="0.25">
      <c r="A406" s="3" t="s">
        <v>18</v>
      </c>
      <c r="B406" s="2" t="s">
        <v>35</v>
      </c>
      <c r="C406" s="2" t="s">
        <v>10</v>
      </c>
      <c r="D406" s="273" t="s">
        <v>250</v>
      </c>
      <c r="E406" s="274" t="s">
        <v>10</v>
      </c>
      <c r="F406" s="275" t="s">
        <v>539</v>
      </c>
      <c r="G406" s="2" t="s">
        <v>17</v>
      </c>
      <c r="H406" s="360">
        <f>SUM([2]прил10!I545)</f>
        <v>27000</v>
      </c>
      <c r="I406" s="360">
        <f>SUM([2]прил10!J545)</f>
        <v>27000</v>
      </c>
    </row>
    <row r="407" spans="1:9" ht="31.5" hidden="1" x14ac:dyDescent="0.25">
      <c r="A407" s="69" t="s">
        <v>775</v>
      </c>
      <c r="B407" s="2" t="s">
        <v>35</v>
      </c>
      <c r="C407" s="2" t="s">
        <v>10</v>
      </c>
      <c r="D407" s="273" t="s">
        <v>250</v>
      </c>
      <c r="E407" s="274" t="s">
        <v>10</v>
      </c>
      <c r="F407" s="275" t="s">
        <v>774</v>
      </c>
      <c r="G407" s="2"/>
      <c r="H407" s="358">
        <f>SUM(H408)</f>
        <v>0</v>
      </c>
      <c r="I407" s="358">
        <f>SUM(I408)</f>
        <v>0</v>
      </c>
    </row>
    <row r="408" spans="1:9" ht="31.5" hidden="1" x14ac:dyDescent="0.25">
      <c r="A408" s="122" t="s">
        <v>709</v>
      </c>
      <c r="B408" s="2" t="s">
        <v>35</v>
      </c>
      <c r="C408" s="2" t="s">
        <v>10</v>
      </c>
      <c r="D408" s="273" t="s">
        <v>250</v>
      </c>
      <c r="E408" s="274" t="s">
        <v>10</v>
      </c>
      <c r="F408" s="275" t="s">
        <v>774</v>
      </c>
      <c r="G408" s="2" t="s">
        <v>16</v>
      </c>
      <c r="H408" s="360">
        <f>SUM([2]прил10!I547)</f>
        <v>0</v>
      </c>
      <c r="I408" s="360">
        <f>SUM([2]прил10!J547)</f>
        <v>0</v>
      </c>
    </row>
    <row r="409" spans="1:9" ht="31.5" hidden="1" x14ac:dyDescent="0.25">
      <c r="A409" s="3" t="s">
        <v>754</v>
      </c>
      <c r="B409" s="2" t="s">
        <v>35</v>
      </c>
      <c r="C409" s="2" t="s">
        <v>10</v>
      </c>
      <c r="D409" s="273" t="s">
        <v>250</v>
      </c>
      <c r="E409" s="274" t="s">
        <v>10</v>
      </c>
      <c r="F409" s="275" t="s">
        <v>753</v>
      </c>
      <c r="G409" s="2"/>
      <c r="H409" s="358">
        <f>SUM(H410)</f>
        <v>0</v>
      </c>
      <c r="I409" s="358">
        <f>SUM(I410)</f>
        <v>0</v>
      </c>
    </row>
    <row r="410" spans="1:9" ht="31.5" hidden="1" x14ac:dyDescent="0.25">
      <c r="A410" s="3" t="s">
        <v>709</v>
      </c>
      <c r="B410" s="2" t="s">
        <v>35</v>
      </c>
      <c r="C410" s="2" t="s">
        <v>10</v>
      </c>
      <c r="D410" s="273" t="s">
        <v>250</v>
      </c>
      <c r="E410" s="274" t="s">
        <v>10</v>
      </c>
      <c r="F410" s="275" t="s">
        <v>753</v>
      </c>
      <c r="G410" s="2" t="s">
        <v>16</v>
      </c>
      <c r="H410" s="360">
        <f>SUM([2]прил10!I549)</f>
        <v>0</v>
      </c>
      <c r="I410" s="360">
        <f>SUM([2]прил10!J549)</f>
        <v>0</v>
      </c>
    </row>
    <row r="411" spans="1:9" ht="47.25" x14ac:dyDescent="0.25">
      <c r="A411" s="3" t="s">
        <v>174</v>
      </c>
      <c r="B411" s="2" t="s">
        <v>35</v>
      </c>
      <c r="C411" s="2" t="s">
        <v>10</v>
      </c>
      <c r="D411" s="273" t="s">
        <v>603</v>
      </c>
      <c r="E411" s="274" t="s">
        <v>505</v>
      </c>
      <c r="F411" s="275" t="s">
        <v>506</v>
      </c>
      <c r="G411" s="2"/>
      <c r="H411" s="358">
        <f>SUM(H412)</f>
        <v>7355632</v>
      </c>
      <c r="I411" s="358">
        <f>SUM(I412)</f>
        <v>7355632</v>
      </c>
    </row>
    <row r="412" spans="1:9" ht="15.75" x14ac:dyDescent="0.25">
      <c r="A412" s="3" t="s">
        <v>604</v>
      </c>
      <c r="B412" s="2" t="s">
        <v>35</v>
      </c>
      <c r="C412" s="2" t="s">
        <v>10</v>
      </c>
      <c r="D412" s="273" t="s">
        <v>251</v>
      </c>
      <c r="E412" s="274" t="s">
        <v>10</v>
      </c>
      <c r="F412" s="275" t="s">
        <v>506</v>
      </c>
      <c r="G412" s="2"/>
      <c r="H412" s="358">
        <f>SUM(H413)</f>
        <v>7355632</v>
      </c>
      <c r="I412" s="358">
        <f>SUM(I413)</f>
        <v>7355632</v>
      </c>
    </row>
    <row r="413" spans="1:9" ht="31.5" x14ac:dyDescent="0.25">
      <c r="A413" s="3" t="s">
        <v>98</v>
      </c>
      <c r="B413" s="2" t="s">
        <v>35</v>
      </c>
      <c r="C413" s="2" t="s">
        <v>10</v>
      </c>
      <c r="D413" s="273" t="s">
        <v>251</v>
      </c>
      <c r="E413" s="274" t="s">
        <v>10</v>
      </c>
      <c r="F413" s="275" t="s">
        <v>539</v>
      </c>
      <c r="G413" s="2"/>
      <c r="H413" s="358">
        <f>SUM(H414:H416)</f>
        <v>7355632</v>
      </c>
      <c r="I413" s="358">
        <f>SUM(I414:I416)</f>
        <v>7355632</v>
      </c>
    </row>
    <row r="414" spans="1:9" ht="47.25" x14ac:dyDescent="0.25">
      <c r="A414" s="93" t="s">
        <v>88</v>
      </c>
      <c r="B414" s="2" t="s">
        <v>35</v>
      </c>
      <c r="C414" s="2" t="s">
        <v>10</v>
      </c>
      <c r="D414" s="273" t="s">
        <v>251</v>
      </c>
      <c r="E414" s="274" t="s">
        <v>10</v>
      </c>
      <c r="F414" s="275" t="s">
        <v>539</v>
      </c>
      <c r="G414" s="2" t="s">
        <v>13</v>
      </c>
      <c r="H414" s="360">
        <f>SUM([2]прил10!I553)</f>
        <v>6699852</v>
      </c>
      <c r="I414" s="360">
        <f>SUM([2]прил10!J553)</f>
        <v>6699852</v>
      </c>
    </row>
    <row r="415" spans="1:9" ht="31.5" x14ac:dyDescent="0.25">
      <c r="A415" s="98" t="s">
        <v>709</v>
      </c>
      <c r="B415" s="2" t="s">
        <v>35</v>
      </c>
      <c r="C415" s="2" t="s">
        <v>10</v>
      </c>
      <c r="D415" s="273" t="s">
        <v>251</v>
      </c>
      <c r="E415" s="274" t="s">
        <v>10</v>
      </c>
      <c r="F415" s="275" t="s">
        <v>539</v>
      </c>
      <c r="G415" s="2" t="s">
        <v>16</v>
      </c>
      <c r="H415" s="360">
        <f>SUM([2]прил10!I554)</f>
        <v>645580</v>
      </c>
      <c r="I415" s="360">
        <f>SUM([2]прил10!J554)</f>
        <v>645580</v>
      </c>
    </row>
    <row r="416" spans="1:9" ht="15.75" x14ac:dyDescent="0.25">
      <c r="A416" s="3" t="s">
        <v>18</v>
      </c>
      <c r="B416" s="2" t="s">
        <v>35</v>
      </c>
      <c r="C416" s="2" t="s">
        <v>10</v>
      </c>
      <c r="D416" s="273" t="s">
        <v>251</v>
      </c>
      <c r="E416" s="274" t="s">
        <v>10</v>
      </c>
      <c r="F416" s="275" t="s">
        <v>539</v>
      </c>
      <c r="G416" s="2" t="s">
        <v>17</v>
      </c>
      <c r="H416" s="360">
        <f>SUM([2]прил10!I555)</f>
        <v>10200</v>
      </c>
      <c r="I416" s="360">
        <f>SUM([2]прил10!J555)</f>
        <v>10200</v>
      </c>
    </row>
    <row r="417" spans="1:9" s="72" customFormat="1" ht="31.5" x14ac:dyDescent="0.25">
      <c r="A417" s="33" t="s">
        <v>151</v>
      </c>
      <c r="B417" s="34" t="s">
        <v>35</v>
      </c>
      <c r="C417" s="34" t="s">
        <v>10</v>
      </c>
      <c r="D417" s="270" t="s">
        <v>225</v>
      </c>
      <c r="E417" s="271" t="s">
        <v>505</v>
      </c>
      <c r="F417" s="272" t="s">
        <v>506</v>
      </c>
      <c r="G417" s="37"/>
      <c r="H417" s="357">
        <f t="shared" ref="H417:I420" si="38">SUM(H418)</f>
        <v>25000</v>
      </c>
      <c r="I417" s="357">
        <f t="shared" si="38"/>
        <v>25000</v>
      </c>
    </row>
    <row r="418" spans="1:9" s="72" customFormat="1" ht="63" x14ac:dyDescent="0.25">
      <c r="A418" s="93" t="s">
        <v>175</v>
      </c>
      <c r="B418" s="2" t="s">
        <v>35</v>
      </c>
      <c r="C418" s="2" t="s">
        <v>10</v>
      </c>
      <c r="D418" s="273" t="s">
        <v>252</v>
      </c>
      <c r="E418" s="274" t="s">
        <v>505</v>
      </c>
      <c r="F418" s="275" t="s">
        <v>506</v>
      </c>
      <c r="G418" s="2"/>
      <c r="H418" s="358">
        <f t="shared" si="38"/>
        <v>25000</v>
      </c>
      <c r="I418" s="358">
        <f t="shared" si="38"/>
        <v>25000</v>
      </c>
    </row>
    <row r="419" spans="1:9" s="72" customFormat="1" ht="47.25" x14ac:dyDescent="0.25">
      <c r="A419" s="93" t="s">
        <v>605</v>
      </c>
      <c r="B419" s="2" t="s">
        <v>35</v>
      </c>
      <c r="C419" s="2" t="s">
        <v>10</v>
      </c>
      <c r="D419" s="273" t="s">
        <v>252</v>
      </c>
      <c r="E419" s="274" t="s">
        <v>12</v>
      </c>
      <c r="F419" s="275" t="s">
        <v>506</v>
      </c>
      <c r="G419" s="2"/>
      <c r="H419" s="358">
        <f t="shared" si="38"/>
        <v>25000</v>
      </c>
      <c r="I419" s="358">
        <f t="shared" si="38"/>
        <v>25000</v>
      </c>
    </row>
    <row r="420" spans="1:9" s="72" customFormat="1" ht="31.5" x14ac:dyDescent="0.25">
      <c r="A420" s="3" t="s">
        <v>607</v>
      </c>
      <c r="B420" s="2" t="s">
        <v>35</v>
      </c>
      <c r="C420" s="2" t="s">
        <v>10</v>
      </c>
      <c r="D420" s="273" t="s">
        <v>252</v>
      </c>
      <c r="E420" s="274" t="s">
        <v>12</v>
      </c>
      <c r="F420" s="275" t="s">
        <v>606</v>
      </c>
      <c r="G420" s="2"/>
      <c r="H420" s="358">
        <f t="shared" si="38"/>
        <v>25000</v>
      </c>
      <c r="I420" s="358">
        <f t="shared" si="38"/>
        <v>25000</v>
      </c>
    </row>
    <row r="421" spans="1:9" s="72" customFormat="1" ht="31.5" x14ac:dyDescent="0.25">
      <c r="A421" s="98" t="s">
        <v>709</v>
      </c>
      <c r="B421" s="2" t="s">
        <v>35</v>
      </c>
      <c r="C421" s="2" t="s">
        <v>10</v>
      </c>
      <c r="D421" s="273" t="s">
        <v>252</v>
      </c>
      <c r="E421" s="274" t="s">
        <v>12</v>
      </c>
      <c r="F421" s="275" t="s">
        <v>606</v>
      </c>
      <c r="G421" s="2" t="s">
        <v>16</v>
      </c>
      <c r="H421" s="360">
        <f>SUM([2]прил10!I560)</f>
        <v>25000</v>
      </c>
      <c r="I421" s="360">
        <f>SUM([2]прил10!J560)</f>
        <v>25000</v>
      </c>
    </row>
    <row r="422" spans="1:9" ht="15.75" x14ac:dyDescent="0.25">
      <c r="A422" s="95" t="s">
        <v>36</v>
      </c>
      <c r="B422" s="26" t="s">
        <v>35</v>
      </c>
      <c r="C422" s="26" t="s">
        <v>20</v>
      </c>
      <c r="D422" s="267"/>
      <c r="E422" s="268"/>
      <c r="F422" s="269"/>
      <c r="G422" s="25"/>
      <c r="H422" s="356">
        <f>SUM(H423,H442)</f>
        <v>4979393</v>
      </c>
      <c r="I422" s="356">
        <f>SUM(I423,I442)</f>
        <v>4979393</v>
      </c>
    </row>
    <row r="423" spans="1:9" ht="31.5" x14ac:dyDescent="0.25">
      <c r="A423" s="33" t="s">
        <v>166</v>
      </c>
      <c r="B423" s="34" t="s">
        <v>35</v>
      </c>
      <c r="C423" s="34" t="s">
        <v>20</v>
      </c>
      <c r="D423" s="270" t="s">
        <v>247</v>
      </c>
      <c r="E423" s="271" t="s">
        <v>505</v>
      </c>
      <c r="F423" s="272" t="s">
        <v>506</v>
      </c>
      <c r="G423" s="34"/>
      <c r="H423" s="357">
        <f>SUM(H430+H424)</f>
        <v>4973393</v>
      </c>
      <c r="I423" s="357">
        <f>SUM(I430+I424)</f>
        <v>4973393</v>
      </c>
    </row>
    <row r="424" spans="1:9" s="49" customFormat="1" ht="47.25" hidden="1" x14ac:dyDescent="0.25">
      <c r="A424" s="69" t="s">
        <v>174</v>
      </c>
      <c r="B424" s="2" t="s">
        <v>35</v>
      </c>
      <c r="C424" s="2" t="s">
        <v>20</v>
      </c>
      <c r="D424" s="273" t="s">
        <v>603</v>
      </c>
      <c r="E424" s="274" t="s">
        <v>505</v>
      </c>
      <c r="F424" s="275" t="s">
        <v>506</v>
      </c>
      <c r="G424" s="2"/>
      <c r="H424" s="358">
        <f>SUM(H425)</f>
        <v>0</v>
      </c>
      <c r="I424" s="358">
        <f>SUM(I425)</f>
        <v>0</v>
      </c>
    </row>
    <row r="425" spans="1:9" s="49" customFormat="1" ht="15.75" hidden="1" x14ac:dyDescent="0.25">
      <c r="A425" s="116" t="s">
        <v>1007</v>
      </c>
      <c r="B425" s="2" t="s">
        <v>35</v>
      </c>
      <c r="C425" s="2" t="s">
        <v>20</v>
      </c>
      <c r="D425" s="273" t="s">
        <v>251</v>
      </c>
      <c r="E425" s="274" t="s">
        <v>12</v>
      </c>
      <c r="F425" s="275" t="s">
        <v>506</v>
      </c>
      <c r="G425" s="2"/>
      <c r="H425" s="358">
        <f>SUM(H426+H428)</f>
        <v>0</v>
      </c>
      <c r="I425" s="358">
        <f>SUM(I426+I428)</f>
        <v>0</v>
      </c>
    </row>
    <row r="426" spans="1:9" s="49" customFormat="1" ht="31.5" hidden="1" x14ac:dyDescent="0.25">
      <c r="A426" s="116" t="s">
        <v>1006</v>
      </c>
      <c r="B426" s="2" t="s">
        <v>35</v>
      </c>
      <c r="C426" s="2" t="s">
        <v>20</v>
      </c>
      <c r="D426" s="273" t="s">
        <v>251</v>
      </c>
      <c r="E426" s="274" t="s">
        <v>12</v>
      </c>
      <c r="F426" s="275" t="s">
        <v>1005</v>
      </c>
      <c r="G426" s="2"/>
      <c r="H426" s="358">
        <f>SUM(H427)</f>
        <v>0</v>
      </c>
      <c r="I426" s="358">
        <f>SUM(I427)</f>
        <v>0</v>
      </c>
    </row>
    <row r="427" spans="1:9" s="49" customFormat="1" ht="15.75" hidden="1" x14ac:dyDescent="0.25">
      <c r="A427" s="116" t="s">
        <v>21</v>
      </c>
      <c r="B427" s="2" t="s">
        <v>35</v>
      </c>
      <c r="C427" s="2" t="s">
        <v>20</v>
      </c>
      <c r="D427" s="273" t="s">
        <v>251</v>
      </c>
      <c r="E427" s="274" t="s">
        <v>12</v>
      </c>
      <c r="F427" s="275" t="s">
        <v>1005</v>
      </c>
      <c r="G427" s="2" t="s">
        <v>71</v>
      </c>
      <c r="H427" s="360">
        <f>SUM([2]прил10!I566)</f>
        <v>0</v>
      </c>
      <c r="I427" s="360">
        <f>SUM([2]прил10!J566)</f>
        <v>0</v>
      </c>
    </row>
    <row r="428" spans="1:9" s="49" customFormat="1" ht="31.5" hidden="1" x14ac:dyDescent="0.25">
      <c r="A428" s="116" t="s">
        <v>573</v>
      </c>
      <c r="B428" s="2" t="s">
        <v>35</v>
      </c>
      <c r="C428" s="2" t="s">
        <v>20</v>
      </c>
      <c r="D428" s="273" t="s">
        <v>251</v>
      </c>
      <c r="E428" s="274" t="s">
        <v>12</v>
      </c>
      <c r="F428" s="275" t="s">
        <v>572</v>
      </c>
      <c r="G428" s="2"/>
      <c r="H428" s="358">
        <f>SUM(H429)</f>
        <v>0</v>
      </c>
      <c r="I428" s="358">
        <f>SUM(I429)</f>
        <v>0</v>
      </c>
    </row>
    <row r="429" spans="1:9" s="49" customFormat="1" ht="15.75" hidden="1" x14ac:dyDescent="0.25">
      <c r="A429" s="116" t="s">
        <v>21</v>
      </c>
      <c r="B429" s="2" t="s">
        <v>35</v>
      </c>
      <c r="C429" s="2" t="s">
        <v>20</v>
      </c>
      <c r="D429" s="273" t="s">
        <v>251</v>
      </c>
      <c r="E429" s="274" t="s">
        <v>12</v>
      </c>
      <c r="F429" s="275" t="s">
        <v>572</v>
      </c>
      <c r="G429" s="2" t="s">
        <v>71</v>
      </c>
      <c r="H429" s="360">
        <f>SUM([2]прил10!I568)</f>
        <v>0</v>
      </c>
      <c r="I429" s="360">
        <f>SUM([2]прил10!J568)</f>
        <v>0</v>
      </c>
    </row>
    <row r="430" spans="1:9" ht="63" x14ac:dyDescent="0.25">
      <c r="A430" s="3" t="s">
        <v>176</v>
      </c>
      <c r="B430" s="2" t="s">
        <v>35</v>
      </c>
      <c r="C430" s="2" t="s">
        <v>20</v>
      </c>
      <c r="D430" s="273" t="s">
        <v>253</v>
      </c>
      <c r="E430" s="274" t="s">
        <v>505</v>
      </c>
      <c r="F430" s="275" t="s">
        <v>506</v>
      </c>
      <c r="G430" s="2"/>
      <c r="H430" s="358">
        <f>SUM(H431+H435)</f>
        <v>4973393</v>
      </c>
      <c r="I430" s="358">
        <f>SUM(I431+I435)</f>
        <v>4973393</v>
      </c>
    </row>
    <row r="431" spans="1:9" ht="78.75" x14ac:dyDescent="0.25">
      <c r="A431" s="3" t="s">
        <v>611</v>
      </c>
      <c r="B431" s="2" t="s">
        <v>35</v>
      </c>
      <c r="C431" s="2" t="s">
        <v>20</v>
      </c>
      <c r="D431" s="273" t="s">
        <v>253</v>
      </c>
      <c r="E431" s="274" t="s">
        <v>10</v>
      </c>
      <c r="F431" s="275" t="s">
        <v>506</v>
      </c>
      <c r="G431" s="2"/>
      <c r="H431" s="358">
        <f>SUM(H432)</f>
        <v>1080600</v>
      </c>
      <c r="I431" s="358">
        <f>SUM(I432)</f>
        <v>1080600</v>
      </c>
    </row>
    <row r="432" spans="1:9" ht="31.5" x14ac:dyDescent="0.25">
      <c r="A432" s="3" t="s">
        <v>87</v>
      </c>
      <c r="B432" s="50" t="s">
        <v>35</v>
      </c>
      <c r="C432" s="50" t="s">
        <v>20</v>
      </c>
      <c r="D432" s="313" t="s">
        <v>253</v>
      </c>
      <c r="E432" s="314" t="s">
        <v>612</v>
      </c>
      <c r="F432" s="315" t="s">
        <v>510</v>
      </c>
      <c r="G432" s="50"/>
      <c r="H432" s="358">
        <f>SUM(H433:H434)</f>
        <v>1080600</v>
      </c>
      <c r="I432" s="358">
        <f>SUM(I433:I434)</f>
        <v>1080600</v>
      </c>
    </row>
    <row r="433" spans="1:9" ht="47.25" x14ac:dyDescent="0.25">
      <c r="A433" s="93" t="s">
        <v>88</v>
      </c>
      <c r="B433" s="2" t="s">
        <v>35</v>
      </c>
      <c r="C433" s="2" t="s">
        <v>20</v>
      </c>
      <c r="D433" s="273" t="s">
        <v>253</v>
      </c>
      <c r="E433" s="274" t="s">
        <v>612</v>
      </c>
      <c r="F433" s="275" t="s">
        <v>510</v>
      </c>
      <c r="G433" s="2" t="s">
        <v>13</v>
      </c>
      <c r="H433" s="360">
        <f>SUM([2]прил10!I572)</f>
        <v>1080600</v>
      </c>
      <c r="I433" s="360">
        <f>SUM([2]прил10!J572)</f>
        <v>1080600</v>
      </c>
    </row>
    <row r="434" spans="1:9" ht="31.5" hidden="1" x14ac:dyDescent="0.25">
      <c r="A434" s="98" t="s">
        <v>709</v>
      </c>
      <c r="B434" s="2" t="s">
        <v>35</v>
      </c>
      <c r="C434" s="2" t="s">
        <v>20</v>
      </c>
      <c r="D434" s="273" t="s">
        <v>253</v>
      </c>
      <c r="E434" s="274" t="s">
        <v>612</v>
      </c>
      <c r="F434" s="275" t="s">
        <v>510</v>
      </c>
      <c r="G434" s="2" t="s">
        <v>17</v>
      </c>
      <c r="H434" s="360">
        <f>SUM([2]прил10!I573)</f>
        <v>0</v>
      </c>
      <c r="I434" s="360">
        <f>SUM([2]прил10!J573)</f>
        <v>0</v>
      </c>
    </row>
    <row r="435" spans="1:9" ht="47.25" x14ac:dyDescent="0.25">
      <c r="A435" s="3" t="s">
        <v>608</v>
      </c>
      <c r="B435" s="2" t="s">
        <v>35</v>
      </c>
      <c r="C435" s="2" t="s">
        <v>20</v>
      </c>
      <c r="D435" s="273" t="s">
        <v>253</v>
      </c>
      <c r="E435" s="274" t="s">
        <v>12</v>
      </c>
      <c r="F435" s="275" t="s">
        <v>506</v>
      </c>
      <c r="G435" s="2"/>
      <c r="H435" s="358">
        <f>SUM(H436+H438)</f>
        <v>3892793</v>
      </c>
      <c r="I435" s="358">
        <f>SUM(I436+I438)</f>
        <v>3892793</v>
      </c>
    </row>
    <row r="436" spans="1:9" ht="47.25" x14ac:dyDescent="0.25">
      <c r="A436" s="3" t="s">
        <v>100</v>
      </c>
      <c r="B436" s="2" t="s">
        <v>35</v>
      </c>
      <c r="C436" s="2" t="s">
        <v>20</v>
      </c>
      <c r="D436" s="273" t="s">
        <v>253</v>
      </c>
      <c r="E436" s="274" t="s">
        <v>609</v>
      </c>
      <c r="F436" s="275" t="s">
        <v>610</v>
      </c>
      <c r="G436" s="2"/>
      <c r="H436" s="358">
        <f>SUM(H437)</f>
        <v>24276</v>
      </c>
      <c r="I436" s="358">
        <f>SUM(I437)</f>
        <v>24276</v>
      </c>
    </row>
    <row r="437" spans="1:9" ht="47.25" x14ac:dyDescent="0.25">
      <c r="A437" s="93" t="s">
        <v>88</v>
      </c>
      <c r="B437" s="2" t="s">
        <v>35</v>
      </c>
      <c r="C437" s="2" t="s">
        <v>20</v>
      </c>
      <c r="D437" s="273" t="s">
        <v>253</v>
      </c>
      <c r="E437" s="274" t="s">
        <v>609</v>
      </c>
      <c r="F437" s="275" t="s">
        <v>610</v>
      </c>
      <c r="G437" s="2" t="s">
        <v>13</v>
      </c>
      <c r="H437" s="360">
        <f>SUM([2]прил10!I576)</f>
        <v>24276</v>
      </c>
      <c r="I437" s="360">
        <f>SUM([2]прил10!J576)</f>
        <v>24276</v>
      </c>
    </row>
    <row r="438" spans="1:9" ht="31.5" x14ac:dyDescent="0.25">
      <c r="A438" s="3" t="s">
        <v>98</v>
      </c>
      <c r="B438" s="2" t="s">
        <v>35</v>
      </c>
      <c r="C438" s="2" t="s">
        <v>20</v>
      </c>
      <c r="D438" s="273" t="s">
        <v>253</v>
      </c>
      <c r="E438" s="274" t="s">
        <v>609</v>
      </c>
      <c r="F438" s="275" t="s">
        <v>539</v>
      </c>
      <c r="G438" s="2"/>
      <c r="H438" s="358">
        <f>SUM(H439:H441)</f>
        <v>3868517</v>
      </c>
      <c r="I438" s="358">
        <f>SUM(I439:I441)</f>
        <v>3868517</v>
      </c>
    </row>
    <row r="439" spans="1:9" ht="47.25" x14ac:dyDescent="0.25">
      <c r="A439" s="93" t="s">
        <v>88</v>
      </c>
      <c r="B439" s="2" t="s">
        <v>35</v>
      </c>
      <c r="C439" s="2" t="s">
        <v>20</v>
      </c>
      <c r="D439" s="273" t="s">
        <v>253</v>
      </c>
      <c r="E439" s="274" t="s">
        <v>609</v>
      </c>
      <c r="F439" s="275" t="s">
        <v>539</v>
      </c>
      <c r="G439" s="2" t="s">
        <v>13</v>
      </c>
      <c r="H439" s="360">
        <f>SUM([2]прил10!I578)</f>
        <v>3696517</v>
      </c>
      <c r="I439" s="360">
        <f>SUM([2]прил10!J578)</f>
        <v>3696517</v>
      </c>
    </row>
    <row r="440" spans="1:9" ht="31.5" x14ac:dyDescent="0.25">
      <c r="A440" s="98" t="s">
        <v>709</v>
      </c>
      <c r="B440" s="2" t="s">
        <v>35</v>
      </c>
      <c r="C440" s="2" t="s">
        <v>20</v>
      </c>
      <c r="D440" s="273" t="s">
        <v>253</v>
      </c>
      <c r="E440" s="274" t="s">
        <v>609</v>
      </c>
      <c r="F440" s="275" t="s">
        <v>539</v>
      </c>
      <c r="G440" s="2" t="s">
        <v>16</v>
      </c>
      <c r="H440" s="360">
        <f>SUM([2]прил10!I579)</f>
        <v>171000</v>
      </c>
      <c r="I440" s="360">
        <f>SUM([2]прил10!J579)</f>
        <v>171000</v>
      </c>
    </row>
    <row r="441" spans="1:9" ht="15.75" x14ac:dyDescent="0.25">
      <c r="A441" s="3" t="s">
        <v>18</v>
      </c>
      <c r="B441" s="2" t="s">
        <v>35</v>
      </c>
      <c r="C441" s="2" t="s">
        <v>20</v>
      </c>
      <c r="D441" s="273" t="s">
        <v>253</v>
      </c>
      <c r="E441" s="274" t="s">
        <v>609</v>
      </c>
      <c r="F441" s="275" t="s">
        <v>539</v>
      </c>
      <c r="G441" s="2" t="s">
        <v>17</v>
      </c>
      <c r="H441" s="360">
        <f>SUM([2]прил10!I580)</f>
        <v>1000</v>
      </c>
      <c r="I441" s="360">
        <f>SUM([2]прил10!J580)</f>
        <v>1000</v>
      </c>
    </row>
    <row r="442" spans="1:9" ht="31.5" x14ac:dyDescent="0.25">
      <c r="A442" s="112" t="s">
        <v>119</v>
      </c>
      <c r="B442" s="34" t="s">
        <v>35</v>
      </c>
      <c r="C442" s="34" t="s">
        <v>20</v>
      </c>
      <c r="D442" s="270" t="s">
        <v>508</v>
      </c>
      <c r="E442" s="271" t="s">
        <v>505</v>
      </c>
      <c r="F442" s="272" t="s">
        <v>506</v>
      </c>
      <c r="G442" s="34"/>
      <c r="H442" s="357">
        <f t="shared" ref="H442:I445" si="39">SUM(H443)</f>
        <v>6000</v>
      </c>
      <c r="I442" s="357">
        <f t="shared" si="39"/>
        <v>6000</v>
      </c>
    </row>
    <row r="443" spans="1:9" ht="63" x14ac:dyDescent="0.25">
      <c r="A443" s="113" t="s">
        <v>132</v>
      </c>
      <c r="B443" s="2" t="s">
        <v>35</v>
      </c>
      <c r="C443" s="2" t="s">
        <v>20</v>
      </c>
      <c r="D443" s="273" t="s">
        <v>204</v>
      </c>
      <c r="E443" s="274" t="s">
        <v>505</v>
      </c>
      <c r="F443" s="275" t="s">
        <v>506</v>
      </c>
      <c r="G443" s="50"/>
      <c r="H443" s="358">
        <f t="shared" si="39"/>
        <v>6000</v>
      </c>
      <c r="I443" s="358">
        <f t="shared" si="39"/>
        <v>6000</v>
      </c>
    </row>
    <row r="444" spans="1:9" ht="47.25" x14ac:dyDescent="0.25">
      <c r="A444" s="113" t="s">
        <v>512</v>
      </c>
      <c r="B444" s="2" t="s">
        <v>35</v>
      </c>
      <c r="C444" s="2" t="s">
        <v>20</v>
      </c>
      <c r="D444" s="273" t="s">
        <v>204</v>
      </c>
      <c r="E444" s="274" t="s">
        <v>10</v>
      </c>
      <c r="F444" s="275" t="s">
        <v>506</v>
      </c>
      <c r="G444" s="50"/>
      <c r="H444" s="358">
        <f t="shared" si="39"/>
        <v>6000</v>
      </c>
      <c r="I444" s="358">
        <f t="shared" si="39"/>
        <v>6000</v>
      </c>
    </row>
    <row r="445" spans="1:9" ht="15.75" x14ac:dyDescent="0.25">
      <c r="A445" s="113" t="s">
        <v>121</v>
      </c>
      <c r="B445" s="2" t="s">
        <v>35</v>
      </c>
      <c r="C445" s="2" t="s">
        <v>20</v>
      </c>
      <c r="D445" s="273" t="s">
        <v>204</v>
      </c>
      <c r="E445" s="274" t="s">
        <v>10</v>
      </c>
      <c r="F445" s="275" t="s">
        <v>511</v>
      </c>
      <c r="G445" s="50"/>
      <c r="H445" s="358">
        <f t="shared" si="39"/>
        <v>6000</v>
      </c>
      <c r="I445" s="358">
        <f t="shared" si="39"/>
        <v>6000</v>
      </c>
    </row>
    <row r="446" spans="1:9" ht="31.5" x14ac:dyDescent="0.25">
      <c r="A446" s="122" t="s">
        <v>709</v>
      </c>
      <c r="B446" s="2" t="s">
        <v>35</v>
      </c>
      <c r="C446" s="2" t="s">
        <v>20</v>
      </c>
      <c r="D446" s="273" t="s">
        <v>204</v>
      </c>
      <c r="E446" s="274" t="s">
        <v>10</v>
      </c>
      <c r="F446" s="275" t="s">
        <v>511</v>
      </c>
      <c r="G446" s="2" t="s">
        <v>16</v>
      </c>
      <c r="H446" s="360">
        <f>SUM([2]прил10!I585)</f>
        <v>6000</v>
      </c>
      <c r="I446" s="360">
        <f>SUM([2]прил10!J585)</f>
        <v>6000</v>
      </c>
    </row>
    <row r="447" spans="1:9" ht="15.75" x14ac:dyDescent="0.25">
      <c r="A447" s="575" t="s">
        <v>1015</v>
      </c>
      <c r="B447" s="152" t="s">
        <v>32</v>
      </c>
      <c r="C447" s="45"/>
      <c r="D447" s="304"/>
      <c r="E447" s="305"/>
      <c r="F447" s="306"/>
      <c r="G447" s="16"/>
      <c r="H447" s="355">
        <f t="shared" ref="H447:I451" si="40">SUM(H448)</f>
        <v>26546</v>
      </c>
      <c r="I447" s="355">
        <f t="shared" si="40"/>
        <v>26546</v>
      </c>
    </row>
    <row r="448" spans="1:9" ht="15.75" x14ac:dyDescent="0.25">
      <c r="A448" s="569" t="s">
        <v>1016</v>
      </c>
      <c r="B448" s="63" t="s">
        <v>32</v>
      </c>
      <c r="C448" s="26" t="s">
        <v>29</v>
      </c>
      <c r="D448" s="267"/>
      <c r="E448" s="268"/>
      <c r="F448" s="269"/>
      <c r="G448" s="26"/>
      <c r="H448" s="356">
        <f t="shared" si="40"/>
        <v>26546</v>
      </c>
      <c r="I448" s="356">
        <f t="shared" si="40"/>
        <v>26546</v>
      </c>
    </row>
    <row r="449" spans="1:9" ht="15.75" x14ac:dyDescent="0.25">
      <c r="A449" s="83" t="s">
        <v>197</v>
      </c>
      <c r="B449" s="34" t="s">
        <v>32</v>
      </c>
      <c r="C449" s="36" t="s">
        <v>29</v>
      </c>
      <c r="D449" s="276" t="s">
        <v>216</v>
      </c>
      <c r="E449" s="277" t="s">
        <v>505</v>
      </c>
      <c r="F449" s="278" t="s">
        <v>506</v>
      </c>
      <c r="G449" s="34"/>
      <c r="H449" s="357">
        <f t="shared" si="40"/>
        <v>26546</v>
      </c>
      <c r="I449" s="357">
        <f t="shared" si="40"/>
        <v>26546</v>
      </c>
    </row>
    <row r="450" spans="1:9" ht="15.75" x14ac:dyDescent="0.25">
      <c r="A450" s="93" t="s">
        <v>196</v>
      </c>
      <c r="B450" s="2" t="s">
        <v>32</v>
      </c>
      <c r="C450" s="592" t="s">
        <v>29</v>
      </c>
      <c r="D450" s="291" t="s">
        <v>217</v>
      </c>
      <c r="E450" s="292" t="s">
        <v>505</v>
      </c>
      <c r="F450" s="293" t="s">
        <v>506</v>
      </c>
      <c r="G450" s="2"/>
      <c r="H450" s="358">
        <f t="shared" si="40"/>
        <v>26546</v>
      </c>
      <c r="I450" s="358">
        <f t="shared" si="40"/>
        <v>26546</v>
      </c>
    </row>
    <row r="451" spans="1:9" ht="15.75" x14ac:dyDescent="0.25">
      <c r="A451" s="93" t="s">
        <v>715</v>
      </c>
      <c r="B451" s="2" t="s">
        <v>32</v>
      </c>
      <c r="C451" s="592" t="s">
        <v>29</v>
      </c>
      <c r="D451" s="291" t="s">
        <v>217</v>
      </c>
      <c r="E451" s="292" t="s">
        <v>505</v>
      </c>
      <c r="F451" s="493">
        <v>12700</v>
      </c>
      <c r="G451" s="2"/>
      <c r="H451" s="358">
        <f t="shared" si="40"/>
        <v>26546</v>
      </c>
      <c r="I451" s="358">
        <f t="shared" si="40"/>
        <v>26546</v>
      </c>
    </row>
    <row r="452" spans="1:9" ht="31.5" x14ac:dyDescent="0.25">
      <c r="A452" s="93" t="s">
        <v>709</v>
      </c>
      <c r="B452" s="2" t="s">
        <v>32</v>
      </c>
      <c r="C452" s="592" t="s">
        <v>29</v>
      </c>
      <c r="D452" s="291" t="s">
        <v>217</v>
      </c>
      <c r="E452" s="292" t="s">
        <v>505</v>
      </c>
      <c r="F452" s="493">
        <v>12700</v>
      </c>
      <c r="G452" s="2" t="s">
        <v>16</v>
      </c>
      <c r="H452" s="360">
        <f>SUM([2]прил10!I218)</f>
        <v>26546</v>
      </c>
      <c r="I452" s="360">
        <f>SUM([2]прил10!J218)</f>
        <v>26546</v>
      </c>
    </row>
    <row r="453" spans="1:9" ht="15.75" x14ac:dyDescent="0.25">
      <c r="A453" s="82" t="s">
        <v>37</v>
      </c>
      <c r="B453" s="45">
        <v>10</v>
      </c>
      <c r="C453" s="45"/>
      <c r="D453" s="304"/>
      <c r="E453" s="305"/>
      <c r="F453" s="306"/>
      <c r="G453" s="15"/>
      <c r="H453" s="355">
        <f>SUM(H454,H460,H530,H543)</f>
        <v>22559895</v>
      </c>
      <c r="I453" s="355">
        <f>SUM(I454,I460,I530,I543)</f>
        <v>22559895</v>
      </c>
    </row>
    <row r="454" spans="1:9" ht="15.75" x14ac:dyDescent="0.25">
      <c r="A454" s="95" t="s">
        <v>38</v>
      </c>
      <c r="B454" s="46">
        <v>10</v>
      </c>
      <c r="C454" s="26" t="s">
        <v>10</v>
      </c>
      <c r="D454" s="267"/>
      <c r="E454" s="268"/>
      <c r="F454" s="269"/>
      <c r="G454" s="25"/>
      <c r="H454" s="356">
        <f t="shared" ref="H454:I458" si="41">SUM(H455)</f>
        <v>622620</v>
      </c>
      <c r="I454" s="356">
        <f t="shared" si="41"/>
        <v>622620</v>
      </c>
    </row>
    <row r="455" spans="1:9" ht="31.5" x14ac:dyDescent="0.25">
      <c r="A455" s="83" t="s">
        <v>126</v>
      </c>
      <c r="B455" s="36">
        <v>10</v>
      </c>
      <c r="C455" s="34" t="s">
        <v>10</v>
      </c>
      <c r="D455" s="270" t="s">
        <v>201</v>
      </c>
      <c r="E455" s="271" t="s">
        <v>505</v>
      </c>
      <c r="F455" s="272" t="s">
        <v>506</v>
      </c>
      <c r="G455" s="34"/>
      <c r="H455" s="357">
        <f t="shared" si="41"/>
        <v>622620</v>
      </c>
      <c r="I455" s="357">
        <f t="shared" si="41"/>
        <v>622620</v>
      </c>
    </row>
    <row r="456" spans="1:9" ht="47.25" x14ac:dyDescent="0.25">
      <c r="A456" s="3" t="s">
        <v>177</v>
      </c>
      <c r="B456" s="592">
        <v>10</v>
      </c>
      <c r="C456" s="2" t="s">
        <v>10</v>
      </c>
      <c r="D456" s="273" t="s">
        <v>203</v>
      </c>
      <c r="E456" s="274" t="s">
        <v>505</v>
      </c>
      <c r="F456" s="275" t="s">
        <v>506</v>
      </c>
      <c r="G456" s="2"/>
      <c r="H456" s="358">
        <f t="shared" si="41"/>
        <v>622620</v>
      </c>
      <c r="I456" s="358">
        <f t="shared" si="41"/>
        <v>622620</v>
      </c>
    </row>
    <row r="457" spans="1:9" ht="47.25" x14ac:dyDescent="0.25">
      <c r="A457" s="3" t="s">
        <v>613</v>
      </c>
      <c r="B457" s="592">
        <v>10</v>
      </c>
      <c r="C457" s="2" t="s">
        <v>10</v>
      </c>
      <c r="D457" s="273" t="s">
        <v>203</v>
      </c>
      <c r="E457" s="274" t="s">
        <v>10</v>
      </c>
      <c r="F457" s="275" t="s">
        <v>506</v>
      </c>
      <c r="G457" s="2"/>
      <c r="H457" s="358">
        <f t="shared" si="41"/>
        <v>622620</v>
      </c>
      <c r="I457" s="358">
        <f t="shared" si="41"/>
        <v>622620</v>
      </c>
    </row>
    <row r="458" spans="1:9" ht="31.5" x14ac:dyDescent="0.25">
      <c r="A458" s="3" t="s">
        <v>178</v>
      </c>
      <c r="B458" s="592">
        <v>10</v>
      </c>
      <c r="C458" s="2" t="s">
        <v>10</v>
      </c>
      <c r="D458" s="273" t="s">
        <v>203</v>
      </c>
      <c r="E458" s="274" t="s">
        <v>10</v>
      </c>
      <c r="F458" s="275" t="s">
        <v>614</v>
      </c>
      <c r="G458" s="2"/>
      <c r="H458" s="358">
        <f t="shared" si="41"/>
        <v>622620</v>
      </c>
      <c r="I458" s="358">
        <f t="shared" si="41"/>
        <v>622620</v>
      </c>
    </row>
    <row r="459" spans="1:9" ht="15.75" x14ac:dyDescent="0.25">
      <c r="A459" s="3" t="s">
        <v>40</v>
      </c>
      <c r="B459" s="592">
        <v>10</v>
      </c>
      <c r="C459" s="2" t="s">
        <v>10</v>
      </c>
      <c r="D459" s="273" t="s">
        <v>203</v>
      </c>
      <c r="E459" s="274" t="s">
        <v>10</v>
      </c>
      <c r="F459" s="275" t="s">
        <v>614</v>
      </c>
      <c r="G459" s="2" t="s">
        <v>39</v>
      </c>
      <c r="H459" s="359">
        <f>SUM([2]прил10!I272)</f>
        <v>622620</v>
      </c>
      <c r="I459" s="359">
        <f>SUM([2]прил10!J272)</f>
        <v>622620</v>
      </c>
    </row>
    <row r="460" spans="1:9" ht="15.75" x14ac:dyDescent="0.25">
      <c r="A460" s="95" t="s">
        <v>41</v>
      </c>
      <c r="B460" s="46">
        <v>10</v>
      </c>
      <c r="C460" s="26" t="s">
        <v>15</v>
      </c>
      <c r="D460" s="267"/>
      <c r="E460" s="268"/>
      <c r="F460" s="269"/>
      <c r="G460" s="25"/>
      <c r="H460" s="356">
        <f>SUM(H461,H477,H494,H521)</f>
        <v>15332676</v>
      </c>
      <c r="I460" s="356">
        <f>SUM(I461,I477,I494,I521)</f>
        <v>15332676</v>
      </c>
    </row>
    <row r="461" spans="1:9" ht="31.5" x14ac:dyDescent="0.25">
      <c r="A461" s="33" t="s">
        <v>166</v>
      </c>
      <c r="B461" s="34" t="s">
        <v>57</v>
      </c>
      <c r="C461" s="34" t="s">
        <v>15</v>
      </c>
      <c r="D461" s="270" t="s">
        <v>247</v>
      </c>
      <c r="E461" s="271" t="s">
        <v>505</v>
      </c>
      <c r="F461" s="272" t="s">
        <v>506</v>
      </c>
      <c r="G461" s="34"/>
      <c r="H461" s="357">
        <f>SUM(H462,H467,H472)</f>
        <v>1000827</v>
      </c>
      <c r="I461" s="357">
        <f>SUM(I462,I467,I472)</f>
        <v>1000827</v>
      </c>
    </row>
    <row r="462" spans="1:9" ht="47.25" x14ac:dyDescent="0.25">
      <c r="A462" s="93" t="s">
        <v>173</v>
      </c>
      <c r="B462" s="61">
        <v>10</v>
      </c>
      <c r="C462" s="50" t="s">
        <v>15</v>
      </c>
      <c r="D462" s="313" t="s">
        <v>250</v>
      </c>
      <c r="E462" s="314" t="s">
        <v>505</v>
      </c>
      <c r="F462" s="315" t="s">
        <v>506</v>
      </c>
      <c r="G462" s="50"/>
      <c r="H462" s="358">
        <f>SUM(H463)</f>
        <v>451490</v>
      </c>
      <c r="I462" s="358">
        <f>SUM(I463)</f>
        <v>451490</v>
      </c>
    </row>
    <row r="463" spans="1:9" ht="15.75" x14ac:dyDescent="0.25">
      <c r="A463" s="93" t="s">
        <v>602</v>
      </c>
      <c r="B463" s="61">
        <v>10</v>
      </c>
      <c r="C463" s="50" t="s">
        <v>15</v>
      </c>
      <c r="D463" s="313" t="s">
        <v>250</v>
      </c>
      <c r="E463" s="314" t="s">
        <v>10</v>
      </c>
      <c r="F463" s="315" t="s">
        <v>506</v>
      </c>
      <c r="G463" s="50"/>
      <c r="H463" s="358">
        <f>SUM(H464)</f>
        <v>451490</v>
      </c>
      <c r="I463" s="358">
        <f>SUM(I464)</f>
        <v>451490</v>
      </c>
    </row>
    <row r="464" spans="1:9" ht="47.25" x14ac:dyDescent="0.25">
      <c r="A464" s="93" t="s">
        <v>179</v>
      </c>
      <c r="B464" s="61">
        <v>10</v>
      </c>
      <c r="C464" s="50" t="s">
        <v>15</v>
      </c>
      <c r="D464" s="313" t="s">
        <v>250</v>
      </c>
      <c r="E464" s="314" t="s">
        <v>612</v>
      </c>
      <c r="F464" s="315" t="s">
        <v>615</v>
      </c>
      <c r="G464" s="50"/>
      <c r="H464" s="358">
        <f>SUM(H465:H466)</f>
        <v>451490</v>
      </c>
      <c r="I464" s="358">
        <f>SUM(I465:I466)</f>
        <v>451490</v>
      </c>
    </row>
    <row r="465" spans="1:9" ht="31.5" x14ac:dyDescent="0.25">
      <c r="A465" s="98" t="s">
        <v>709</v>
      </c>
      <c r="B465" s="61">
        <v>10</v>
      </c>
      <c r="C465" s="50" t="s">
        <v>15</v>
      </c>
      <c r="D465" s="313" t="s">
        <v>250</v>
      </c>
      <c r="E465" s="314" t="s">
        <v>612</v>
      </c>
      <c r="F465" s="315" t="s">
        <v>615</v>
      </c>
      <c r="G465" s="50" t="s">
        <v>16</v>
      </c>
      <c r="H465" s="360">
        <f>SUM([2]прил10!I592)</f>
        <v>2000</v>
      </c>
      <c r="I465" s="360">
        <f>SUM([2]прил10!J592)</f>
        <v>2000</v>
      </c>
    </row>
    <row r="466" spans="1:9" ht="15.75" x14ac:dyDescent="0.25">
      <c r="A466" s="3" t="s">
        <v>40</v>
      </c>
      <c r="B466" s="61">
        <v>10</v>
      </c>
      <c r="C466" s="50" t="s">
        <v>15</v>
      </c>
      <c r="D466" s="313" t="s">
        <v>250</v>
      </c>
      <c r="E466" s="314" t="s">
        <v>612</v>
      </c>
      <c r="F466" s="315" t="s">
        <v>615</v>
      </c>
      <c r="G466" s="50" t="s">
        <v>39</v>
      </c>
      <c r="H466" s="360">
        <f>SUM([2]прил10!I593)</f>
        <v>449490</v>
      </c>
      <c r="I466" s="360">
        <f>SUM([2]прил10!J593)</f>
        <v>449490</v>
      </c>
    </row>
    <row r="467" spans="1:9" ht="47.25" x14ac:dyDescent="0.25">
      <c r="A467" s="3" t="s">
        <v>174</v>
      </c>
      <c r="B467" s="61">
        <v>10</v>
      </c>
      <c r="C467" s="50" t="s">
        <v>15</v>
      </c>
      <c r="D467" s="313" t="s">
        <v>603</v>
      </c>
      <c r="E467" s="314" t="s">
        <v>505</v>
      </c>
      <c r="F467" s="315" t="s">
        <v>506</v>
      </c>
      <c r="G467" s="50"/>
      <c r="H467" s="358">
        <f>SUM(H468)</f>
        <v>405645</v>
      </c>
      <c r="I467" s="358">
        <f>SUM(I468)</f>
        <v>405645</v>
      </c>
    </row>
    <row r="468" spans="1:9" ht="15.75" x14ac:dyDescent="0.25">
      <c r="A468" s="3" t="s">
        <v>604</v>
      </c>
      <c r="B468" s="61">
        <v>10</v>
      </c>
      <c r="C468" s="50" t="s">
        <v>15</v>
      </c>
      <c r="D468" s="313" t="s">
        <v>251</v>
      </c>
      <c r="E468" s="314" t="s">
        <v>10</v>
      </c>
      <c r="F468" s="315" t="s">
        <v>506</v>
      </c>
      <c r="G468" s="50"/>
      <c r="H468" s="358">
        <f>SUM(H469)</f>
        <v>405645</v>
      </c>
      <c r="I468" s="358">
        <f>SUM(I469)</f>
        <v>405645</v>
      </c>
    </row>
    <row r="469" spans="1:9" ht="47.25" x14ac:dyDescent="0.25">
      <c r="A469" s="93" t="s">
        <v>179</v>
      </c>
      <c r="B469" s="61">
        <v>10</v>
      </c>
      <c r="C469" s="50" t="s">
        <v>15</v>
      </c>
      <c r="D469" s="313" t="s">
        <v>251</v>
      </c>
      <c r="E469" s="314" t="s">
        <v>612</v>
      </c>
      <c r="F469" s="315" t="s">
        <v>615</v>
      </c>
      <c r="G469" s="50"/>
      <c r="H469" s="358">
        <f>SUM(H470:H471)</f>
        <v>405645</v>
      </c>
      <c r="I469" s="358">
        <f>SUM(I470:I471)</f>
        <v>405645</v>
      </c>
    </row>
    <row r="470" spans="1:9" ht="31.5" x14ac:dyDescent="0.25">
      <c r="A470" s="98" t="s">
        <v>709</v>
      </c>
      <c r="B470" s="61">
        <v>10</v>
      </c>
      <c r="C470" s="50" t="s">
        <v>15</v>
      </c>
      <c r="D470" s="313" t="s">
        <v>251</v>
      </c>
      <c r="E470" s="314" t="s">
        <v>612</v>
      </c>
      <c r="F470" s="315" t="s">
        <v>615</v>
      </c>
      <c r="G470" s="50" t="s">
        <v>16</v>
      </c>
      <c r="H470" s="360">
        <f>SUM([2]прил10!I597)</f>
        <v>1800</v>
      </c>
      <c r="I470" s="360">
        <f>SUM([2]прил10!J597)</f>
        <v>1800</v>
      </c>
    </row>
    <row r="471" spans="1:9" ht="15.75" x14ac:dyDescent="0.25">
      <c r="A471" s="3" t="s">
        <v>40</v>
      </c>
      <c r="B471" s="61">
        <v>10</v>
      </c>
      <c r="C471" s="50" t="s">
        <v>15</v>
      </c>
      <c r="D471" s="313" t="s">
        <v>251</v>
      </c>
      <c r="E471" s="314" t="s">
        <v>612</v>
      </c>
      <c r="F471" s="315" t="s">
        <v>615</v>
      </c>
      <c r="G471" s="50" t="s">
        <v>39</v>
      </c>
      <c r="H471" s="360">
        <f>SUM([2]прил10!I598)</f>
        <v>403845</v>
      </c>
      <c r="I471" s="360">
        <f>SUM([2]прил10!J598)</f>
        <v>403845</v>
      </c>
    </row>
    <row r="472" spans="1:9" ht="47.25" x14ac:dyDescent="0.25">
      <c r="A472" s="3" t="s">
        <v>167</v>
      </c>
      <c r="B472" s="61">
        <v>10</v>
      </c>
      <c r="C472" s="50" t="s">
        <v>15</v>
      </c>
      <c r="D472" s="313" t="s">
        <v>248</v>
      </c>
      <c r="E472" s="314" t="s">
        <v>505</v>
      </c>
      <c r="F472" s="315" t="s">
        <v>506</v>
      </c>
      <c r="G472" s="50"/>
      <c r="H472" s="358">
        <f>SUM(H473)</f>
        <v>143692</v>
      </c>
      <c r="I472" s="358">
        <f>SUM(I473)</f>
        <v>143692</v>
      </c>
    </row>
    <row r="473" spans="1:9" ht="47.25" x14ac:dyDescent="0.25">
      <c r="A473" s="3" t="s">
        <v>591</v>
      </c>
      <c r="B473" s="61">
        <v>10</v>
      </c>
      <c r="C473" s="50" t="s">
        <v>15</v>
      </c>
      <c r="D473" s="313" t="s">
        <v>248</v>
      </c>
      <c r="E473" s="314" t="s">
        <v>10</v>
      </c>
      <c r="F473" s="315" t="s">
        <v>506</v>
      </c>
      <c r="G473" s="50"/>
      <c r="H473" s="358">
        <f>SUM(H474)</f>
        <v>143692</v>
      </c>
      <c r="I473" s="358">
        <f>SUM(I474)</f>
        <v>143692</v>
      </c>
    </row>
    <row r="474" spans="1:9" ht="63" x14ac:dyDescent="0.25">
      <c r="A474" s="3" t="s">
        <v>617</v>
      </c>
      <c r="B474" s="61">
        <v>10</v>
      </c>
      <c r="C474" s="50" t="s">
        <v>15</v>
      </c>
      <c r="D474" s="313" t="s">
        <v>248</v>
      </c>
      <c r="E474" s="314" t="s">
        <v>10</v>
      </c>
      <c r="F474" s="315" t="s">
        <v>616</v>
      </c>
      <c r="G474" s="50"/>
      <c r="H474" s="358">
        <f>SUM(H475:H476)</f>
        <v>143692</v>
      </c>
      <c r="I474" s="358">
        <f>SUM(I475:I476)</f>
        <v>143692</v>
      </c>
    </row>
    <row r="475" spans="1:9" ht="31.5" x14ac:dyDescent="0.25">
      <c r="A475" s="98" t="s">
        <v>709</v>
      </c>
      <c r="B475" s="61">
        <v>10</v>
      </c>
      <c r="C475" s="50" t="s">
        <v>15</v>
      </c>
      <c r="D475" s="313" t="s">
        <v>248</v>
      </c>
      <c r="E475" s="314" t="s">
        <v>10</v>
      </c>
      <c r="F475" s="315" t="s">
        <v>616</v>
      </c>
      <c r="G475" s="50" t="s">
        <v>16</v>
      </c>
      <c r="H475" s="360">
        <f>SUM([2]прил10!I602)</f>
        <v>718</v>
      </c>
      <c r="I475" s="360">
        <f>SUM([2]прил10!J602)</f>
        <v>718</v>
      </c>
    </row>
    <row r="476" spans="1:9" ht="15.75" x14ac:dyDescent="0.25">
      <c r="A476" s="3" t="s">
        <v>40</v>
      </c>
      <c r="B476" s="61">
        <v>10</v>
      </c>
      <c r="C476" s="50" t="s">
        <v>15</v>
      </c>
      <c r="D476" s="313" t="s">
        <v>248</v>
      </c>
      <c r="E476" s="314" t="s">
        <v>10</v>
      </c>
      <c r="F476" s="315" t="s">
        <v>616</v>
      </c>
      <c r="G476" s="50" t="s">
        <v>39</v>
      </c>
      <c r="H476" s="360">
        <f>SUM([2]прил10!I603)</f>
        <v>142974</v>
      </c>
      <c r="I476" s="360">
        <f>SUM([2]прил10!J603)</f>
        <v>142974</v>
      </c>
    </row>
    <row r="477" spans="1:9" ht="31.5" x14ac:dyDescent="0.25">
      <c r="A477" s="83" t="s">
        <v>126</v>
      </c>
      <c r="B477" s="36">
        <v>10</v>
      </c>
      <c r="C477" s="34" t="s">
        <v>15</v>
      </c>
      <c r="D477" s="270" t="s">
        <v>201</v>
      </c>
      <c r="E477" s="271" t="s">
        <v>505</v>
      </c>
      <c r="F477" s="272" t="s">
        <v>506</v>
      </c>
      <c r="G477" s="34"/>
      <c r="H477" s="357">
        <f>SUM(H478)</f>
        <v>6180401</v>
      </c>
      <c r="I477" s="357">
        <f>SUM(I478)</f>
        <v>6180401</v>
      </c>
    </row>
    <row r="478" spans="1:9" ht="47.25" x14ac:dyDescent="0.25">
      <c r="A478" s="3" t="s">
        <v>177</v>
      </c>
      <c r="B478" s="592">
        <v>10</v>
      </c>
      <c r="C478" s="2" t="s">
        <v>15</v>
      </c>
      <c r="D478" s="273" t="s">
        <v>203</v>
      </c>
      <c r="E478" s="274" t="s">
        <v>505</v>
      </c>
      <c r="F478" s="275" t="s">
        <v>506</v>
      </c>
      <c r="G478" s="2"/>
      <c r="H478" s="358">
        <f>SUM(H479)</f>
        <v>6180401</v>
      </c>
      <c r="I478" s="358">
        <f>SUM(I479)</f>
        <v>6180401</v>
      </c>
    </row>
    <row r="479" spans="1:9" ht="47.25" x14ac:dyDescent="0.25">
      <c r="A479" s="3" t="s">
        <v>613</v>
      </c>
      <c r="B479" s="592">
        <v>10</v>
      </c>
      <c r="C479" s="2" t="s">
        <v>15</v>
      </c>
      <c r="D479" s="273" t="s">
        <v>203</v>
      </c>
      <c r="E479" s="274" t="s">
        <v>10</v>
      </c>
      <c r="F479" s="275" t="s">
        <v>506</v>
      </c>
      <c r="G479" s="2"/>
      <c r="H479" s="358">
        <f>SUM(H480+H482+H485+H488+H491)</f>
        <v>6180401</v>
      </c>
      <c r="I479" s="358">
        <f>SUM(I480+I482+I485+I488+I491)</f>
        <v>6180401</v>
      </c>
    </row>
    <row r="480" spans="1:9" ht="15.75" x14ac:dyDescent="0.25">
      <c r="A480" s="93" t="s">
        <v>755</v>
      </c>
      <c r="B480" s="592">
        <v>10</v>
      </c>
      <c r="C480" s="2" t="s">
        <v>15</v>
      </c>
      <c r="D480" s="273" t="s">
        <v>203</v>
      </c>
      <c r="E480" s="274" t="s">
        <v>10</v>
      </c>
      <c r="F480" s="275" t="s">
        <v>618</v>
      </c>
      <c r="G480" s="2"/>
      <c r="H480" s="358">
        <f>SUM(H481:H481)</f>
        <v>1453028</v>
      </c>
      <c r="I480" s="358">
        <f>SUM(I481:I481)</f>
        <v>1453028</v>
      </c>
    </row>
    <row r="481" spans="1:9" ht="15.75" x14ac:dyDescent="0.25">
      <c r="A481" s="3" t="s">
        <v>40</v>
      </c>
      <c r="B481" s="592">
        <v>10</v>
      </c>
      <c r="C481" s="2" t="s">
        <v>15</v>
      </c>
      <c r="D481" s="273" t="s">
        <v>203</v>
      </c>
      <c r="E481" s="274" t="s">
        <v>10</v>
      </c>
      <c r="F481" s="275" t="s">
        <v>618</v>
      </c>
      <c r="G481" s="2" t="s">
        <v>39</v>
      </c>
      <c r="H481" s="360">
        <f>SUM([2]прил10!I278)</f>
        <v>1453028</v>
      </c>
      <c r="I481" s="360">
        <f>SUM([2]прил10!J278)</f>
        <v>1453028</v>
      </c>
    </row>
    <row r="482" spans="1:9" ht="31.5" x14ac:dyDescent="0.25">
      <c r="A482" s="93" t="s">
        <v>101</v>
      </c>
      <c r="B482" s="592">
        <v>10</v>
      </c>
      <c r="C482" s="2" t="s">
        <v>15</v>
      </c>
      <c r="D482" s="273" t="s">
        <v>203</v>
      </c>
      <c r="E482" s="274" t="s">
        <v>10</v>
      </c>
      <c r="F482" s="275" t="s">
        <v>619</v>
      </c>
      <c r="G482" s="2"/>
      <c r="H482" s="358">
        <f>SUM(H483:H484)</f>
        <v>65779</v>
      </c>
      <c r="I482" s="358">
        <f>SUM(I483:I484)</f>
        <v>65779</v>
      </c>
    </row>
    <row r="483" spans="1:9" ht="31.5" x14ac:dyDescent="0.25">
      <c r="A483" s="98" t="s">
        <v>709</v>
      </c>
      <c r="B483" s="592">
        <v>10</v>
      </c>
      <c r="C483" s="2" t="s">
        <v>15</v>
      </c>
      <c r="D483" s="273" t="s">
        <v>203</v>
      </c>
      <c r="E483" s="274" t="s">
        <v>10</v>
      </c>
      <c r="F483" s="275" t="s">
        <v>619</v>
      </c>
      <c r="G483" s="2" t="s">
        <v>16</v>
      </c>
      <c r="H483" s="360">
        <f>SUM([2]прил10!I280)</f>
        <v>1067</v>
      </c>
      <c r="I483" s="360">
        <f>SUM([2]прил10!J280)</f>
        <v>1067</v>
      </c>
    </row>
    <row r="484" spans="1:9" ht="15.75" x14ac:dyDescent="0.25">
      <c r="A484" s="3" t="s">
        <v>40</v>
      </c>
      <c r="B484" s="592">
        <v>10</v>
      </c>
      <c r="C484" s="2" t="s">
        <v>15</v>
      </c>
      <c r="D484" s="273" t="s">
        <v>203</v>
      </c>
      <c r="E484" s="274" t="s">
        <v>10</v>
      </c>
      <c r="F484" s="275" t="s">
        <v>619</v>
      </c>
      <c r="G484" s="2" t="s">
        <v>39</v>
      </c>
      <c r="H484" s="359">
        <f>SUM([2]прил10!I281)</f>
        <v>64712</v>
      </c>
      <c r="I484" s="359">
        <f>SUM([2]прил10!J281)</f>
        <v>64712</v>
      </c>
    </row>
    <row r="485" spans="1:9" ht="31.5" x14ac:dyDescent="0.25">
      <c r="A485" s="93" t="s">
        <v>102</v>
      </c>
      <c r="B485" s="592">
        <v>10</v>
      </c>
      <c r="C485" s="2" t="s">
        <v>15</v>
      </c>
      <c r="D485" s="273" t="s">
        <v>203</v>
      </c>
      <c r="E485" s="274" t="s">
        <v>10</v>
      </c>
      <c r="F485" s="275" t="s">
        <v>620</v>
      </c>
      <c r="G485" s="2"/>
      <c r="H485" s="358">
        <f>SUM(H486:H487)</f>
        <v>406253</v>
      </c>
      <c r="I485" s="358">
        <f>SUM(I486:I487)</f>
        <v>406253</v>
      </c>
    </row>
    <row r="486" spans="1:9" s="87" customFormat="1" ht="31.5" x14ac:dyDescent="0.25">
      <c r="A486" s="98" t="s">
        <v>709</v>
      </c>
      <c r="B486" s="592">
        <v>10</v>
      </c>
      <c r="C486" s="2" t="s">
        <v>15</v>
      </c>
      <c r="D486" s="273" t="s">
        <v>203</v>
      </c>
      <c r="E486" s="274" t="s">
        <v>10</v>
      </c>
      <c r="F486" s="275" t="s">
        <v>620</v>
      </c>
      <c r="G486" s="86" t="s">
        <v>16</v>
      </c>
      <c r="H486" s="363">
        <f>SUM([2]прил10!I283)</f>
        <v>5733</v>
      </c>
      <c r="I486" s="363">
        <f>SUM([2]прил10!J283)</f>
        <v>5733</v>
      </c>
    </row>
    <row r="487" spans="1:9" ht="15.75" x14ac:dyDescent="0.25">
      <c r="A487" s="3" t="s">
        <v>40</v>
      </c>
      <c r="B487" s="592">
        <v>10</v>
      </c>
      <c r="C487" s="2" t="s">
        <v>15</v>
      </c>
      <c r="D487" s="273" t="s">
        <v>203</v>
      </c>
      <c r="E487" s="274" t="s">
        <v>10</v>
      </c>
      <c r="F487" s="275" t="s">
        <v>620</v>
      </c>
      <c r="G487" s="2" t="s">
        <v>39</v>
      </c>
      <c r="H487" s="360">
        <f>SUM([2]прил10!I284)</f>
        <v>400520</v>
      </c>
      <c r="I487" s="360">
        <f>SUM([2]прил10!J284)</f>
        <v>400520</v>
      </c>
    </row>
    <row r="488" spans="1:9" ht="15.75" x14ac:dyDescent="0.25">
      <c r="A488" s="92" t="s">
        <v>103</v>
      </c>
      <c r="B488" s="592">
        <v>10</v>
      </c>
      <c r="C488" s="2" t="s">
        <v>15</v>
      </c>
      <c r="D488" s="273" t="s">
        <v>203</v>
      </c>
      <c r="E488" s="274" t="s">
        <v>10</v>
      </c>
      <c r="F488" s="275" t="s">
        <v>621</v>
      </c>
      <c r="G488" s="2"/>
      <c r="H488" s="358">
        <f>SUM(H489:H490)</f>
        <v>3615507</v>
      </c>
      <c r="I488" s="358">
        <f>SUM(I489:I490)</f>
        <v>3615507</v>
      </c>
    </row>
    <row r="489" spans="1:9" ht="31.5" x14ac:dyDescent="0.25">
      <c r="A489" s="98" t="s">
        <v>709</v>
      </c>
      <c r="B489" s="592">
        <v>10</v>
      </c>
      <c r="C489" s="2" t="s">
        <v>15</v>
      </c>
      <c r="D489" s="273" t="s">
        <v>203</v>
      </c>
      <c r="E489" s="274" t="s">
        <v>10</v>
      </c>
      <c r="F489" s="275" t="s">
        <v>621</v>
      </c>
      <c r="G489" s="2" t="s">
        <v>16</v>
      </c>
      <c r="H489" s="360">
        <f>SUM([2]прил10!I286)</f>
        <v>56714</v>
      </c>
      <c r="I489" s="360">
        <f>SUM([2]прил10!J286)</f>
        <v>56714</v>
      </c>
    </row>
    <row r="490" spans="1:9" ht="15.75" x14ac:dyDescent="0.25">
      <c r="A490" s="3" t="s">
        <v>40</v>
      </c>
      <c r="B490" s="592">
        <v>10</v>
      </c>
      <c r="C490" s="2" t="s">
        <v>15</v>
      </c>
      <c r="D490" s="273" t="s">
        <v>203</v>
      </c>
      <c r="E490" s="274" t="s">
        <v>10</v>
      </c>
      <c r="F490" s="275" t="s">
        <v>621</v>
      </c>
      <c r="G490" s="2" t="s">
        <v>39</v>
      </c>
      <c r="H490" s="359">
        <f>SUM([2]прил10!I287)</f>
        <v>3558793</v>
      </c>
      <c r="I490" s="359">
        <f>SUM([2]прил10!J287)</f>
        <v>3558793</v>
      </c>
    </row>
    <row r="491" spans="1:9" ht="15.75" x14ac:dyDescent="0.25">
      <c r="A491" s="93" t="s">
        <v>104</v>
      </c>
      <c r="B491" s="592">
        <v>10</v>
      </c>
      <c r="C491" s="2" t="s">
        <v>15</v>
      </c>
      <c r="D491" s="273" t="s">
        <v>203</v>
      </c>
      <c r="E491" s="274" t="s">
        <v>10</v>
      </c>
      <c r="F491" s="275" t="s">
        <v>622</v>
      </c>
      <c r="G491" s="2"/>
      <c r="H491" s="358">
        <f>SUM(H492:H493)</f>
        <v>639834</v>
      </c>
      <c r="I491" s="358">
        <f>SUM(I492:I493)</f>
        <v>639834</v>
      </c>
    </row>
    <row r="492" spans="1:9" ht="31.5" x14ac:dyDescent="0.25">
      <c r="A492" s="98" t="s">
        <v>709</v>
      </c>
      <c r="B492" s="592">
        <v>10</v>
      </c>
      <c r="C492" s="2" t="s">
        <v>15</v>
      </c>
      <c r="D492" s="273" t="s">
        <v>203</v>
      </c>
      <c r="E492" s="274" t="s">
        <v>10</v>
      </c>
      <c r="F492" s="275" t="s">
        <v>622</v>
      </c>
      <c r="G492" s="2" t="s">
        <v>16</v>
      </c>
      <c r="H492" s="360">
        <f>SUM([2]прил10!I289)</f>
        <v>10644</v>
      </c>
      <c r="I492" s="360">
        <f>SUM([2]прил10!J289)</f>
        <v>10644</v>
      </c>
    </row>
    <row r="493" spans="1:9" ht="15.75" x14ac:dyDescent="0.25">
      <c r="A493" s="3" t="s">
        <v>40</v>
      </c>
      <c r="B493" s="592">
        <v>10</v>
      </c>
      <c r="C493" s="2" t="s">
        <v>15</v>
      </c>
      <c r="D493" s="273" t="s">
        <v>203</v>
      </c>
      <c r="E493" s="274" t="s">
        <v>10</v>
      </c>
      <c r="F493" s="275" t="s">
        <v>622</v>
      </c>
      <c r="G493" s="2" t="s">
        <v>39</v>
      </c>
      <c r="H493" s="360">
        <f>SUM([2]прил10!I290)</f>
        <v>629190</v>
      </c>
      <c r="I493" s="360">
        <f>SUM([2]прил10!J290)</f>
        <v>629190</v>
      </c>
    </row>
    <row r="494" spans="1:9" ht="31.5" x14ac:dyDescent="0.25">
      <c r="A494" s="83" t="s">
        <v>157</v>
      </c>
      <c r="B494" s="36">
        <v>10</v>
      </c>
      <c r="C494" s="34" t="s">
        <v>15</v>
      </c>
      <c r="D494" s="270" t="s">
        <v>575</v>
      </c>
      <c r="E494" s="271" t="s">
        <v>505</v>
      </c>
      <c r="F494" s="272" t="s">
        <v>506</v>
      </c>
      <c r="G494" s="34"/>
      <c r="H494" s="357">
        <f>SUM(H495,H512)</f>
        <v>8151448</v>
      </c>
      <c r="I494" s="357">
        <f>SUM(I495,I512)</f>
        <v>8151448</v>
      </c>
    </row>
    <row r="495" spans="1:9" ht="47.25" x14ac:dyDescent="0.25">
      <c r="A495" s="93" t="s">
        <v>158</v>
      </c>
      <c r="B495" s="592">
        <v>10</v>
      </c>
      <c r="C495" s="2" t="s">
        <v>15</v>
      </c>
      <c r="D495" s="273" t="s">
        <v>241</v>
      </c>
      <c r="E495" s="274" t="s">
        <v>505</v>
      </c>
      <c r="F495" s="275" t="s">
        <v>506</v>
      </c>
      <c r="G495" s="2"/>
      <c r="H495" s="358">
        <f>SUM(H496+H504)</f>
        <v>8034089</v>
      </c>
      <c r="I495" s="358">
        <f>SUM(I496+I504)</f>
        <v>8034089</v>
      </c>
    </row>
    <row r="496" spans="1:9" ht="15.75" x14ac:dyDescent="0.25">
      <c r="A496" s="93" t="s">
        <v>576</v>
      </c>
      <c r="B496" s="592">
        <v>10</v>
      </c>
      <c r="C496" s="2" t="s">
        <v>15</v>
      </c>
      <c r="D496" s="273" t="s">
        <v>241</v>
      </c>
      <c r="E496" s="274" t="s">
        <v>10</v>
      </c>
      <c r="F496" s="275" t="s">
        <v>506</v>
      </c>
      <c r="G496" s="2"/>
      <c r="H496" s="358">
        <f>SUM(H497+H499+H502)</f>
        <v>832450</v>
      </c>
      <c r="I496" s="358">
        <f>SUM(I497+I499+I502)</f>
        <v>832450</v>
      </c>
    </row>
    <row r="497" spans="1:9" ht="31.5" hidden="1" x14ac:dyDescent="0.25">
      <c r="A497" s="111" t="s">
        <v>740</v>
      </c>
      <c r="B497" s="592">
        <v>10</v>
      </c>
      <c r="C497" s="2" t="s">
        <v>15</v>
      </c>
      <c r="D497" s="273" t="s">
        <v>241</v>
      </c>
      <c r="E497" s="274" t="s">
        <v>10</v>
      </c>
      <c r="F497" s="275" t="s">
        <v>739</v>
      </c>
      <c r="G497" s="2"/>
      <c r="H497" s="358">
        <f>SUM(H498)</f>
        <v>0</v>
      </c>
      <c r="I497" s="358">
        <f>SUM(I498)</f>
        <v>0</v>
      </c>
    </row>
    <row r="498" spans="1:9" ht="15.75" hidden="1" x14ac:dyDescent="0.25">
      <c r="A498" s="69" t="s">
        <v>40</v>
      </c>
      <c r="B498" s="592">
        <v>10</v>
      </c>
      <c r="C498" s="2" t="s">
        <v>15</v>
      </c>
      <c r="D498" s="273" t="s">
        <v>241</v>
      </c>
      <c r="E498" s="274" t="s">
        <v>10</v>
      </c>
      <c r="F498" s="275" t="s">
        <v>739</v>
      </c>
      <c r="G498" s="2" t="s">
        <v>39</v>
      </c>
      <c r="H498" s="360">
        <f>SUM([2]прил10!I471)</f>
        <v>0</v>
      </c>
      <c r="I498" s="360">
        <f>SUM([2]прил10!J471)</f>
        <v>0</v>
      </c>
    </row>
    <row r="499" spans="1:9" ht="78.75" x14ac:dyDescent="0.25">
      <c r="A499" s="3" t="s">
        <v>110</v>
      </c>
      <c r="B499" s="592">
        <v>10</v>
      </c>
      <c r="C499" s="2" t="s">
        <v>15</v>
      </c>
      <c r="D499" s="273" t="s">
        <v>241</v>
      </c>
      <c r="E499" s="274" t="s">
        <v>10</v>
      </c>
      <c r="F499" s="275" t="s">
        <v>616</v>
      </c>
      <c r="G499" s="2"/>
      <c r="H499" s="358">
        <f>SUM(H500:H501)</f>
        <v>772450</v>
      </c>
      <c r="I499" s="358">
        <f>SUM(I500:I501)</f>
        <v>772450</v>
      </c>
    </row>
    <row r="500" spans="1:9" ht="31.5" x14ac:dyDescent="0.25">
      <c r="A500" s="98" t="s">
        <v>709</v>
      </c>
      <c r="B500" s="592">
        <v>10</v>
      </c>
      <c r="C500" s="2" t="s">
        <v>15</v>
      </c>
      <c r="D500" s="273" t="s">
        <v>241</v>
      </c>
      <c r="E500" s="274" t="s">
        <v>10</v>
      </c>
      <c r="F500" s="275" t="s">
        <v>616</v>
      </c>
      <c r="G500" s="2" t="s">
        <v>16</v>
      </c>
      <c r="H500" s="360">
        <f>SUM([2]прил10!I473)</f>
        <v>3862</v>
      </c>
      <c r="I500" s="360">
        <f>SUM([2]прил10!J473)</f>
        <v>3862</v>
      </c>
    </row>
    <row r="501" spans="1:9" ht="15.75" x14ac:dyDescent="0.25">
      <c r="A501" s="3" t="s">
        <v>40</v>
      </c>
      <c r="B501" s="592">
        <v>10</v>
      </c>
      <c r="C501" s="2" t="s">
        <v>15</v>
      </c>
      <c r="D501" s="273" t="s">
        <v>241</v>
      </c>
      <c r="E501" s="274" t="s">
        <v>10</v>
      </c>
      <c r="F501" s="275" t="s">
        <v>616</v>
      </c>
      <c r="G501" s="2" t="s">
        <v>39</v>
      </c>
      <c r="H501" s="360">
        <f>SUM([2]прил10!I474)</f>
        <v>768588</v>
      </c>
      <c r="I501" s="360">
        <f>SUM([2]прил10!J474)</f>
        <v>768588</v>
      </c>
    </row>
    <row r="502" spans="1:9" ht="31.5" x14ac:dyDescent="0.25">
      <c r="A502" s="3" t="s">
        <v>581</v>
      </c>
      <c r="B502" s="592">
        <v>10</v>
      </c>
      <c r="C502" s="2" t="s">
        <v>15</v>
      </c>
      <c r="D502" s="273" t="s">
        <v>241</v>
      </c>
      <c r="E502" s="274" t="s">
        <v>10</v>
      </c>
      <c r="F502" s="275" t="s">
        <v>582</v>
      </c>
      <c r="G502" s="2"/>
      <c r="H502" s="358">
        <f>SUM(H503)</f>
        <v>60000</v>
      </c>
      <c r="I502" s="358">
        <f>SUM(I503)</f>
        <v>60000</v>
      </c>
    </row>
    <row r="503" spans="1:9" ht="15.75" x14ac:dyDescent="0.25">
      <c r="A503" s="3" t="s">
        <v>40</v>
      </c>
      <c r="B503" s="592">
        <v>10</v>
      </c>
      <c r="C503" s="2" t="s">
        <v>15</v>
      </c>
      <c r="D503" s="273" t="s">
        <v>241</v>
      </c>
      <c r="E503" s="274" t="s">
        <v>10</v>
      </c>
      <c r="F503" s="275" t="s">
        <v>582</v>
      </c>
      <c r="G503" s="2" t="s">
        <v>39</v>
      </c>
      <c r="H503" s="360">
        <f>SUM([2]прил10!I476)</f>
        <v>60000</v>
      </c>
      <c r="I503" s="360">
        <f>SUM([2]прил10!J476)</f>
        <v>60000</v>
      </c>
    </row>
    <row r="504" spans="1:9" ht="15.75" x14ac:dyDescent="0.25">
      <c r="A504" s="3" t="s">
        <v>588</v>
      </c>
      <c r="B504" s="592">
        <v>10</v>
      </c>
      <c r="C504" s="2" t="s">
        <v>15</v>
      </c>
      <c r="D504" s="273" t="s">
        <v>241</v>
      </c>
      <c r="E504" s="274" t="s">
        <v>12</v>
      </c>
      <c r="F504" s="275" t="s">
        <v>506</v>
      </c>
      <c r="G504" s="2"/>
      <c r="H504" s="358">
        <f>SUM(H505+H507+H510)</f>
        <v>7201639</v>
      </c>
      <c r="I504" s="358">
        <f>SUM(I505+I507+I510)</f>
        <v>7201639</v>
      </c>
    </row>
    <row r="505" spans="1:9" ht="31.5" hidden="1" x14ac:dyDescent="0.25">
      <c r="A505" s="111" t="s">
        <v>740</v>
      </c>
      <c r="B505" s="592">
        <v>10</v>
      </c>
      <c r="C505" s="2" t="s">
        <v>15</v>
      </c>
      <c r="D505" s="273" t="s">
        <v>241</v>
      </c>
      <c r="E505" s="274" t="s">
        <v>12</v>
      </c>
      <c r="F505" s="275" t="s">
        <v>739</v>
      </c>
      <c r="G505" s="2"/>
      <c r="H505" s="358">
        <f>SUM(H506)</f>
        <v>0</v>
      </c>
      <c r="I505" s="358">
        <f>SUM(I506)</f>
        <v>0</v>
      </c>
    </row>
    <row r="506" spans="1:9" ht="15.75" hidden="1" x14ac:dyDescent="0.25">
      <c r="A506" s="69" t="s">
        <v>40</v>
      </c>
      <c r="B506" s="592">
        <v>10</v>
      </c>
      <c r="C506" s="2" t="s">
        <v>15</v>
      </c>
      <c r="D506" s="273" t="s">
        <v>241</v>
      </c>
      <c r="E506" s="274" t="s">
        <v>12</v>
      </c>
      <c r="F506" s="275" t="s">
        <v>739</v>
      </c>
      <c r="G506" s="2" t="s">
        <v>39</v>
      </c>
      <c r="H506" s="360">
        <f>SUM([2]прил10!I479)</f>
        <v>0</v>
      </c>
      <c r="I506" s="360">
        <f>SUM([2]прил10!J479)</f>
        <v>0</v>
      </c>
    </row>
    <row r="507" spans="1:9" ht="78.75" x14ac:dyDescent="0.25">
      <c r="A507" s="3" t="s">
        <v>110</v>
      </c>
      <c r="B507" s="592">
        <v>10</v>
      </c>
      <c r="C507" s="2" t="s">
        <v>15</v>
      </c>
      <c r="D507" s="273" t="s">
        <v>241</v>
      </c>
      <c r="E507" s="274" t="s">
        <v>12</v>
      </c>
      <c r="F507" s="275" t="s">
        <v>616</v>
      </c>
      <c r="G507" s="2"/>
      <c r="H507" s="358">
        <f>SUM(H508:H509)</f>
        <v>7093439</v>
      </c>
      <c r="I507" s="358">
        <f>SUM(I508:I509)</f>
        <v>7093439</v>
      </c>
    </row>
    <row r="508" spans="1:9" ht="31.5" x14ac:dyDescent="0.25">
      <c r="A508" s="98" t="s">
        <v>709</v>
      </c>
      <c r="B508" s="592">
        <v>10</v>
      </c>
      <c r="C508" s="2" t="s">
        <v>15</v>
      </c>
      <c r="D508" s="273" t="s">
        <v>241</v>
      </c>
      <c r="E508" s="274" t="s">
        <v>12</v>
      </c>
      <c r="F508" s="275" t="s">
        <v>616</v>
      </c>
      <c r="G508" s="2" t="s">
        <v>16</v>
      </c>
      <c r="H508" s="360">
        <f>SUM([2]прил10!I481)</f>
        <v>30043</v>
      </c>
      <c r="I508" s="360">
        <f>SUM([2]прил10!J481)</f>
        <v>30043</v>
      </c>
    </row>
    <row r="509" spans="1:9" ht="15.75" x14ac:dyDescent="0.25">
      <c r="A509" s="3" t="s">
        <v>40</v>
      </c>
      <c r="B509" s="592">
        <v>10</v>
      </c>
      <c r="C509" s="2" t="s">
        <v>15</v>
      </c>
      <c r="D509" s="273" t="s">
        <v>241</v>
      </c>
      <c r="E509" s="274" t="s">
        <v>12</v>
      </c>
      <c r="F509" s="275" t="s">
        <v>616</v>
      </c>
      <c r="G509" s="2" t="s">
        <v>39</v>
      </c>
      <c r="H509" s="360">
        <f>SUM([2]прил10!I482)</f>
        <v>7063396</v>
      </c>
      <c r="I509" s="360">
        <f>SUM([2]прил10!J482)</f>
        <v>7063396</v>
      </c>
    </row>
    <row r="510" spans="1:9" ht="31.5" x14ac:dyDescent="0.25">
      <c r="A510" s="3" t="s">
        <v>581</v>
      </c>
      <c r="B510" s="592">
        <v>10</v>
      </c>
      <c r="C510" s="2" t="s">
        <v>15</v>
      </c>
      <c r="D510" s="273" t="s">
        <v>241</v>
      </c>
      <c r="E510" s="274" t="s">
        <v>12</v>
      </c>
      <c r="F510" s="275" t="s">
        <v>582</v>
      </c>
      <c r="G510" s="2"/>
      <c r="H510" s="358">
        <f>SUM(H511)</f>
        <v>108200</v>
      </c>
      <c r="I510" s="358">
        <f>SUM(I511)</f>
        <v>108200</v>
      </c>
    </row>
    <row r="511" spans="1:9" ht="15.75" x14ac:dyDescent="0.25">
      <c r="A511" s="3" t="s">
        <v>40</v>
      </c>
      <c r="B511" s="592">
        <v>10</v>
      </c>
      <c r="C511" s="2" t="s">
        <v>15</v>
      </c>
      <c r="D511" s="273" t="s">
        <v>241</v>
      </c>
      <c r="E511" s="274" t="s">
        <v>12</v>
      </c>
      <c r="F511" s="275" t="s">
        <v>582</v>
      </c>
      <c r="G511" s="2" t="s">
        <v>39</v>
      </c>
      <c r="H511" s="360">
        <f>SUM([2]прил10!I484)</f>
        <v>108200</v>
      </c>
      <c r="I511" s="360">
        <f>SUM([2]прил10!J484)</f>
        <v>108200</v>
      </c>
    </row>
    <row r="512" spans="1:9" ht="63" x14ac:dyDescent="0.25">
      <c r="A512" s="3" t="s">
        <v>162</v>
      </c>
      <c r="B512" s="592">
        <v>10</v>
      </c>
      <c r="C512" s="2" t="s">
        <v>15</v>
      </c>
      <c r="D512" s="273" t="s">
        <v>242</v>
      </c>
      <c r="E512" s="274" t="s">
        <v>505</v>
      </c>
      <c r="F512" s="275" t="s">
        <v>506</v>
      </c>
      <c r="G512" s="2"/>
      <c r="H512" s="358">
        <f>SUM(H513)</f>
        <v>117359</v>
      </c>
      <c r="I512" s="358">
        <f>SUM(I513)</f>
        <v>117359</v>
      </c>
    </row>
    <row r="513" spans="1:9" ht="31.5" x14ac:dyDescent="0.25">
      <c r="A513" s="3" t="s">
        <v>592</v>
      </c>
      <c r="B513" s="592">
        <v>10</v>
      </c>
      <c r="C513" s="2" t="s">
        <v>15</v>
      </c>
      <c r="D513" s="273" t="s">
        <v>242</v>
      </c>
      <c r="E513" s="274" t="s">
        <v>10</v>
      </c>
      <c r="F513" s="275" t="s">
        <v>506</v>
      </c>
      <c r="G513" s="2"/>
      <c r="H513" s="358">
        <f>SUM(H514+H516+H519)</f>
        <v>117359</v>
      </c>
      <c r="I513" s="358">
        <f>SUM(I514+I516+I519)</f>
        <v>117359</v>
      </c>
    </row>
    <row r="514" spans="1:9" ht="31.5" hidden="1" x14ac:dyDescent="0.25">
      <c r="A514" s="111" t="s">
        <v>740</v>
      </c>
      <c r="B514" s="592">
        <v>10</v>
      </c>
      <c r="C514" s="2" t="s">
        <v>15</v>
      </c>
      <c r="D514" s="273" t="s">
        <v>242</v>
      </c>
      <c r="E514" s="274" t="s">
        <v>10</v>
      </c>
      <c r="F514" s="275" t="s">
        <v>739</v>
      </c>
      <c r="G514" s="2"/>
      <c r="H514" s="358">
        <f>SUM(H515)</f>
        <v>0</v>
      </c>
      <c r="I514" s="358">
        <f>SUM(I515)</f>
        <v>0</v>
      </c>
    </row>
    <row r="515" spans="1:9" ht="15.75" hidden="1" x14ac:dyDescent="0.25">
      <c r="A515" s="69" t="s">
        <v>40</v>
      </c>
      <c r="B515" s="592">
        <v>10</v>
      </c>
      <c r="C515" s="2" t="s">
        <v>15</v>
      </c>
      <c r="D515" s="273" t="s">
        <v>242</v>
      </c>
      <c r="E515" s="274" t="s">
        <v>10</v>
      </c>
      <c r="F515" s="275" t="s">
        <v>739</v>
      </c>
      <c r="G515" s="2" t="s">
        <v>39</v>
      </c>
      <c r="H515" s="360">
        <f>SUM([2]прил10!I488)</f>
        <v>0</v>
      </c>
      <c r="I515" s="360">
        <f>SUM([2]прил10!J488)</f>
        <v>0</v>
      </c>
    </row>
    <row r="516" spans="1:9" ht="78.75" x14ac:dyDescent="0.25">
      <c r="A516" s="3" t="s">
        <v>110</v>
      </c>
      <c r="B516" s="592">
        <v>10</v>
      </c>
      <c r="C516" s="2" t="s">
        <v>15</v>
      </c>
      <c r="D516" s="273" t="s">
        <v>242</v>
      </c>
      <c r="E516" s="274" t="s">
        <v>10</v>
      </c>
      <c r="F516" s="275" t="s">
        <v>616</v>
      </c>
      <c r="G516" s="2"/>
      <c r="H516" s="358">
        <f>SUM(H517:H518)</f>
        <v>95359</v>
      </c>
      <c r="I516" s="358">
        <f>SUM(I517:I518)</f>
        <v>95359</v>
      </c>
    </row>
    <row r="517" spans="1:9" ht="31.5" hidden="1" x14ac:dyDescent="0.25">
      <c r="A517" s="98" t="s">
        <v>709</v>
      </c>
      <c r="B517" s="592">
        <v>10</v>
      </c>
      <c r="C517" s="2" t="s">
        <v>15</v>
      </c>
      <c r="D517" s="130" t="s">
        <v>242</v>
      </c>
      <c r="E517" s="409" t="s">
        <v>10</v>
      </c>
      <c r="F517" s="405" t="s">
        <v>616</v>
      </c>
      <c r="G517" s="2" t="s">
        <v>16</v>
      </c>
      <c r="H517" s="360">
        <f>SUM([2]прил10!I490)</f>
        <v>0</v>
      </c>
      <c r="I517" s="360">
        <f>SUM([2]прил10!J490)</f>
        <v>0</v>
      </c>
    </row>
    <row r="518" spans="1:9" ht="15.75" x14ac:dyDescent="0.25">
      <c r="A518" s="3" t="s">
        <v>40</v>
      </c>
      <c r="B518" s="592">
        <v>10</v>
      </c>
      <c r="C518" s="2" t="s">
        <v>15</v>
      </c>
      <c r="D518" s="273" t="s">
        <v>242</v>
      </c>
      <c r="E518" s="407" t="s">
        <v>10</v>
      </c>
      <c r="F518" s="275" t="s">
        <v>616</v>
      </c>
      <c r="G518" s="2" t="s">
        <v>39</v>
      </c>
      <c r="H518" s="360">
        <f>SUM([2]прил10!I491)</f>
        <v>95359</v>
      </c>
      <c r="I518" s="360">
        <f>SUM([2]прил10!J491)</f>
        <v>95359</v>
      </c>
    </row>
    <row r="519" spans="1:9" ht="31.5" x14ac:dyDescent="0.25">
      <c r="A519" s="3" t="s">
        <v>581</v>
      </c>
      <c r="B519" s="592">
        <v>10</v>
      </c>
      <c r="C519" s="2" t="s">
        <v>15</v>
      </c>
      <c r="D519" s="273" t="s">
        <v>242</v>
      </c>
      <c r="E519" s="274" t="s">
        <v>10</v>
      </c>
      <c r="F519" s="275" t="s">
        <v>582</v>
      </c>
      <c r="G519" s="2"/>
      <c r="H519" s="358">
        <f>SUM(H520)</f>
        <v>22000</v>
      </c>
      <c r="I519" s="358">
        <f>SUM(I520)</f>
        <v>22000</v>
      </c>
    </row>
    <row r="520" spans="1:9" ht="15.75" x14ac:dyDescent="0.25">
      <c r="A520" s="3" t="s">
        <v>40</v>
      </c>
      <c r="B520" s="592">
        <v>10</v>
      </c>
      <c r="C520" s="2" t="s">
        <v>15</v>
      </c>
      <c r="D520" s="273" t="s">
        <v>242</v>
      </c>
      <c r="E520" s="274" t="s">
        <v>10</v>
      </c>
      <c r="F520" s="275" t="s">
        <v>582</v>
      </c>
      <c r="G520" s="2" t="s">
        <v>39</v>
      </c>
      <c r="H520" s="360">
        <f>SUM([2]прил10!I493)</f>
        <v>22000</v>
      </c>
      <c r="I520" s="360">
        <f>SUM([2]прил10!J493)</f>
        <v>22000</v>
      </c>
    </row>
    <row r="521" spans="1:9" ht="47.25" hidden="1" x14ac:dyDescent="0.25">
      <c r="A521" s="33" t="s">
        <v>199</v>
      </c>
      <c r="B521" s="36">
        <v>10</v>
      </c>
      <c r="C521" s="34" t="s">
        <v>15</v>
      </c>
      <c r="D521" s="270" t="s">
        <v>560</v>
      </c>
      <c r="E521" s="271" t="s">
        <v>505</v>
      </c>
      <c r="F521" s="272" t="s">
        <v>506</v>
      </c>
      <c r="G521" s="34"/>
      <c r="H521" s="357">
        <f>SUM(H522)</f>
        <v>0</v>
      </c>
      <c r="I521" s="357">
        <f>SUM(I522)</f>
        <v>0</v>
      </c>
    </row>
    <row r="522" spans="1:9" ht="78.75" hidden="1" x14ac:dyDescent="0.25">
      <c r="A522" s="3" t="s">
        <v>200</v>
      </c>
      <c r="B522" s="592">
        <v>10</v>
      </c>
      <c r="C522" s="2" t="s">
        <v>15</v>
      </c>
      <c r="D522" s="273" t="s">
        <v>230</v>
      </c>
      <c r="E522" s="274" t="s">
        <v>505</v>
      </c>
      <c r="F522" s="275" t="s">
        <v>506</v>
      </c>
      <c r="G522" s="2"/>
      <c r="H522" s="358">
        <f>SUM(H523)</f>
        <v>0</v>
      </c>
      <c r="I522" s="358">
        <f>SUM(I523)</f>
        <v>0</v>
      </c>
    </row>
    <row r="523" spans="1:9" ht="31.5" hidden="1" x14ac:dyDescent="0.25">
      <c r="A523" s="69" t="s">
        <v>574</v>
      </c>
      <c r="B523" s="592">
        <v>10</v>
      </c>
      <c r="C523" s="2" t="s">
        <v>15</v>
      </c>
      <c r="D523" s="273" t="s">
        <v>230</v>
      </c>
      <c r="E523" s="274" t="s">
        <v>10</v>
      </c>
      <c r="F523" s="275" t="s">
        <v>506</v>
      </c>
      <c r="G523" s="2"/>
      <c r="H523" s="358">
        <f>SUM(H524+H526+H528)</f>
        <v>0</v>
      </c>
      <c r="I523" s="358">
        <f>SUM(I524+I526+I528)</f>
        <v>0</v>
      </c>
    </row>
    <row r="524" spans="1:9" ht="47.25" hidden="1" x14ac:dyDescent="0.25">
      <c r="A524" s="69" t="s">
        <v>735</v>
      </c>
      <c r="B524" s="592">
        <v>10</v>
      </c>
      <c r="C524" s="2" t="s">
        <v>15</v>
      </c>
      <c r="D524" s="273" t="s">
        <v>230</v>
      </c>
      <c r="E524" s="274" t="s">
        <v>10</v>
      </c>
      <c r="F524" s="494" t="s">
        <v>733</v>
      </c>
      <c r="G524" s="2"/>
      <c r="H524" s="358">
        <f>SUM(H525)</f>
        <v>0</v>
      </c>
      <c r="I524" s="358">
        <f>SUM(I525)</f>
        <v>0</v>
      </c>
    </row>
    <row r="525" spans="1:9" ht="15.75" hidden="1" x14ac:dyDescent="0.25">
      <c r="A525" s="69" t="s">
        <v>21</v>
      </c>
      <c r="B525" s="592">
        <v>10</v>
      </c>
      <c r="C525" s="2" t="s">
        <v>15</v>
      </c>
      <c r="D525" s="273" t="s">
        <v>230</v>
      </c>
      <c r="E525" s="274" t="s">
        <v>10</v>
      </c>
      <c r="F525" s="494" t="s">
        <v>733</v>
      </c>
      <c r="G525" s="2" t="s">
        <v>71</v>
      </c>
      <c r="H525" s="360">
        <f>SUM([2]прил10!I225)</f>
        <v>0</v>
      </c>
      <c r="I525" s="360">
        <f>SUM([2]прил10!J225)</f>
        <v>0</v>
      </c>
    </row>
    <row r="526" spans="1:9" ht="31.5" hidden="1" x14ac:dyDescent="0.25">
      <c r="A526" s="69" t="s">
        <v>669</v>
      </c>
      <c r="B526" s="592">
        <v>10</v>
      </c>
      <c r="C526" s="2" t="s">
        <v>15</v>
      </c>
      <c r="D526" s="273" t="s">
        <v>230</v>
      </c>
      <c r="E526" s="274" t="s">
        <v>10</v>
      </c>
      <c r="F526" s="275" t="s">
        <v>668</v>
      </c>
      <c r="G526" s="2"/>
      <c r="H526" s="358">
        <f>SUM(H527)</f>
        <v>0</v>
      </c>
      <c r="I526" s="358">
        <f>SUM(I527)</f>
        <v>0</v>
      </c>
    </row>
    <row r="527" spans="1:9" ht="15.75" hidden="1" x14ac:dyDescent="0.25">
      <c r="A527" s="84" t="s">
        <v>21</v>
      </c>
      <c r="B527" s="592">
        <v>10</v>
      </c>
      <c r="C527" s="2" t="s">
        <v>15</v>
      </c>
      <c r="D527" s="273" t="s">
        <v>230</v>
      </c>
      <c r="E527" s="274" t="s">
        <v>10</v>
      </c>
      <c r="F527" s="275" t="s">
        <v>668</v>
      </c>
      <c r="G527" s="2" t="s">
        <v>71</v>
      </c>
      <c r="H527" s="360">
        <f>SUM([2]прил10!I227)</f>
        <v>0</v>
      </c>
      <c r="I527" s="360">
        <f>SUM([2]прил10!J227)</f>
        <v>0</v>
      </c>
    </row>
    <row r="528" spans="1:9" ht="31.5" hidden="1" x14ac:dyDescent="0.25">
      <c r="A528" s="84" t="s">
        <v>736</v>
      </c>
      <c r="B528" s="592">
        <v>10</v>
      </c>
      <c r="C528" s="2" t="s">
        <v>15</v>
      </c>
      <c r="D528" s="273" t="s">
        <v>230</v>
      </c>
      <c r="E528" s="274" t="s">
        <v>10</v>
      </c>
      <c r="F528" s="275" t="s">
        <v>734</v>
      </c>
      <c r="G528" s="2"/>
      <c r="H528" s="358">
        <f>SUM(H529)</f>
        <v>0</v>
      </c>
      <c r="I528" s="358">
        <f>SUM(I529)</f>
        <v>0</v>
      </c>
    </row>
    <row r="529" spans="1:9" ht="15.75" hidden="1" x14ac:dyDescent="0.25">
      <c r="A529" s="84" t="s">
        <v>21</v>
      </c>
      <c r="B529" s="592">
        <v>10</v>
      </c>
      <c r="C529" s="2" t="s">
        <v>15</v>
      </c>
      <c r="D529" s="273" t="s">
        <v>230</v>
      </c>
      <c r="E529" s="274" t="s">
        <v>10</v>
      </c>
      <c r="F529" s="275" t="s">
        <v>734</v>
      </c>
      <c r="G529" s="2" t="s">
        <v>71</v>
      </c>
      <c r="H529" s="360">
        <f>SUM([2]прил10!I229)</f>
        <v>0</v>
      </c>
      <c r="I529" s="360">
        <f>SUM([2]прил10!J229)</f>
        <v>0</v>
      </c>
    </row>
    <row r="530" spans="1:9" ht="15.75" x14ac:dyDescent="0.25">
      <c r="A530" s="95" t="s">
        <v>42</v>
      </c>
      <c r="B530" s="46">
        <v>10</v>
      </c>
      <c r="C530" s="26" t="s">
        <v>20</v>
      </c>
      <c r="D530" s="267"/>
      <c r="E530" s="268"/>
      <c r="F530" s="269"/>
      <c r="G530" s="25"/>
      <c r="H530" s="356">
        <f>SUM(H537,H531)</f>
        <v>4269941</v>
      </c>
      <c r="I530" s="356">
        <f>SUM(I537,I531)</f>
        <v>4269941</v>
      </c>
    </row>
    <row r="531" spans="1:9" ht="31.5" x14ac:dyDescent="0.25">
      <c r="A531" s="83" t="s">
        <v>126</v>
      </c>
      <c r="B531" s="36">
        <v>10</v>
      </c>
      <c r="C531" s="34" t="s">
        <v>20</v>
      </c>
      <c r="D531" s="270" t="s">
        <v>201</v>
      </c>
      <c r="E531" s="271" t="s">
        <v>505</v>
      </c>
      <c r="F531" s="272" t="s">
        <v>506</v>
      </c>
      <c r="G531" s="34"/>
      <c r="H531" s="357">
        <f t="shared" ref="H531:I533" si="42">SUM(H532)</f>
        <v>3135501</v>
      </c>
      <c r="I531" s="357">
        <f t="shared" si="42"/>
        <v>3135501</v>
      </c>
    </row>
    <row r="532" spans="1:9" ht="63" x14ac:dyDescent="0.25">
      <c r="A532" s="3" t="s">
        <v>127</v>
      </c>
      <c r="B532" s="6">
        <v>10</v>
      </c>
      <c r="C532" s="2" t="s">
        <v>20</v>
      </c>
      <c r="D532" s="273" t="s">
        <v>234</v>
      </c>
      <c r="E532" s="274" t="s">
        <v>505</v>
      </c>
      <c r="F532" s="275" t="s">
        <v>506</v>
      </c>
      <c r="G532" s="2"/>
      <c r="H532" s="358">
        <f t="shared" si="42"/>
        <v>3135501</v>
      </c>
      <c r="I532" s="358">
        <f t="shared" si="42"/>
        <v>3135501</v>
      </c>
    </row>
    <row r="533" spans="1:9" ht="47.25" x14ac:dyDescent="0.25">
      <c r="A533" s="3" t="s">
        <v>513</v>
      </c>
      <c r="B533" s="6">
        <v>10</v>
      </c>
      <c r="C533" s="2" t="s">
        <v>20</v>
      </c>
      <c r="D533" s="273" t="s">
        <v>234</v>
      </c>
      <c r="E533" s="274" t="s">
        <v>10</v>
      </c>
      <c r="F533" s="275" t="s">
        <v>506</v>
      </c>
      <c r="G533" s="2"/>
      <c r="H533" s="358">
        <f t="shared" si="42"/>
        <v>3135501</v>
      </c>
      <c r="I533" s="358">
        <f t="shared" si="42"/>
        <v>3135501</v>
      </c>
    </row>
    <row r="534" spans="1:9" ht="47.25" x14ac:dyDescent="0.25">
      <c r="A534" s="3" t="s">
        <v>470</v>
      </c>
      <c r="B534" s="6">
        <v>10</v>
      </c>
      <c r="C534" s="2" t="s">
        <v>20</v>
      </c>
      <c r="D534" s="273" t="s">
        <v>234</v>
      </c>
      <c r="E534" s="274" t="s">
        <v>10</v>
      </c>
      <c r="F534" s="275" t="s">
        <v>623</v>
      </c>
      <c r="G534" s="2"/>
      <c r="H534" s="358">
        <f>SUM(H535:H536)</f>
        <v>3135501</v>
      </c>
      <c r="I534" s="358">
        <f>SUM(I535:I536)</f>
        <v>3135501</v>
      </c>
    </row>
    <row r="535" spans="1:9" ht="31.5" hidden="1" x14ac:dyDescent="0.25">
      <c r="A535" s="98" t="s">
        <v>709</v>
      </c>
      <c r="B535" s="6">
        <v>10</v>
      </c>
      <c r="C535" s="2" t="s">
        <v>20</v>
      </c>
      <c r="D535" s="273" t="s">
        <v>234</v>
      </c>
      <c r="E535" s="274" t="s">
        <v>10</v>
      </c>
      <c r="F535" s="275" t="s">
        <v>623</v>
      </c>
      <c r="G535" s="2" t="s">
        <v>16</v>
      </c>
      <c r="H535" s="360">
        <f>SUM([2]прил10!I235)</f>
        <v>0</v>
      </c>
      <c r="I535" s="360">
        <f>SUM([2]прил10!J235)</f>
        <v>0</v>
      </c>
    </row>
    <row r="536" spans="1:9" ht="15.75" x14ac:dyDescent="0.25">
      <c r="A536" s="3" t="s">
        <v>40</v>
      </c>
      <c r="B536" s="6">
        <v>10</v>
      </c>
      <c r="C536" s="2" t="s">
        <v>20</v>
      </c>
      <c r="D536" s="273" t="s">
        <v>234</v>
      </c>
      <c r="E536" s="274" t="s">
        <v>10</v>
      </c>
      <c r="F536" s="275" t="s">
        <v>623</v>
      </c>
      <c r="G536" s="2" t="s">
        <v>39</v>
      </c>
      <c r="H536" s="360">
        <f>SUM([2]прил10!I236)</f>
        <v>3135501</v>
      </c>
      <c r="I536" s="360">
        <f>SUM([2]прил10!J236)</f>
        <v>3135501</v>
      </c>
    </row>
    <row r="537" spans="1:9" ht="31.5" x14ac:dyDescent="0.25">
      <c r="A537" s="83" t="s">
        <v>180</v>
      </c>
      <c r="B537" s="36">
        <v>10</v>
      </c>
      <c r="C537" s="34" t="s">
        <v>20</v>
      </c>
      <c r="D537" s="270" t="s">
        <v>575</v>
      </c>
      <c r="E537" s="271" t="s">
        <v>505</v>
      </c>
      <c r="F537" s="272" t="s">
        <v>506</v>
      </c>
      <c r="G537" s="34"/>
      <c r="H537" s="357">
        <f t="shared" ref="H537:I539" si="43">SUM(H538)</f>
        <v>1134440</v>
      </c>
      <c r="I537" s="357">
        <f t="shared" si="43"/>
        <v>1134440</v>
      </c>
    </row>
    <row r="538" spans="1:9" ht="47.25" x14ac:dyDescent="0.25">
      <c r="A538" s="3" t="s">
        <v>181</v>
      </c>
      <c r="B538" s="592">
        <v>10</v>
      </c>
      <c r="C538" s="2" t="s">
        <v>20</v>
      </c>
      <c r="D538" s="273" t="s">
        <v>241</v>
      </c>
      <c r="E538" s="274" t="s">
        <v>505</v>
      </c>
      <c r="F538" s="275" t="s">
        <v>506</v>
      </c>
      <c r="G538" s="2"/>
      <c r="H538" s="358">
        <f t="shared" si="43"/>
        <v>1134440</v>
      </c>
      <c r="I538" s="358">
        <f t="shared" si="43"/>
        <v>1134440</v>
      </c>
    </row>
    <row r="539" spans="1:9" ht="15.75" x14ac:dyDescent="0.25">
      <c r="A539" s="3" t="s">
        <v>576</v>
      </c>
      <c r="B539" s="6">
        <v>10</v>
      </c>
      <c r="C539" s="2" t="s">
        <v>20</v>
      </c>
      <c r="D539" s="273" t="s">
        <v>241</v>
      </c>
      <c r="E539" s="274" t="s">
        <v>10</v>
      </c>
      <c r="F539" s="275" t="s">
        <v>506</v>
      </c>
      <c r="G539" s="2"/>
      <c r="H539" s="358">
        <f t="shared" si="43"/>
        <v>1134440</v>
      </c>
      <c r="I539" s="358">
        <f t="shared" si="43"/>
        <v>1134440</v>
      </c>
    </row>
    <row r="540" spans="1:9" ht="15.75" x14ac:dyDescent="0.25">
      <c r="A540" s="93" t="s">
        <v>182</v>
      </c>
      <c r="B540" s="592">
        <v>10</v>
      </c>
      <c r="C540" s="2" t="s">
        <v>20</v>
      </c>
      <c r="D540" s="273" t="s">
        <v>241</v>
      </c>
      <c r="E540" s="274" t="s">
        <v>10</v>
      </c>
      <c r="F540" s="275" t="s">
        <v>624</v>
      </c>
      <c r="G540" s="2"/>
      <c r="H540" s="358">
        <f>SUM(H541:H542)</f>
        <v>1134440</v>
      </c>
      <c r="I540" s="358">
        <f>SUM(I541:I542)</f>
        <v>1134440</v>
      </c>
    </row>
    <row r="541" spans="1:9" ht="31.5" hidden="1" x14ac:dyDescent="0.25">
      <c r="A541" s="98" t="s">
        <v>709</v>
      </c>
      <c r="B541" s="592">
        <v>10</v>
      </c>
      <c r="C541" s="2" t="s">
        <v>20</v>
      </c>
      <c r="D541" s="273" t="s">
        <v>241</v>
      </c>
      <c r="E541" s="274" t="s">
        <v>10</v>
      </c>
      <c r="F541" s="275" t="s">
        <v>624</v>
      </c>
      <c r="G541" s="2" t="s">
        <v>16</v>
      </c>
      <c r="H541" s="360">
        <f>SUM([2]прил10!I499)</f>
        <v>0</v>
      </c>
      <c r="I541" s="360">
        <f>SUM([2]прил10!J499)</f>
        <v>0</v>
      </c>
    </row>
    <row r="542" spans="1:9" ht="15.75" x14ac:dyDescent="0.25">
      <c r="A542" s="3" t="s">
        <v>40</v>
      </c>
      <c r="B542" s="592">
        <v>10</v>
      </c>
      <c r="C542" s="2" t="s">
        <v>20</v>
      </c>
      <c r="D542" s="273" t="s">
        <v>241</v>
      </c>
      <c r="E542" s="274" t="s">
        <v>10</v>
      </c>
      <c r="F542" s="275" t="s">
        <v>624</v>
      </c>
      <c r="G542" s="2" t="s">
        <v>39</v>
      </c>
      <c r="H542" s="360">
        <f>SUM([2]прил10!I500)</f>
        <v>1134440</v>
      </c>
      <c r="I542" s="360">
        <f>SUM([2]прил10!J500)</f>
        <v>1134440</v>
      </c>
    </row>
    <row r="543" spans="1:9" s="9" customFormat="1" ht="15.75" x14ac:dyDescent="0.25">
      <c r="A543" s="47" t="s">
        <v>76</v>
      </c>
      <c r="B543" s="46">
        <v>10</v>
      </c>
      <c r="C543" s="59" t="s">
        <v>74</v>
      </c>
      <c r="D543" s="267"/>
      <c r="E543" s="268"/>
      <c r="F543" s="269"/>
      <c r="G543" s="60"/>
      <c r="H543" s="356">
        <f>SUM(H544+H557)</f>
        <v>2334658</v>
      </c>
      <c r="I543" s="356">
        <f>SUM(I544+I557)</f>
        <v>2334658</v>
      </c>
    </row>
    <row r="544" spans="1:9" ht="31.5" x14ac:dyDescent="0.25">
      <c r="A544" s="102" t="s">
        <v>139</v>
      </c>
      <c r="B544" s="75">
        <v>10</v>
      </c>
      <c r="C544" s="76" t="s">
        <v>74</v>
      </c>
      <c r="D544" s="319" t="s">
        <v>201</v>
      </c>
      <c r="E544" s="320" t="s">
        <v>505</v>
      </c>
      <c r="F544" s="321" t="s">
        <v>506</v>
      </c>
      <c r="G544" s="37"/>
      <c r="H544" s="357">
        <f>SUM(H545+H553)</f>
        <v>2295874</v>
      </c>
      <c r="I544" s="357">
        <f>SUM(I545+I553)</f>
        <v>2295874</v>
      </c>
    </row>
    <row r="545" spans="1:9" ht="63" x14ac:dyDescent="0.25">
      <c r="A545" s="7" t="s">
        <v>138</v>
      </c>
      <c r="B545" s="40">
        <v>10</v>
      </c>
      <c r="C545" s="41" t="s">
        <v>74</v>
      </c>
      <c r="D545" s="316" t="s">
        <v>235</v>
      </c>
      <c r="E545" s="317" t="s">
        <v>505</v>
      </c>
      <c r="F545" s="318" t="s">
        <v>506</v>
      </c>
      <c r="G545" s="325"/>
      <c r="H545" s="358">
        <f>SUM(H546)</f>
        <v>2290874</v>
      </c>
      <c r="I545" s="358">
        <f>SUM(I546)</f>
        <v>2290874</v>
      </c>
    </row>
    <row r="546" spans="1:9" ht="47.25" x14ac:dyDescent="0.25">
      <c r="A546" s="7" t="s">
        <v>529</v>
      </c>
      <c r="B546" s="40">
        <v>10</v>
      </c>
      <c r="C546" s="41" t="s">
        <v>74</v>
      </c>
      <c r="D546" s="316" t="s">
        <v>235</v>
      </c>
      <c r="E546" s="317" t="s">
        <v>10</v>
      </c>
      <c r="F546" s="318" t="s">
        <v>506</v>
      </c>
      <c r="G546" s="325"/>
      <c r="H546" s="358">
        <f>SUM(H547+H551)</f>
        <v>2290874</v>
      </c>
      <c r="I546" s="358">
        <f>SUM(I547+I551)</f>
        <v>2290874</v>
      </c>
    </row>
    <row r="547" spans="1:9" ht="31.5" x14ac:dyDescent="0.25">
      <c r="A547" s="3" t="s">
        <v>105</v>
      </c>
      <c r="B547" s="40">
        <v>10</v>
      </c>
      <c r="C547" s="41" t="s">
        <v>74</v>
      </c>
      <c r="D547" s="316" t="s">
        <v>235</v>
      </c>
      <c r="E547" s="317" t="s">
        <v>10</v>
      </c>
      <c r="F547" s="318" t="s">
        <v>625</v>
      </c>
      <c r="G547" s="325"/>
      <c r="H547" s="358">
        <f>SUM(H548:H550)</f>
        <v>1896000</v>
      </c>
      <c r="I547" s="358">
        <f>SUM(I548:I550)</f>
        <v>1896000</v>
      </c>
    </row>
    <row r="548" spans="1:9" ht="47.25" x14ac:dyDescent="0.25">
      <c r="A548" s="93" t="s">
        <v>88</v>
      </c>
      <c r="B548" s="40">
        <v>10</v>
      </c>
      <c r="C548" s="41" t="s">
        <v>74</v>
      </c>
      <c r="D548" s="316" t="s">
        <v>235</v>
      </c>
      <c r="E548" s="317" t="s">
        <v>10</v>
      </c>
      <c r="F548" s="318" t="s">
        <v>625</v>
      </c>
      <c r="G548" s="2" t="s">
        <v>13</v>
      </c>
      <c r="H548" s="360">
        <f>SUM([2]прил10!I296)</f>
        <v>1700000</v>
      </c>
      <c r="I548" s="360">
        <f>SUM([2]прил10!J296)</f>
        <v>1700000</v>
      </c>
    </row>
    <row r="549" spans="1:9" ht="31.5" x14ac:dyDescent="0.25">
      <c r="A549" s="98" t="s">
        <v>709</v>
      </c>
      <c r="B549" s="40">
        <v>10</v>
      </c>
      <c r="C549" s="41" t="s">
        <v>74</v>
      </c>
      <c r="D549" s="316" t="s">
        <v>235</v>
      </c>
      <c r="E549" s="317" t="s">
        <v>10</v>
      </c>
      <c r="F549" s="318" t="s">
        <v>625</v>
      </c>
      <c r="G549" s="2" t="s">
        <v>16</v>
      </c>
      <c r="H549" s="360">
        <f>SUM([2]прил10!I297)</f>
        <v>196000</v>
      </c>
      <c r="I549" s="360">
        <f>SUM([2]прил10!J297)</f>
        <v>196000</v>
      </c>
    </row>
    <row r="550" spans="1:9" ht="15.75" hidden="1" x14ac:dyDescent="0.25">
      <c r="A550" s="3" t="s">
        <v>18</v>
      </c>
      <c r="B550" s="40">
        <v>10</v>
      </c>
      <c r="C550" s="41" t="s">
        <v>74</v>
      </c>
      <c r="D550" s="316" t="s">
        <v>235</v>
      </c>
      <c r="E550" s="317" t="s">
        <v>10</v>
      </c>
      <c r="F550" s="318" t="s">
        <v>625</v>
      </c>
      <c r="G550" s="2" t="s">
        <v>17</v>
      </c>
      <c r="H550" s="360">
        <f>SUM([2]прил10!I298)</f>
        <v>0</v>
      </c>
      <c r="I550" s="360">
        <f>SUM([2]прил10!J298)</f>
        <v>0</v>
      </c>
    </row>
    <row r="551" spans="1:9" ht="31.5" x14ac:dyDescent="0.25">
      <c r="A551" s="3" t="s">
        <v>87</v>
      </c>
      <c r="B551" s="40">
        <v>10</v>
      </c>
      <c r="C551" s="41" t="s">
        <v>74</v>
      </c>
      <c r="D551" s="316" t="s">
        <v>235</v>
      </c>
      <c r="E551" s="317" t="s">
        <v>10</v>
      </c>
      <c r="F551" s="318" t="s">
        <v>510</v>
      </c>
      <c r="G551" s="2"/>
      <c r="H551" s="358">
        <f>SUM(H552)</f>
        <v>394874</v>
      </c>
      <c r="I551" s="358">
        <f>SUM(I552)</f>
        <v>394874</v>
      </c>
    </row>
    <row r="552" spans="1:9" ht="47.25" x14ac:dyDescent="0.25">
      <c r="A552" s="93" t="s">
        <v>88</v>
      </c>
      <c r="B552" s="40">
        <v>10</v>
      </c>
      <c r="C552" s="41" t="s">
        <v>74</v>
      </c>
      <c r="D552" s="316" t="s">
        <v>235</v>
      </c>
      <c r="E552" s="317" t="s">
        <v>10</v>
      </c>
      <c r="F552" s="318" t="s">
        <v>510</v>
      </c>
      <c r="G552" s="2" t="s">
        <v>13</v>
      </c>
      <c r="H552" s="360">
        <f>SUM([2]прил10!I300)</f>
        <v>394874</v>
      </c>
      <c r="I552" s="360">
        <f>SUM([2]прил10!J300)</f>
        <v>394874</v>
      </c>
    </row>
    <row r="553" spans="1:9" ht="63" x14ac:dyDescent="0.25">
      <c r="A553" s="84" t="s">
        <v>127</v>
      </c>
      <c r="B553" s="40">
        <v>10</v>
      </c>
      <c r="C553" s="41" t="s">
        <v>74</v>
      </c>
      <c r="D553" s="316" t="s">
        <v>234</v>
      </c>
      <c r="E553" s="317" t="s">
        <v>505</v>
      </c>
      <c r="F553" s="318" t="s">
        <v>506</v>
      </c>
      <c r="G553" s="2"/>
      <c r="H553" s="358">
        <f t="shared" ref="H553:I555" si="44">SUM(H554)</f>
        <v>5000</v>
      </c>
      <c r="I553" s="358">
        <f t="shared" si="44"/>
        <v>5000</v>
      </c>
    </row>
    <row r="554" spans="1:9" ht="47.25" x14ac:dyDescent="0.25">
      <c r="A554" s="327" t="s">
        <v>513</v>
      </c>
      <c r="B554" s="40">
        <v>10</v>
      </c>
      <c r="C554" s="41" t="s">
        <v>74</v>
      </c>
      <c r="D554" s="316" t="s">
        <v>234</v>
      </c>
      <c r="E554" s="317" t="s">
        <v>10</v>
      </c>
      <c r="F554" s="318" t="s">
        <v>506</v>
      </c>
      <c r="G554" s="2"/>
      <c r="H554" s="358">
        <f t="shared" si="44"/>
        <v>5000</v>
      </c>
      <c r="I554" s="358">
        <f t="shared" si="44"/>
        <v>5000</v>
      </c>
    </row>
    <row r="555" spans="1:9" ht="31.5" x14ac:dyDescent="0.25">
      <c r="A555" s="88" t="s">
        <v>116</v>
      </c>
      <c r="B555" s="40">
        <v>10</v>
      </c>
      <c r="C555" s="41" t="s">
        <v>74</v>
      </c>
      <c r="D555" s="316" t="s">
        <v>234</v>
      </c>
      <c r="E555" s="317" t="s">
        <v>10</v>
      </c>
      <c r="F555" s="318" t="s">
        <v>515</v>
      </c>
      <c r="G555" s="2"/>
      <c r="H555" s="358">
        <f t="shared" si="44"/>
        <v>5000</v>
      </c>
      <c r="I555" s="358">
        <f t="shared" si="44"/>
        <v>5000</v>
      </c>
    </row>
    <row r="556" spans="1:9" ht="31.5" x14ac:dyDescent="0.25">
      <c r="A556" s="98" t="s">
        <v>709</v>
      </c>
      <c r="B556" s="40">
        <v>10</v>
      </c>
      <c r="C556" s="41" t="s">
        <v>74</v>
      </c>
      <c r="D556" s="316" t="s">
        <v>234</v>
      </c>
      <c r="E556" s="317" t="s">
        <v>10</v>
      </c>
      <c r="F556" s="318" t="s">
        <v>515</v>
      </c>
      <c r="G556" s="2" t="s">
        <v>16</v>
      </c>
      <c r="H556" s="359">
        <f>SUM([2]прил10!I304)</f>
        <v>5000</v>
      </c>
      <c r="I556" s="359">
        <f>SUM([2]прил10!J304)</f>
        <v>5000</v>
      </c>
    </row>
    <row r="557" spans="1:9" ht="31.5" x14ac:dyDescent="0.25">
      <c r="A557" s="83" t="s">
        <v>119</v>
      </c>
      <c r="B557" s="75">
        <v>10</v>
      </c>
      <c r="C557" s="76" t="s">
        <v>74</v>
      </c>
      <c r="D557" s="270" t="s">
        <v>508</v>
      </c>
      <c r="E557" s="271" t="s">
        <v>505</v>
      </c>
      <c r="F557" s="272" t="s">
        <v>506</v>
      </c>
      <c r="G557" s="34"/>
      <c r="H557" s="357">
        <f t="shared" ref="H557:I560" si="45">SUM(H558)</f>
        <v>38784</v>
      </c>
      <c r="I557" s="357">
        <f t="shared" si="45"/>
        <v>38784</v>
      </c>
    </row>
    <row r="558" spans="1:9" ht="63" x14ac:dyDescent="0.25">
      <c r="A558" s="84" t="s">
        <v>132</v>
      </c>
      <c r="B558" s="40">
        <v>10</v>
      </c>
      <c r="C558" s="41" t="s">
        <v>74</v>
      </c>
      <c r="D558" s="273" t="s">
        <v>509</v>
      </c>
      <c r="E558" s="274" t="s">
        <v>505</v>
      </c>
      <c r="F558" s="275" t="s">
        <v>506</v>
      </c>
      <c r="G558" s="50"/>
      <c r="H558" s="358">
        <f t="shared" si="45"/>
        <v>38784</v>
      </c>
      <c r="I558" s="358">
        <f t="shared" si="45"/>
        <v>38784</v>
      </c>
    </row>
    <row r="559" spans="1:9" ht="47.25" x14ac:dyDescent="0.25">
      <c r="A559" s="84" t="s">
        <v>512</v>
      </c>
      <c r="B559" s="40">
        <v>10</v>
      </c>
      <c r="C559" s="41" t="s">
        <v>74</v>
      </c>
      <c r="D559" s="273" t="s">
        <v>509</v>
      </c>
      <c r="E559" s="274" t="s">
        <v>10</v>
      </c>
      <c r="F559" s="275" t="s">
        <v>506</v>
      </c>
      <c r="G559" s="50"/>
      <c r="H559" s="358">
        <f t="shared" si="45"/>
        <v>38784</v>
      </c>
      <c r="I559" s="358">
        <f t="shared" si="45"/>
        <v>38784</v>
      </c>
    </row>
    <row r="560" spans="1:9" ht="15.75" x14ac:dyDescent="0.25">
      <c r="A560" s="84" t="s">
        <v>121</v>
      </c>
      <c r="B560" s="40">
        <v>10</v>
      </c>
      <c r="C560" s="41" t="s">
        <v>74</v>
      </c>
      <c r="D560" s="273" t="s">
        <v>509</v>
      </c>
      <c r="E560" s="274" t="s">
        <v>10</v>
      </c>
      <c r="F560" s="275" t="s">
        <v>511</v>
      </c>
      <c r="G560" s="50"/>
      <c r="H560" s="358">
        <f t="shared" si="45"/>
        <v>38784</v>
      </c>
      <c r="I560" s="358">
        <f t="shared" si="45"/>
        <v>38784</v>
      </c>
    </row>
    <row r="561" spans="1:9" ht="31.5" x14ac:dyDescent="0.25">
      <c r="A561" s="98" t="s">
        <v>709</v>
      </c>
      <c r="B561" s="40">
        <v>10</v>
      </c>
      <c r="C561" s="41" t="s">
        <v>74</v>
      </c>
      <c r="D561" s="273" t="s">
        <v>509</v>
      </c>
      <c r="E561" s="274" t="s">
        <v>10</v>
      </c>
      <c r="F561" s="275" t="s">
        <v>511</v>
      </c>
      <c r="G561" s="2" t="s">
        <v>16</v>
      </c>
      <c r="H561" s="360">
        <f>SUM([2]прил10!I309)</f>
        <v>38784</v>
      </c>
      <c r="I561" s="360">
        <f>SUM([2]прил10!J309)</f>
        <v>38784</v>
      </c>
    </row>
    <row r="562" spans="1:9" ht="15.75" x14ac:dyDescent="0.25">
      <c r="A562" s="82" t="s">
        <v>43</v>
      </c>
      <c r="B562" s="45">
        <v>11</v>
      </c>
      <c r="C562" s="45"/>
      <c r="D562" s="304"/>
      <c r="E562" s="305"/>
      <c r="F562" s="306"/>
      <c r="G562" s="15"/>
      <c r="H562" s="355">
        <f>SUM(H563)</f>
        <v>157000</v>
      </c>
      <c r="I562" s="355">
        <f>SUM(I563)</f>
        <v>157000</v>
      </c>
    </row>
    <row r="563" spans="1:9" ht="15.75" x14ac:dyDescent="0.25">
      <c r="A563" s="95" t="s">
        <v>44</v>
      </c>
      <c r="B563" s="46">
        <v>11</v>
      </c>
      <c r="C563" s="26" t="s">
        <v>12</v>
      </c>
      <c r="D563" s="267"/>
      <c r="E563" s="268"/>
      <c r="F563" s="269"/>
      <c r="G563" s="25"/>
      <c r="H563" s="356">
        <f>SUM(H564,H573)</f>
        <v>157000</v>
      </c>
      <c r="I563" s="356">
        <f>SUM(I564,I573)</f>
        <v>157000</v>
      </c>
    </row>
    <row r="564" spans="1:9" ht="31.5" x14ac:dyDescent="0.25">
      <c r="A564" s="102" t="s">
        <v>139</v>
      </c>
      <c r="B564" s="34" t="s">
        <v>45</v>
      </c>
      <c r="C564" s="34" t="s">
        <v>12</v>
      </c>
      <c r="D564" s="270" t="s">
        <v>201</v>
      </c>
      <c r="E564" s="271" t="s">
        <v>505</v>
      </c>
      <c r="F564" s="272" t="s">
        <v>506</v>
      </c>
      <c r="G564" s="37"/>
      <c r="H564" s="357">
        <f>SUM(H569,H565)</f>
        <v>7000</v>
      </c>
      <c r="I564" s="357">
        <f>SUM(I569,I565)</f>
        <v>7000</v>
      </c>
    </row>
    <row r="565" spans="1:9" s="43" customFormat="1" ht="47.25" x14ac:dyDescent="0.25">
      <c r="A565" s="3" t="s">
        <v>177</v>
      </c>
      <c r="B565" s="41" t="s">
        <v>45</v>
      </c>
      <c r="C565" s="41" t="s">
        <v>12</v>
      </c>
      <c r="D565" s="316" t="s">
        <v>203</v>
      </c>
      <c r="E565" s="317" t="s">
        <v>505</v>
      </c>
      <c r="F565" s="318" t="s">
        <v>506</v>
      </c>
      <c r="G565" s="42"/>
      <c r="H565" s="361">
        <f t="shared" ref="H565:I567" si="46">SUM(H566)</f>
        <v>2000</v>
      </c>
      <c r="I565" s="361">
        <f t="shared" si="46"/>
        <v>2000</v>
      </c>
    </row>
    <row r="566" spans="1:9" s="43" customFormat="1" ht="47.25" x14ac:dyDescent="0.25">
      <c r="A566" s="329" t="s">
        <v>613</v>
      </c>
      <c r="B566" s="41" t="s">
        <v>45</v>
      </c>
      <c r="C566" s="41" t="s">
        <v>12</v>
      </c>
      <c r="D566" s="316" t="s">
        <v>203</v>
      </c>
      <c r="E566" s="317" t="s">
        <v>10</v>
      </c>
      <c r="F566" s="318" t="s">
        <v>506</v>
      </c>
      <c r="G566" s="42"/>
      <c r="H566" s="361">
        <f t="shared" si="46"/>
        <v>2000</v>
      </c>
      <c r="I566" s="361">
        <f t="shared" si="46"/>
        <v>2000</v>
      </c>
    </row>
    <row r="567" spans="1:9" s="43" customFormat="1" ht="15.75" x14ac:dyDescent="0.25">
      <c r="A567" s="85" t="s">
        <v>627</v>
      </c>
      <c r="B567" s="41" t="s">
        <v>45</v>
      </c>
      <c r="C567" s="41" t="s">
        <v>12</v>
      </c>
      <c r="D567" s="316" t="s">
        <v>203</v>
      </c>
      <c r="E567" s="317" t="s">
        <v>10</v>
      </c>
      <c r="F567" s="318" t="s">
        <v>626</v>
      </c>
      <c r="G567" s="42"/>
      <c r="H567" s="361">
        <f t="shared" si="46"/>
        <v>2000</v>
      </c>
      <c r="I567" s="361">
        <f t="shared" si="46"/>
        <v>2000</v>
      </c>
    </row>
    <row r="568" spans="1:9" s="43" customFormat="1" ht="31.5" x14ac:dyDescent="0.25">
      <c r="A568" s="101" t="s">
        <v>709</v>
      </c>
      <c r="B568" s="41" t="s">
        <v>45</v>
      </c>
      <c r="C568" s="41" t="s">
        <v>12</v>
      </c>
      <c r="D568" s="316" t="s">
        <v>203</v>
      </c>
      <c r="E568" s="317" t="s">
        <v>10</v>
      </c>
      <c r="F568" s="318" t="s">
        <v>626</v>
      </c>
      <c r="G568" s="42" t="s">
        <v>16</v>
      </c>
      <c r="H568" s="362">
        <f>SUM([2]прил10!I610)</f>
        <v>2000</v>
      </c>
      <c r="I568" s="362">
        <f>SUM([2]прил10!J610)</f>
        <v>2000</v>
      </c>
    </row>
    <row r="569" spans="1:9" ht="63" x14ac:dyDescent="0.25">
      <c r="A569" s="84" t="s">
        <v>183</v>
      </c>
      <c r="B569" s="2" t="s">
        <v>45</v>
      </c>
      <c r="C569" s="2" t="s">
        <v>12</v>
      </c>
      <c r="D569" s="273" t="s">
        <v>234</v>
      </c>
      <c r="E569" s="274" t="s">
        <v>505</v>
      </c>
      <c r="F569" s="275" t="s">
        <v>506</v>
      </c>
      <c r="G569" s="2"/>
      <c r="H569" s="358">
        <f t="shared" ref="H569:I571" si="47">SUM(H570)</f>
        <v>5000</v>
      </c>
      <c r="I569" s="358">
        <f t="shared" si="47"/>
        <v>5000</v>
      </c>
    </row>
    <row r="570" spans="1:9" ht="47.25" x14ac:dyDescent="0.25">
      <c r="A570" s="327" t="s">
        <v>513</v>
      </c>
      <c r="B570" s="41" t="s">
        <v>45</v>
      </c>
      <c r="C570" s="41" t="s">
        <v>12</v>
      </c>
      <c r="D570" s="273" t="s">
        <v>234</v>
      </c>
      <c r="E570" s="274" t="s">
        <v>10</v>
      </c>
      <c r="F570" s="275" t="s">
        <v>506</v>
      </c>
      <c r="G570" s="2"/>
      <c r="H570" s="358">
        <f t="shared" si="47"/>
        <v>5000</v>
      </c>
      <c r="I570" s="358">
        <f t="shared" si="47"/>
        <v>5000</v>
      </c>
    </row>
    <row r="571" spans="1:9" ht="31.5" x14ac:dyDescent="0.25">
      <c r="A571" s="88" t="s">
        <v>116</v>
      </c>
      <c r="B571" s="2" t="s">
        <v>45</v>
      </c>
      <c r="C571" s="2" t="s">
        <v>12</v>
      </c>
      <c r="D571" s="273" t="s">
        <v>234</v>
      </c>
      <c r="E571" s="274" t="s">
        <v>10</v>
      </c>
      <c r="F571" s="275" t="s">
        <v>515</v>
      </c>
      <c r="G571" s="2"/>
      <c r="H571" s="358">
        <f t="shared" si="47"/>
        <v>5000</v>
      </c>
      <c r="I571" s="358">
        <f t="shared" si="47"/>
        <v>5000</v>
      </c>
    </row>
    <row r="572" spans="1:9" ht="31.5" x14ac:dyDescent="0.25">
      <c r="A572" s="98" t="s">
        <v>709</v>
      </c>
      <c r="B572" s="2" t="s">
        <v>45</v>
      </c>
      <c r="C572" s="2" t="s">
        <v>12</v>
      </c>
      <c r="D572" s="273" t="s">
        <v>234</v>
      </c>
      <c r="E572" s="274" t="s">
        <v>10</v>
      </c>
      <c r="F572" s="275" t="s">
        <v>515</v>
      </c>
      <c r="G572" s="2" t="s">
        <v>16</v>
      </c>
      <c r="H572" s="359">
        <f>SUM([2]прил10!I614)</f>
        <v>5000</v>
      </c>
      <c r="I572" s="359">
        <f>SUM([2]прил10!J614)</f>
        <v>5000</v>
      </c>
    </row>
    <row r="573" spans="1:9" ht="63" x14ac:dyDescent="0.25">
      <c r="A573" s="74" t="s">
        <v>168</v>
      </c>
      <c r="B573" s="34" t="s">
        <v>45</v>
      </c>
      <c r="C573" s="34" t="s">
        <v>12</v>
      </c>
      <c r="D573" s="270" t="s">
        <v>593</v>
      </c>
      <c r="E573" s="271" t="s">
        <v>505</v>
      </c>
      <c r="F573" s="272" t="s">
        <v>506</v>
      </c>
      <c r="G573" s="34"/>
      <c r="H573" s="357">
        <f t="shared" ref="H573:I576" si="48">SUM(H574)</f>
        <v>150000</v>
      </c>
      <c r="I573" s="357">
        <f t="shared" si="48"/>
        <v>150000</v>
      </c>
    </row>
    <row r="574" spans="1:9" ht="78.75" x14ac:dyDescent="0.25">
      <c r="A574" s="89" t="s">
        <v>184</v>
      </c>
      <c r="B574" s="2" t="s">
        <v>45</v>
      </c>
      <c r="C574" s="2" t="s">
        <v>12</v>
      </c>
      <c r="D574" s="273" t="s">
        <v>254</v>
      </c>
      <c r="E574" s="274" t="s">
        <v>505</v>
      </c>
      <c r="F574" s="275" t="s">
        <v>506</v>
      </c>
      <c r="G574" s="2"/>
      <c r="H574" s="358">
        <f t="shared" si="48"/>
        <v>150000</v>
      </c>
      <c r="I574" s="358">
        <f t="shared" si="48"/>
        <v>150000</v>
      </c>
    </row>
    <row r="575" spans="1:9" ht="31.5" x14ac:dyDescent="0.25">
      <c r="A575" s="89" t="s">
        <v>628</v>
      </c>
      <c r="B575" s="2" t="s">
        <v>45</v>
      </c>
      <c r="C575" s="2" t="s">
        <v>12</v>
      </c>
      <c r="D575" s="273" t="s">
        <v>254</v>
      </c>
      <c r="E575" s="274" t="s">
        <v>10</v>
      </c>
      <c r="F575" s="275" t="s">
        <v>506</v>
      </c>
      <c r="G575" s="2"/>
      <c r="H575" s="358">
        <f t="shared" si="48"/>
        <v>150000</v>
      </c>
      <c r="I575" s="358">
        <f t="shared" si="48"/>
        <v>150000</v>
      </c>
    </row>
    <row r="576" spans="1:9" ht="47.25" x14ac:dyDescent="0.25">
      <c r="A576" s="3" t="s">
        <v>185</v>
      </c>
      <c r="B576" s="2" t="s">
        <v>45</v>
      </c>
      <c r="C576" s="2" t="s">
        <v>12</v>
      </c>
      <c r="D576" s="273" t="s">
        <v>254</v>
      </c>
      <c r="E576" s="274" t="s">
        <v>10</v>
      </c>
      <c r="F576" s="275" t="s">
        <v>629</v>
      </c>
      <c r="G576" s="2"/>
      <c r="H576" s="358">
        <f t="shared" si="48"/>
        <v>150000</v>
      </c>
      <c r="I576" s="358">
        <f t="shared" si="48"/>
        <v>150000</v>
      </c>
    </row>
    <row r="577" spans="1:9" ht="31.5" x14ac:dyDescent="0.25">
      <c r="A577" s="98" t="s">
        <v>709</v>
      </c>
      <c r="B577" s="2" t="s">
        <v>45</v>
      </c>
      <c r="C577" s="2" t="s">
        <v>12</v>
      </c>
      <c r="D577" s="273" t="s">
        <v>254</v>
      </c>
      <c r="E577" s="274" t="s">
        <v>10</v>
      </c>
      <c r="F577" s="275" t="s">
        <v>629</v>
      </c>
      <c r="G577" s="2" t="s">
        <v>16</v>
      </c>
      <c r="H577" s="360">
        <f>SUM([2]прил10!I619)</f>
        <v>150000</v>
      </c>
      <c r="I577" s="360">
        <f>SUM([2]прил10!J619)</f>
        <v>150000</v>
      </c>
    </row>
    <row r="578" spans="1:9" ht="47.25" x14ac:dyDescent="0.25">
      <c r="A578" s="82" t="s">
        <v>46</v>
      </c>
      <c r="B578" s="45">
        <v>14</v>
      </c>
      <c r="C578" s="45"/>
      <c r="D578" s="304"/>
      <c r="E578" s="305"/>
      <c r="F578" s="306"/>
      <c r="G578" s="15"/>
      <c r="H578" s="355">
        <f>SUM(H579+H585)</f>
        <v>3508778</v>
      </c>
      <c r="I578" s="355">
        <f>SUM(I579+I585)</f>
        <v>3508778</v>
      </c>
    </row>
    <row r="579" spans="1:9" ht="31.5" x14ac:dyDescent="0.25">
      <c r="A579" s="95" t="s">
        <v>47</v>
      </c>
      <c r="B579" s="46">
        <v>14</v>
      </c>
      <c r="C579" s="26" t="s">
        <v>10</v>
      </c>
      <c r="D579" s="267"/>
      <c r="E579" s="268"/>
      <c r="F579" s="269"/>
      <c r="G579" s="25"/>
      <c r="H579" s="356">
        <f t="shared" ref="H579:I583" si="49">SUM(H580)</f>
        <v>3508778</v>
      </c>
      <c r="I579" s="356">
        <f t="shared" si="49"/>
        <v>3508778</v>
      </c>
    </row>
    <row r="580" spans="1:9" ht="47.25" x14ac:dyDescent="0.25">
      <c r="A580" s="83" t="s">
        <v>136</v>
      </c>
      <c r="B580" s="36">
        <v>14</v>
      </c>
      <c r="C580" s="34" t="s">
        <v>10</v>
      </c>
      <c r="D580" s="270" t="s">
        <v>232</v>
      </c>
      <c r="E580" s="271" t="s">
        <v>505</v>
      </c>
      <c r="F580" s="272" t="s">
        <v>506</v>
      </c>
      <c r="G580" s="34"/>
      <c r="H580" s="357">
        <f t="shared" si="49"/>
        <v>3508778</v>
      </c>
      <c r="I580" s="357">
        <f t="shared" si="49"/>
        <v>3508778</v>
      </c>
    </row>
    <row r="581" spans="1:9" ht="63" x14ac:dyDescent="0.25">
      <c r="A581" s="93" t="s">
        <v>186</v>
      </c>
      <c r="B581" s="592">
        <v>14</v>
      </c>
      <c r="C581" s="2" t="s">
        <v>10</v>
      </c>
      <c r="D581" s="273" t="s">
        <v>236</v>
      </c>
      <c r="E581" s="274" t="s">
        <v>505</v>
      </c>
      <c r="F581" s="275" t="s">
        <v>506</v>
      </c>
      <c r="G581" s="2"/>
      <c r="H581" s="358">
        <f t="shared" si="49"/>
        <v>3508778</v>
      </c>
      <c r="I581" s="358">
        <f t="shared" si="49"/>
        <v>3508778</v>
      </c>
    </row>
    <row r="582" spans="1:9" ht="47.25" x14ac:dyDescent="0.25">
      <c r="A582" s="93" t="s">
        <v>630</v>
      </c>
      <c r="B582" s="592">
        <v>14</v>
      </c>
      <c r="C582" s="2" t="s">
        <v>10</v>
      </c>
      <c r="D582" s="273" t="s">
        <v>236</v>
      </c>
      <c r="E582" s="274" t="s">
        <v>12</v>
      </c>
      <c r="F582" s="275" t="s">
        <v>506</v>
      </c>
      <c r="G582" s="2"/>
      <c r="H582" s="358">
        <f t="shared" si="49"/>
        <v>3508778</v>
      </c>
      <c r="I582" s="358">
        <f t="shared" si="49"/>
        <v>3508778</v>
      </c>
    </row>
    <row r="583" spans="1:9" ht="47.25" x14ac:dyDescent="0.25">
      <c r="A583" s="93" t="s">
        <v>632</v>
      </c>
      <c r="B583" s="592">
        <v>14</v>
      </c>
      <c r="C583" s="2" t="s">
        <v>10</v>
      </c>
      <c r="D583" s="273" t="s">
        <v>236</v>
      </c>
      <c r="E583" s="274" t="s">
        <v>12</v>
      </c>
      <c r="F583" s="275" t="s">
        <v>631</v>
      </c>
      <c r="G583" s="2"/>
      <c r="H583" s="358">
        <f t="shared" si="49"/>
        <v>3508778</v>
      </c>
      <c r="I583" s="358">
        <f t="shared" si="49"/>
        <v>3508778</v>
      </c>
    </row>
    <row r="584" spans="1:9" ht="15.75" x14ac:dyDescent="0.25">
      <c r="A584" s="93" t="s">
        <v>21</v>
      </c>
      <c r="B584" s="592">
        <v>14</v>
      </c>
      <c r="C584" s="2" t="s">
        <v>10</v>
      </c>
      <c r="D584" s="273" t="s">
        <v>236</v>
      </c>
      <c r="E584" s="274" t="s">
        <v>12</v>
      </c>
      <c r="F584" s="275" t="s">
        <v>631</v>
      </c>
      <c r="G584" s="2" t="s">
        <v>71</v>
      </c>
      <c r="H584" s="360">
        <f>SUM([2]прил10!I316)</f>
        <v>3508778</v>
      </c>
      <c r="I584" s="360">
        <f>SUM([2]прил10!J316)</f>
        <v>3508778</v>
      </c>
    </row>
    <row r="585" spans="1:9" ht="15.75" hidden="1" x14ac:dyDescent="0.25">
      <c r="A585" s="95" t="s">
        <v>195</v>
      </c>
      <c r="B585" s="46">
        <v>14</v>
      </c>
      <c r="C585" s="26" t="s">
        <v>15</v>
      </c>
      <c r="D585" s="267"/>
      <c r="E585" s="268"/>
      <c r="F585" s="269"/>
      <c r="G585" s="26"/>
      <c r="H585" s="356">
        <f t="shared" ref="H585:I589" si="50">SUM(H586)</f>
        <v>0</v>
      </c>
      <c r="I585" s="356">
        <f t="shared" si="50"/>
        <v>0</v>
      </c>
    </row>
    <row r="586" spans="1:9" ht="47.25" hidden="1" x14ac:dyDescent="0.25">
      <c r="A586" s="83" t="s">
        <v>136</v>
      </c>
      <c r="B586" s="36">
        <v>14</v>
      </c>
      <c r="C586" s="34" t="s">
        <v>15</v>
      </c>
      <c r="D586" s="270" t="s">
        <v>232</v>
      </c>
      <c r="E586" s="271" t="s">
        <v>505</v>
      </c>
      <c r="F586" s="272" t="s">
        <v>506</v>
      </c>
      <c r="G586" s="34"/>
      <c r="H586" s="357">
        <f t="shared" si="50"/>
        <v>0</v>
      </c>
      <c r="I586" s="357">
        <f t="shared" si="50"/>
        <v>0</v>
      </c>
    </row>
    <row r="587" spans="1:9" ht="63" hidden="1" x14ac:dyDescent="0.25">
      <c r="A587" s="93" t="s">
        <v>186</v>
      </c>
      <c r="B587" s="592">
        <v>14</v>
      </c>
      <c r="C587" s="2" t="s">
        <v>15</v>
      </c>
      <c r="D587" s="273" t="s">
        <v>236</v>
      </c>
      <c r="E587" s="274" t="s">
        <v>505</v>
      </c>
      <c r="F587" s="275" t="s">
        <v>506</v>
      </c>
      <c r="G587" s="80"/>
      <c r="H587" s="358">
        <f t="shared" si="50"/>
        <v>0</v>
      </c>
      <c r="I587" s="358">
        <f t="shared" si="50"/>
        <v>0</v>
      </c>
    </row>
    <row r="588" spans="1:9" ht="47.25" hidden="1" x14ac:dyDescent="0.25">
      <c r="A588" s="488" t="s">
        <v>690</v>
      </c>
      <c r="B588" s="381">
        <v>14</v>
      </c>
      <c r="C588" s="42" t="s">
        <v>15</v>
      </c>
      <c r="D588" s="316" t="s">
        <v>236</v>
      </c>
      <c r="E588" s="317" t="s">
        <v>20</v>
      </c>
      <c r="F588" s="318" t="s">
        <v>506</v>
      </c>
      <c r="G588" s="80"/>
      <c r="H588" s="358">
        <f t="shared" si="50"/>
        <v>0</v>
      </c>
      <c r="I588" s="358">
        <f t="shared" si="50"/>
        <v>0</v>
      </c>
    </row>
    <row r="589" spans="1:9" ht="47.25" hidden="1" x14ac:dyDescent="0.25">
      <c r="A589" s="77" t="s">
        <v>692</v>
      </c>
      <c r="B589" s="381">
        <v>14</v>
      </c>
      <c r="C589" s="42" t="s">
        <v>15</v>
      </c>
      <c r="D589" s="316" t="s">
        <v>236</v>
      </c>
      <c r="E589" s="317" t="s">
        <v>20</v>
      </c>
      <c r="F589" s="318" t="s">
        <v>691</v>
      </c>
      <c r="G589" s="80"/>
      <c r="H589" s="358">
        <f t="shared" si="50"/>
        <v>0</v>
      </c>
      <c r="I589" s="358">
        <f t="shared" si="50"/>
        <v>0</v>
      </c>
    </row>
    <row r="590" spans="1:9" ht="15.75" hidden="1" x14ac:dyDescent="0.25">
      <c r="A590" s="489" t="s">
        <v>21</v>
      </c>
      <c r="B590" s="381">
        <v>14</v>
      </c>
      <c r="C590" s="42" t="s">
        <v>15</v>
      </c>
      <c r="D590" s="316" t="s">
        <v>236</v>
      </c>
      <c r="E590" s="317" t="s">
        <v>20</v>
      </c>
      <c r="F590" s="318" t="s">
        <v>691</v>
      </c>
      <c r="G590" s="2" t="s">
        <v>71</v>
      </c>
      <c r="H590" s="364">
        <f>SUM([2]прил10!I322)</f>
        <v>0</v>
      </c>
      <c r="I590" s="364">
        <f>SUM([2]прил10!J322)</f>
        <v>0</v>
      </c>
    </row>
    <row r="591" spans="1:9" ht="18.75" x14ac:dyDescent="0.3">
      <c r="A591" s="632" t="s">
        <v>1009</v>
      </c>
      <c r="B591" s="633"/>
      <c r="C591" s="633"/>
      <c r="D591" s="633"/>
      <c r="E591" s="633"/>
      <c r="F591" s="633"/>
      <c r="G591" s="634"/>
      <c r="H591" s="568">
        <f>SUM([2]прил10!I620)</f>
        <v>2799554</v>
      </c>
      <c r="I591" s="567">
        <f>SUM([2]прил10!J620)</f>
        <v>5867409</v>
      </c>
    </row>
  </sheetData>
  <mergeCells count="3">
    <mergeCell ref="A591:G591"/>
    <mergeCell ref="A10:G12"/>
    <mergeCell ref="D14:F14"/>
  </mergeCells>
  <pageMargins left="0.70866141732283472" right="0.70866141732283472" top="0.74803149606299213" bottom="0.74803149606299213" header="0.31496062992125984" footer="0.31496062992125984"/>
  <pageSetup paperSize="9" scale="56" orientation="portrait" blackAndWhite="1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1"/>
  <sheetViews>
    <sheetView zoomScaleNormal="100" workbookViewId="0">
      <selection sqref="A1:XFD1048576"/>
    </sheetView>
  </sheetViews>
  <sheetFormatPr defaultRowHeight="15" x14ac:dyDescent="0.25"/>
  <cols>
    <col min="1" max="1" width="71.85546875" customWidth="1"/>
    <col min="2" max="2" width="6.5703125" customWidth="1"/>
    <col min="3" max="4" width="4.85546875" customWidth="1"/>
    <col min="5" max="5" width="4.7109375" customWidth="1"/>
    <col min="6" max="6" width="3.5703125" customWidth="1"/>
    <col min="7" max="7" width="7.140625" customWidth="1"/>
    <col min="8" max="8" width="5.85546875" customWidth="1"/>
    <col min="9" max="9" width="12.42578125" customWidth="1"/>
  </cols>
  <sheetData>
    <row r="1" spans="1:9" x14ac:dyDescent="0.25">
      <c r="D1" s="602" t="s">
        <v>937</v>
      </c>
      <c r="E1" s="602"/>
      <c r="F1" s="602"/>
      <c r="G1" s="1"/>
    </row>
    <row r="2" spans="1:9" x14ac:dyDescent="0.25">
      <c r="D2" s="602" t="s">
        <v>7</v>
      </c>
      <c r="E2" s="602"/>
      <c r="F2" s="602"/>
    </row>
    <row r="3" spans="1:9" x14ac:dyDescent="0.25">
      <c r="D3" s="602" t="s">
        <v>6</v>
      </c>
      <c r="E3" s="602"/>
      <c r="F3" s="602"/>
    </row>
    <row r="4" spans="1:9" x14ac:dyDescent="0.25">
      <c r="D4" s="602" t="s">
        <v>106</v>
      </c>
      <c r="E4" s="602"/>
      <c r="F4" s="602"/>
    </row>
    <row r="5" spans="1:9" x14ac:dyDescent="0.25">
      <c r="D5" s="602" t="s">
        <v>926</v>
      </c>
      <c r="E5" s="602"/>
      <c r="F5" s="602"/>
    </row>
    <row r="6" spans="1:9" x14ac:dyDescent="0.25">
      <c r="D6" s="602" t="s">
        <v>929</v>
      </c>
      <c r="E6" s="602"/>
      <c r="F6" s="602"/>
    </row>
    <row r="7" spans="1:9" x14ac:dyDescent="0.25">
      <c r="D7" s="599" t="s">
        <v>1068</v>
      </c>
      <c r="E7" s="599"/>
      <c r="F7" s="599"/>
      <c r="G7" s="600"/>
    </row>
    <row r="8" spans="1:9" x14ac:dyDescent="0.25">
      <c r="D8" s="602" t="s">
        <v>1123</v>
      </c>
      <c r="E8" s="602"/>
      <c r="F8" s="602"/>
    </row>
    <row r="9" spans="1:9" ht="18.75" x14ac:dyDescent="0.25">
      <c r="A9" s="626" t="s">
        <v>641</v>
      </c>
      <c r="B9" s="626"/>
      <c r="C9" s="626"/>
      <c r="D9" s="626"/>
      <c r="E9" s="626"/>
      <c r="F9" s="626"/>
      <c r="G9" s="626"/>
      <c r="H9" s="626"/>
      <c r="I9" s="626"/>
    </row>
    <row r="10" spans="1:9" ht="18.75" x14ac:dyDescent="0.25">
      <c r="A10" s="626" t="s">
        <v>73</v>
      </c>
      <c r="B10" s="626"/>
      <c r="C10" s="626"/>
      <c r="D10" s="626"/>
      <c r="E10" s="626"/>
      <c r="F10" s="626"/>
      <c r="G10" s="626"/>
      <c r="H10" s="626"/>
      <c r="I10" s="626"/>
    </row>
    <row r="11" spans="1:9" ht="18.75" x14ac:dyDescent="0.25">
      <c r="A11" s="626" t="s">
        <v>936</v>
      </c>
      <c r="B11" s="626"/>
      <c r="C11" s="626"/>
      <c r="D11" s="626"/>
      <c r="E11" s="626"/>
      <c r="F11" s="626"/>
      <c r="G11" s="626"/>
      <c r="H11" s="626"/>
      <c r="I11" s="626"/>
    </row>
    <row r="12" spans="1:9" ht="15.75" x14ac:dyDescent="0.25">
      <c r="C12" s="606"/>
      <c r="I12" t="s">
        <v>660</v>
      </c>
    </row>
    <row r="13" spans="1:9" ht="21" customHeight="1" x14ac:dyDescent="0.25">
      <c r="A13" s="57" t="s">
        <v>0</v>
      </c>
      <c r="B13" s="57" t="s">
        <v>48</v>
      </c>
      <c r="C13" s="57" t="s">
        <v>1</v>
      </c>
      <c r="D13" s="57" t="s">
        <v>2</v>
      </c>
      <c r="E13" s="627" t="s">
        <v>3</v>
      </c>
      <c r="F13" s="628"/>
      <c r="G13" s="629"/>
      <c r="H13" s="57" t="s">
        <v>4</v>
      </c>
      <c r="I13" s="57" t="s">
        <v>5</v>
      </c>
    </row>
    <row r="14" spans="1:9" ht="15.75" x14ac:dyDescent="0.25">
      <c r="A14" s="90" t="s">
        <v>8</v>
      </c>
      <c r="B14" s="90"/>
      <c r="C14" s="44"/>
      <c r="D14" s="44"/>
      <c r="E14" s="261"/>
      <c r="F14" s="262"/>
      <c r="G14" s="263"/>
      <c r="H14" s="44"/>
      <c r="I14" s="354">
        <f>SUM(I15+I266+I352+I551+I369)</f>
        <v>300839534</v>
      </c>
    </row>
    <row r="15" spans="1:9" ht="15.75" x14ac:dyDescent="0.25">
      <c r="A15" s="56" t="s">
        <v>49</v>
      </c>
      <c r="B15" s="126" t="s">
        <v>50</v>
      </c>
      <c r="C15" s="397"/>
      <c r="D15" s="397"/>
      <c r="E15" s="398"/>
      <c r="F15" s="399"/>
      <c r="G15" s="400"/>
      <c r="H15" s="397"/>
      <c r="I15" s="365">
        <f>SUM(I16+I124+I137+I197+I248+I64+I242)</f>
        <v>62376163</v>
      </c>
    </row>
    <row r="16" spans="1:9" ht="15.75" x14ac:dyDescent="0.25">
      <c r="A16" s="367" t="s">
        <v>9</v>
      </c>
      <c r="B16" s="401" t="s">
        <v>50</v>
      </c>
      <c r="C16" s="15" t="s">
        <v>10</v>
      </c>
      <c r="D16" s="15"/>
      <c r="E16" s="391"/>
      <c r="F16" s="392"/>
      <c r="G16" s="393"/>
      <c r="H16" s="15"/>
      <c r="I16" s="383">
        <f>SUM(I17+I22+I68)</f>
        <v>23408742</v>
      </c>
    </row>
    <row r="17" spans="1:9" ht="31.5" x14ac:dyDescent="0.25">
      <c r="A17" s="24" t="s">
        <v>11</v>
      </c>
      <c r="B17" s="29" t="s">
        <v>50</v>
      </c>
      <c r="C17" s="25" t="s">
        <v>10</v>
      </c>
      <c r="D17" s="25" t="s">
        <v>12</v>
      </c>
      <c r="E17" s="322"/>
      <c r="F17" s="323"/>
      <c r="G17" s="324"/>
      <c r="H17" s="25"/>
      <c r="I17" s="384">
        <f>SUM(I18)</f>
        <v>1214200</v>
      </c>
    </row>
    <row r="18" spans="1:9" ht="15.75" x14ac:dyDescent="0.25">
      <c r="A18" s="33" t="s">
        <v>117</v>
      </c>
      <c r="B18" s="36" t="s">
        <v>50</v>
      </c>
      <c r="C18" s="34" t="s">
        <v>10</v>
      </c>
      <c r="D18" s="34" t="s">
        <v>12</v>
      </c>
      <c r="E18" s="270" t="s">
        <v>507</v>
      </c>
      <c r="F18" s="271" t="s">
        <v>505</v>
      </c>
      <c r="G18" s="272" t="s">
        <v>506</v>
      </c>
      <c r="H18" s="34"/>
      <c r="I18" s="357">
        <f>SUM(I19)</f>
        <v>1214200</v>
      </c>
    </row>
    <row r="19" spans="1:9" ht="15.75" x14ac:dyDescent="0.25">
      <c r="A19" s="92" t="s">
        <v>118</v>
      </c>
      <c r="B19" s="57" t="s">
        <v>50</v>
      </c>
      <c r="C19" s="2" t="s">
        <v>10</v>
      </c>
      <c r="D19" s="2" t="s">
        <v>12</v>
      </c>
      <c r="E19" s="273" t="s">
        <v>202</v>
      </c>
      <c r="F19" s="274" t="s">
        <v>505</v>
      </c>
      <c r="G19" s="275" t="s">
        <v>506</v>
      </c>
      <c r="H19" s="2"/>
      <c r="I19" s="358">
        <f>SUM(I20)</f>
        <v>1214200</v>
      </c>
    </row>
    <row r="20" spans="1:9" ht="31.5" x14ac:dyDescent="0.25">
      <c r="A20" s="3" t="s">
        <v>87</v>
      </c>
      <c r="B20" s="607" t="s">
        <v>50</v>
      </c>
      <c r="C20" s="2" t="s">
        <v>10</v>
      </c>
      <c r="D20" s="2" t="s">
        <v>12</v>
      </c>
      <c r="E20" s="273" t="s">
        <v>202</v>
      </c>
      <c r="F20" s="274" t="s">
        <v>505</v>
      </c>
      <c r="G20" s="275" t="s">
        <v>510</v>
      </c>
      <c r="H20" s="2"/>
      <c r="I20" s="358">
        <f>SUM(I21)</f>
        <v>1214200</v>
      </c>
    </row>
    <row r="21" spans="1:9" ht="63" x14ac:dyDescent="0.25">
      <c r="A21" s="93" t="s">
        <v>88</v>
      </c>
      <c r="B21" s="607" t="s">
        <v>50</v>
      </c>
      <c r="C21" s="2" t="s">
        <v>10</v>
      </c>
      <c r="D21" s="2" t="s">
        <v>12</v>
      </c>
      <c r="E21" s="273" t="s">
        <v>202</v>
      </c>
      <c r="F21" s="274" t="s">
        <v>505</v>
      </c>
      <c r="G21" s="275" t="s">
        <v>510</v>
      </c>
      <c r="H21" s="2" t="s">
        <v>13</v>
      </c>
      <c r="I21" s="359">
        <v>1214200</v>
      </c>
    </row>
    <row r="22" spans="1:9" ht="47.25" x14ac:dyDescent="0.25">
      <c r="A22" s="107" t="s">
        <v>19</v>
      </c>
      <c r="B22" s="29" t="s">
        <v>50</v>
      </c>
      <c r="C22" s="25" t="s">
        <v>10</v>
      </c>
      <c r="D22" s="25" t="s">
        <v>20</v>
      </c>
      <c r="E22" s="322"/>
      <c r="F22" s="323"/>
      <c r="G22" s="324"/>
      <c r="H22" s="25"/>
      <c r="I22" s="384">
        <f>SUM(I23+I37+I42+I47+I54+I59+I30)</f>
        <v>13716562</v>
      </c>
    </row>
    <row r="23" spans="1:9" ht="47.25" x14ac:dyDescent="0.25">
      <c r="A23" s="83" t="s">
        <v>126</v>
      </c>
      <c r="B23" s="36" t="s">
        <v>50</v>
      </c>
      <c r="C23" s="34" t="s">
        <v>10</v>
      </c>
      <c r="D23" s="34" t="s">
        <v>20</v>
      </c>
      <c r="E23" s="276" t="s">
        <v>201</v>
      </c>
      <c r="F23" s="277" t="s">
        <v>505</v>
      </c>
      <c r="G23" s="278" t="s">
        <v>506</v>
      </c>
      <c r="H23" s="34"/>
      <c r="I23" s="357">
        <f>SUM(I24)</f>
        <v>719000</v>
      </c>
    </row>
    <row r="24" spans="1:9" ht="72" customHeight="1" x14ac:dyDescent="0.25">
      <c r="A24" s="84" t="s">
        <v>127</v>
      </c>
      <c r="B24" s="61" t="s">
        <v>50</v>
      </c>
      <c r="C24" s="2" t="s">
        <v>10</v>
      </c>
      <c r="D24" s="2" t="s">
        <v>20</v>
      </c>
      <c r="E24" s="288" t="s">
        <v>234</v>
      </c>
      <c r="F24" s="289" t="s">
        <v>505</v>
      </c>
      <c r="G24" s="290" t="s">
        <v>506</v>
      </c>
      <c r="H24" s="2"/>
      <c r="I24" s="358">
        <f>SUM(I25)</f>
        <v>719000</v>
      </c>
    </row>
    <row r="25" spans="1:9" ht="47.25" x14ac:dyDescent="0.25">
      <c r="A25" s="84" t="s">
        <v>513</v>
      </c>
      <c r="B25" s="61" t="s">
        <v>50</v>
      </c>
      <c r="C25" s="2" t="s">
        <v>10</v>
      </c>
      <c r="D25" s="2" t="s">
        <v>20</v>
      </c>
      <c r="E25" s="288" t="s">
        <v>234</v>
      </c>
      <c r="F25" s="289" t="s">
        <v>10</v>
      </c>
      <c r="G25" s="290" t="s">
        <v>506</v>
      </c>
      <c r="H25" s="2"/>
      <c r="I25" s="358">
        <f>SUM(I26+I28)</f>
        <v>719000</v>
      </c>
    </row>
    <row r="26" spans="1:9" ht="47.25" x14ac:dyDescent="0.25">
      <c r="A26" s="93" t="s">
        <v>89</v>
      </c>
      <c r="B26" s="607" t="s">
        <v>50</v>
      </c>
      <c r="C26" s="2" t="s">
        <v>10</v>
      </c>
      <c r="D26" s="2" t="s">
        <v>20</v>
      </c>
      <c r="E26" s="291" t="s">
        <v>234</v>
      </c>
      <c r="F26" s="292" t="s">
        <v>10</v>
      </c>
      <c r="G26" s="293" t="s">
        <v>514</v>
      </c>
      <c r="H26" s="2"/>
      <c r="I26" s="358">
        <f>SUM(I27)</f>
        <v>711000</v>
      </c>
    </row>
    <row r="27" spans="1:9" ht="63" x14ac:dyDescent="0.25">
      <c r="A27" s="93" t="s">
        <v>88</v>
      </c>
      <c r="B27" s="607" t="s">
        <v>50</v>
      </c>
      <c r="C27" s="2" t="s">
        <v>10</v>
      </c>
      <c r="D27" s="2" t="s">
        <v>20</v>
      </c>
      <c r="E27" s="291" t="s">
        <v>234</v>
      </c>
      <c r="F27" s="292" t="s">
        <v>10</v>
      </c>
      <c r="G27" s="293" t="s">
        <v>514</v>
      </c>
      <c r="H27" s="2" t="s">
        <v>13</v>
      </c>
      <c r="I27" s="359">
        <v>711000</v>
      </c>
    </row>
    <row r="28" spans="1:9" ht="31.5" x14ac:dyDescent="0.25">
      <c r="A28" s="88" t="s">
        <v>116</v>
      </c>
      <c r="B28" s="402" t="s">
        <v>50</v>
      </c>
      <c r="C28" s="2" t="s">
        <v>10</v>
      </c>
      <c r="D28" s="2" t="s">
        <v>20</v>
      </c>
      <c r="E28" s="288" t="s">
        <v>234</v>
      </c>
      <c r="F28" s="289" t="s">
        <v>10</v>
      </c>
      <c r="G28" s="290" t="s">
        <v>515</v>
      </c>
      <c r="H28" s="2"/>
      <c r="I28" s="358">
        <f>SUM(I29)</f>
        <v>8000</v>
      </c>
    </row>
    <row r="29" spans="1:9" ht="32.25" customHeight="1" x14ac:dyDescent="0.25">
      <c r="A29" s="122" t="s">
        <v>709</v>
      </c>
      <c r="B29" s="377" t="s">
        <v>50</v>
      </c>
      <c r="C29" s="2" t="s">
        <v>10</v>
      </c>
      <c r="D29" s="2" t="s">
        <v>20</v>
      </c>
      <c r="E29" s="288" t="s">
        <v>234</v>
      </c>
      <c r="F29" s="289" t="s">
        <v>10</v>
      </c>
      <c r="G29" s="290" t="s">
        <v>515</v>
      </c>
      <c r="H29" s="2" t="s">
        <v>16</v>
      </c>
      <c r="I29" s="359">
        <v>8000</v>
      </c>
    </row>
    <row r="30" spans="1:9" ht="49.5" customHeight="1" x14ac:dyDescent="0.25">
      <c r="A30" s="33" t="s">
        <v>140</v>
      </c>
      <c r="B30" s="36" t="s">
        <v>50</v>
      </c>
      <c r="C30" s="34" t="s">
        <v>10</v>
      </c>
      <c r="D30" s="34" t="s">
        <v>20</v>
      </c>
      <c r="E30" s="282" t="s">
        <v>531</v>
      </c>
      <c r="F30" s="283" t="s">
        <v>505</v>
      </c>
      <c r="G30" s="284" t="s">
        <v>506</v>
      </c>
      <c r="H30" s="34"/>
      <c r="I30" s="357">
        <f>SUM(I31)</f>
        <v>217800</v>
      </c>
    </row>
    <row r="31" spans="1:9" ht="82.5" customHeight="1" x14ac:dyDescent="0.25">
      <c r="A31" s="62" t="s">
        <v>141</v>
      </c>
      <c r="B31" s="61" t="s">
        <v>50</v>
      </c>
      <c r="C31" s="2" t="s">
        <v>10</v>
      </c>
      <c r="D31" s="2" t="s">
        <v>20</v>
      </c>
      <c r="E31" s="285" t="s">
        <v>643</v>
      </c>
      <c r="F31" s="286" t="s">
        <v>505</v>
      </c>
      <c r="G31" s="287" t="s">
        <v>506</v>
      </c>
      <c r="H31" s="50"/>
      <c r="I31" s="358">
        <f>SUM(I32)</f>
        <v>217800</v>
      </c>
    </row>
    <row r="32" spans="1:9" ht="48" customHeight="1" x14ac:dyDescent="0.25">
      <c r="A32" s="84" t="s">
        <v>532</v>
      </c>
      <c r="B32" s="61" t="s">
        <v>50</v>
      </c>
      <c r="C32" s="2" t="s">
        <v>10</v>
      </c>
      <c r="D32" s="2" t="s">
        <v>20</v>
      </c>
      <c r="E32" s="285" t="s">
        <v>643</v>
      </c>
      <c r="F32" s="286" t="s">
        <v>10</v>
      </c>
      <c r="G32" s="287" t="s">
        <v>506</v>
      </c>
      <c r="H32" s="50"/>
      <c r="I32" s="358">
        <f>SUM(I33+I35)</f>
        <v>217800</v>
      </c>
    </row>
    <row r="33" spans="1:9" ht="18.75" customHeight="1" x14ac:dyDescent="0.25">
      <c r="A33" s="84" t="s">
        <v>1124</v>
      </c>
      <c r="B33" s="61" t="s">
        <v>50</v>
      </c>
      <c r="C33" s="2" t="s">
        <v>10</v>
      </c>
      <c r="D33" s="2" t="s">
        <v>20</v>
      </c>
      <c r="E33" s="285" t="s">
        <v>213</v>
      </c>
      <c r="F33" s="286" t="s">
        <v>10</v>
      </c>
      <c r="G33" s="287" t="s">
        <v>1125</v>
      </c>
      <c r="H33" s="50"/>
      <c r="I33" s="358">
        <f>SUM(I34)</f>
        <v>16000</v>
      </c>
    </row>
    <row r="34" spans="1:9" ht="34.5" customHeight="1" x14ac:dyDescent="0.25">
      <c r="A34" s="94" t="s">
        <v>709</v>
      </c>
      <c r="B34" s="61" t="s">
        <v>50</v>
      </c>
      <c r="C34" s="2" t="s">
        <v>10</v>
      </c>
      <c r="D34" s="2" t="s">
        <v>20</v>
      </c>
      <c r="E34" s="285" t="s">
        <v>213</v>
      </c>
      <c r="F34" s="286" t="s">
        <v>10</v>
      </c>
      <c r="G34" s="287" t="s">
        <v>1125</v>
      </c>
      <c r="H34" s="50" t="s">
        <v>16</v>
      </c>
      <c r="I34" s="360">
        <v>16000</v>
      </c>
    </row>
    <row r="35" spans="1:9" ht="16.5" customHeight="1" x14ac:dyDescent="0.25">
      <c r="A35" s="84" t="s">
        <v>645</v>
      </c>
      <c r="B35" s="61" t="s">
        <v>50</v>
      </c>
      <c r="C35" s="2" t="s">
        <v>10</v>
      </c>
      <c r="D35" s="2" t="s">
        <v>20</v>
      </c>
      <c r="E35" s="285" t="s">
        <v>213</v>
      </c>
      <c r="F35" s="286" t="s">
        <v>10</v>
      </c>
      <c r="G35" s="287" t="s">
        <v>644</v>
      </c>
      <c r="H35" s="50"/>
      <c r="I35" s="358">
        <f>SUM(I36)</f>
        <v>201800</v>
      </c>
    </row>
    <row r="36" spans="1:9" ht="32.25" customHeight="1" x14ac:dyDescent="0.25">
      <c r="A36" s="94" t="s">
        <v>709</v>
      </c>
      <c r="B36" s="61" t="s">
        <v>50</v>
      </c>
      <c r="C36" s="2" t="s">
        <v>10</v>
      </c>
      <c r="D36" s="2" t="s">
        <v>20</v>
      </c>
      <c r="E36" s="285" t="s">
        <v>213</v>
      </c>
      <c r="F36" s="286" t="s">
        <v>10</v>
      </c>
      <c r="G36" s="287" t="s">
        <v>644</v>
      </c>
      <c r="H36" s="2" t="s">
        <v>16</v>
      </c>
      <c r="I36" s="360">
        <v>201800</v>
      </c>
    </row>
    <row r="37" spans="1:9" ht="47.25" x14ac:dyDescent="0.25">
      <c r="A37" s="83" t="s">
        <v>119</v>
      </c>
      <c r="B37" s="36" t="s">
        <v>50</v>
      </c>
      <c r="C37" s="34" t="s">
        <v>10</v>
      </c>
      <c r="D37" s="34" t="s">
        <v>20</v>
      </c>
      <c r="E37" s="282" t="s">
        <v>508</v>
      </c>
      <c r="F37" s="283" t="s">
        <v>505</v>
      </c>
      <c r="G37" s="284" t="s">
        <v>506</v>
      </c>
      <c r="H37" s="34"/>
      <c r="I37" s="357">
        <f>SUM(I38)</f>
        <v>894000</v>
      </c>
    </row>
    <row r="38" spans="1:9" ht="63" x14ac:dyDescent="0.25">
      <c r="A38" s="84" t="s">
        <v>132</v>
      </c>
      <c r="B38" s="61" t="s">
        <v>50</v>
      </c>
      <c r="C38" s="2" t="s">
        <v>10</v>
      </c>
      <c r="D38" s="2" t="s">
        <v>20</v>
      </c>
      <c r="E38" s="285" t="s">
        <v>509</v>
      </c>
      <c r="F38" s="286" t="s">
        <v>505</v>
      </c>
      <c r="G38" s="287" t="s">
        <v>506</v>
      </c>
      <c r="H38" s="50"/>
      <c r="I38" s="358">
        <f>SUM(I39)</f>
        <v>894000</v>
      </c>
    </row>
    <row r="39" spans="1:9" ht="47.25" x14ac:dyDescent="0.25">
      <c r="A39" s="84" t="s">
        <v>512</v>
      </c>
      <c r="B39" s="61" t="s">
        <v>50</v>
      </c>
      <c r="C39" s="2" t="s">
        <v>10</v>
      </c>
      <c r="D39" s="2" t="s">
        <v>20</v>
      </c>
      <c r="E39" s="285" t="s">
        <v>509</v>
      </c>
      <c r="F39" s="286" t="s">
        <v>10</v>
      </c>
      <c r="G39" s="287" t="s">
        <v>506</v>
      </c>
      <c r="H39" s="50"/>
      <c r="I39" s="358">
        <f>SUM(I40)</f>
        <v>894000</v>
      </c>
    </row>
    <row r="40" spans="1:9" ht="17.25" customHeight="1" x14ac:dyDescent="0.25">
      <c r="A40" s="84" t="s">
        <v>121</v>
      </c>
      <c r="B40" s="61" t="s">
        <v>50</v>
      </c>
      <c r="C40" s="2" t="s">
        <v>10</v>
      </c>
      <c r="D40" s="2" t="s">
        <v>20</v>
      </c>
      <c r="E40" s="285" t="s">
        <v>509</v>
      </c>
      <c r="F40" s="286" t="s">
        <v>10</v>
      </c>
      <c r="G40" s="287" t="s">
        <v>511</v>
      </c>
      <c r="H40" s="50"/>
      <c r="I40" s="358">
        <f>SUM(I41)</f>
        <v>894000</v>
      </c>
    </row>
    <row r="41" spans="1:9" ht="31.5" customHeight="1" x14ac:dyDescent="0.25">
      <c r="A41" s="94" t="s">
        <v>709</v>
      </c>
      <c r="B41" s="376" t="s">
        <v>50</v>
      </c>
      <c r="C41" s="2" t="s">
        <v>10</v>
      </c>
      <c r="D41" s="2" t="s">
        <v>20</v>
      </c>
      <c r="E41" s="285" t="s">
        <v>509</v>
      </c>
      <c r="F41" s="286" t="s">
        <v>10</v>
      </c>
      <c r="G41" s="287" t="s">
        <v>511</v>
      </c>
      <c r="H41" s="2" t="s">
        <v>16</v>
      </c>
      <c r="I41" s="360">
        <v>894000</v>
      </c>
    </row>
    <row r="42" spans="1:9" ht="31.5" x14ac:dyDescent="0.25">
      <c r="A42" s="83" t="s">
        <v>133</v>
      </c>
      <c r="B42" s="36" t="s">
        <v>50</v>
      </c>
      <c r="C42" s="34" t="s">
        <v>10</v>
      </c>
      <c r="D42" s="34" t="s">
        <v>20</v>
      </c>
      <c r="E42" s="270" t="s">
        <v>517</v>
      </c>
      <c r="F42" s="271" t="s">
        <v>505</v>
      </c>
      <c r="G42" s="272" t="s">
        <v>506</v>
      </c>
      <c r="H42" s="34"/>
      <c r="I42" s="357">
        <f>SUM(I43)</f>
        <v>194449</v>
      </c>
    </row>
    <row r="43" spans="1:9" ht="63" x14ac:dyDescent="0.25">
      <c r="A43" s="84" t="s">
        <v>714</v>
      </c>
      <c r="B43" s="61" t="s">
        <v>50</v>
      </c>
      <c r="C43" s="2" t="s">
        <v>10</v>
      </c>
      <c r="D43" s="2" t="s">
        <v>20</v>
      </c>
      <c r="E43" s="273" t="s">
        <v>205</v>
      </c>
      <c r="F43" s="274" t="s">
        <v>505</v>
      </c>
      <c r="G43" s="275" t="s">
        <v>506</v>
      </c>
      <c r="H43" s="2"/>
      <c r="I43" s="358">
        <f>SUM(I44)</f>
        <v>194449</v>
      </c>
    </row>
    <row r="44" spans="1:9" ht="47.25" x14ac:dyDescent="0.25">
      <c r="A44" s="84" t="s">
        <v>516</v>
      </c>
      <c r="B44" s="61" t="s">
        <v>50</v>
      </c>
      <c r="C44" s="2" t="s">
        <v>10</v>
      </c>
      <c r="D44" s="2" t="s">
        <v>20</v>
      </c>
      <c r="E44" s="273" t="s">
        <v>205</v>
      </c>
      <c r="F44" s="274" t="s">
        <v>10</v>
      </c>
      <c r="G44" s="275" t="s">
        <v>506</v>
      </c>
      <c r="H44" s="2"/>
      <c r="I44" s="358">
        <f>SUM(I45)</f>
        <v>194449</v>
      </c>
    </row>
    <row r="45" spans="1:9" ht="32.25" customHeight="1" x14ac:dyDescent="0.25">
      <c r="A45" s="84" t="s">
        <v>92</v>
      </c>
      <c r="B45" s="403" t="s">
        <v>50</v>
      </c>
      <c r="C45" s="2" t="s">
        <v>10</v>
      </c>
      <c r="D45" s="2" t="s">
        <v>20</v>
      </c>
      <c r="E45" s="273" t="s">
        <v>205</v>
      </c>
      <c r="F45" s="274" t="s">
        <v>10</v>
      </c>
      <c r="G45" s="275" t="s">
        <v>518</v>
      </c>
      <c r="H45" s="2"/>
      <c r="I45" s="358">
        <f>SUM(I46)</f>
        <v>194449</v>
      </c>
    </row>
    <row r="46" spans="1:9" ht="63" x14ac:dyDescent="0.25">
      <c r="A46" s="93" t="s">
        <v>88</v>
      </c>
      <c r="B46" s="607" t="s">
        <v>50</v>
      </c>
      <c r="C46" s="2" t="s">
        <v>10</v>
      </c>
      <c r="D46" s="2" t="s">
        <v>20</v>
      </c>
      <c r="E46" s="273" t="s">
        <v>205</v>
      </c>
      <c r="F46" s="274" t="s">
        <v>10</v>
      </c>
      <c r="G46" s="275" t="s">
        <v>518</v>
      </c>
      <c r="H46" s="2" t="s">
        <v>13</v>
      </c>
      <c r="I46" s="360">
        <v>194449</v>
      </c>
    </row>
    <row r="47" spans="1:9" ht="47.25" x14ac:dyDescent="0.25">
      <c r="A47" s="103" t="s">
        <v>128</v>
      </c>
      <c r="B47" s="38" t="s">
        <v>50</v>
      </c>
      <c r="C47" s="34" t="s">
        <v>10</v>
      </c>
      <c r="D47" s="34" t="s">
        <v>20</v>
      </c>
      <c r="E47" s="270" t="s">
        <v>520</v>
      </c>
      <c r="F47" s="271" t="s">
        <v>505</v>
      </c>
      <c r="G47" s="272" t="s">
        <v>506</v>
      </c>
      <c r="H47" s="34"/>
      <c r="I47" s="357">
        <f>SUM(I48)</f>
        <v>474000</v>
      </c>
    </row>
    <row r="48" spans="1:9" ht="63" x14ac:dyDescent="0.25">
      <c r="A48" s="98" t="s">
        <v>129</v>
      </c>
      <c r="B48" s="376" t="s">
        <v>50</v>
      </c>
      <c r="C48" s="2" t="s">
        <v>10</v>
      </c>
      <c r="D48" s="2" t="s">
        <v>20</v>
      </c>
      <c r="E48" s="273" t="s">
        <v>206</v>
      </c>
      <c r="F48" s="274" t="s">
        <v>505</v>
      </c>
      <c r="G48" s="275" t="s">
        <v>506</v>
      </c>
      <c r="H48" s="2"/>
      <c r="I48" s="358">
        <f>SUM(I49)</f>
        <v>474000</v>
      </c>
    </row>
    <row r="49" spans="1:9" ht="63" x14ac:dyDescent="0.25">
      <c r="A49" s="99" t="s">
        <v>519</v>
      </c>
      <c r="B49" s="377" t="s">
        <v>50</v>
      </c>
      <c r="C49" s="2" t="s">
        <v>10</v>
      </c>
      <c r="D49" s="2" t="s">
        <v>20</v>
      </c>
      <c r="E49" s="273" t="s">
        <v>206</v>
      </c>
      <c r="F49" s="274" t="s">
        <v>10</v>
      </c>
      <c r="G49" s="275" t="s">
        <v>506</v>
      </c>
      <c r="H49" s="2"/>
      <c r="I49" s="358">
        <f>SUM(I50+I52)</f>
        <v>474000</v>
      </c>
    </row>
    <row r="50" spans="1:9" ht="47.25" x14ac:dyDescent="0.25">
      <c r="A50" s="93" t="s">
        <v>1126</v>
      </c>
      <c r="B50" s="607" t="s">
        <v>50</v>
      </c>
      <c r="C50" s="2" t="s">
        <v>10</v>
      </c>
      <c r="D50" s="2" t="s">
        <v>20</v>
      </c>
      <c r="E50" s="273" t="s">
        <v>206</v>
      </c>
      <c r="F50" s="274" t="s">
        <v>10</v>
      </c>
      <c r="G50" s="275" t="s">
        <v>521</v>
      </c>
      <c r="H50" s="2"/>
      <c r="I50" s="358">
        <f>SUM(I51)</f>
        <v>237000</v>
      </c>
    </row>
    <row r="51" spans="1:9" ht="63" x14ac:dyDescent="0.25">
      <c r="A51" s="93" t="s">
        <v>88</v>
      </c>
      <c r="B51" s="607" t="s">
        <v>50</v>
      </c>
      <c r="C51" s="2" t="s">
        <v>10</v>
      </c>
      <c r="D51" s="2" t="s">
        <v>20</v>
      </c>
      <c r="E51" s="273" t="s">
        <v>206</v>
      </c>
      <c r="F51" s="274" t="s">
        <v>10</v>
      </c>
      <c r="G51" s="275" t="s">
        <v>521</v>
      </c>
      <c r="H51" s="2" t="s">
        <v>13</v>
      </c>
      <c r="I51" s="359">
        <v>237000</v>
      </c>
    </row>
    <row r="52" spans="1:9" ht="35.25" customHeight="1" x14ac:dyDescent="0.25">
      <c r="A52" s="93" t="s">
        <v>91</v>
      </c>
      <c r="B52" s="607" t="s">
        <v>50</v>
      </c>
      <c r="C52" s="2" t="s">
        <v>10</v>
      </c>
      <c r="D52" s="2" t="s">
        <v>20</v>
      </c>
      <c r="E52" s="273" t="s">
        <v>206</v>
      </c>
      <c r="F52" s="274" t="s">
        <v>10</v>
      </c>
      <c r="G52" s="275" t="s">
        <v>522</v>
      </c>
      <c r="H52" s="2"/>
      <c r="I52" s="358">
        <f>SUM(I53)</f>
        <v>237000</v>
      </c>
    </row>
    <row r="53" spans="1:9" ht="63" x14ac:dyDescent="0.25">
      <c r="A53" s="93" t="s">
        <v>88</v>
      </c>
      <c r="B53" s="607" t="s">
        <v>50</v>
      </c>
      <c r="C53" s="2" t="s">
        <v>10</v>
      </c>
      <c r="D53" s="2" t="s">
        <v>20</v>
      </c>
      <c r="E53" s="273" t="s">
        <v>206</v>
      </c>
      <c r="F53" s="274" t="s">
        <v>10</v>
      </c>
      <c r="G53" s="275" t="s">
        <v>522</v>
      </c>
      <c r="H53" s="2" t="s">
        <v>13</v>
      </c>
      <c r="I53" s="360">
        <v>237000</v>
      </c>
    </row>
    <row r="54" spans="1:9" ht="47.25" x14ac:dyDescent="0.25">
      <c r="A54" s="83" t="s">
        <v>130</v>
      </c>
      <c r="B54" s="36" t="s">
        <v>50</v>
      </c>
      <c r="C54" s="34" t="s">
        <v>10</v>
      </c>
      <c r="D54" s="34" t="s">
        <v>20</v>
      </c>
      <c r="E54" s="270" t="s">
        <v>207</v>
      </c>
      <c r="F54" s="271" t="s">
        <v>505</v>
      </c>
      <c r="G54" s="272" t="s">
        <v>506</v>
      </c>
      <c r="H54" s="34"/>
      <c r="I54" s="357">
        <f>SUM(I55)</f>
        <v>237000</v>
      </c>
    </row>
    <row r="55" spans="1:9" ht="47.25" x14ac:dyDescent="0.25">
      <c r="A55" s="84" t="s">
        <v>131</v>
      </c>
      <c r="B55" s="61" t="s">
        <v>50</v>
      </c>
      <c r="C55" s="2" t="s">
        <v>10</v>
      </c>
      <c r="D55" s="2" t="s">
        <v>20</v>
      </c>
      <c r="E55" s="273" t="s">
        <v>208</v>
      </c>
      <c r="F55" s="274" t="s">
        <v>505</v>
      </c>
      <c r="G55" s="275" t="s">
        <v>506</v>
      </c>
      <c r="H55" s="50"/>
      <c r="I55" s="358">
        <f>SUM(I56)</f>
        <v>237000</v>
      </c>
    </row>
    <row r="56" spans="1:9" ht="47.25" x14ac:dyDescent="0.25">
      <c r="A56" s="84" t="s">
        <v>523</v>
      </c>
      <c r="B56" s="61" t="s">
        <v>50</v>
      </c>
      <c r="C56" s="2" t="s">
        <v>10</v>
      </c>
      <c r="D56" s="2" t="s">
        <v>20</v>
      </c>
      <c r="E56" s="273" t="s">
        <v>208</v>
      </c>
      <c r="F56" s="274" t="s">
        <v>12</v>
      </c>
      <c r="G56" s="275" t="s">
        <v>506</v>
      </c>
      <c r="H56" s="50"/>
      <c r="I56" s="358">
        <f>SUM(I57)</f>
        <v>237000</v>
      </c>
    </row>
    <row r="57" spans="1:9" ht="33.75" customHeight="1" x14ac:dyDescent="0.25">
      <c r="A57" s="3" t="s">
        <v>90</v>
      </c>
      <c r="B57" s="607" t="s">
        <v>50</v>
      </c>
      <c r="C57" s="2" t="s">
        <v>10</v>
      </c>
      <c r="D57" s="2" t="s">
        <v>20</v>
      </c>
      <c r="E57" s="273" t="s">
        <v>208</v>
      </c>
      <c r="F57" s="274" t="s">
        <v>12</v>
      </c>
      <c r="G57" s="275" t="s">
        <v>524</v>
      </c>
      <c r="H57" s="2"/>
      <c r="I57" s="358">
        <f>SUM(I58)</f>
        <v>237000</v>
      </c>
    </row>
    <row r="58" spans="1:9" ht="63" x14ac:dyDescent="0.25">
      <c r="A58" s="93" t="s">
        <v>88</v>
      </c>
      <c r="B58" s="607" t="s">
        <v>50</v>
      </c>
      <c r="C58" s="2" t="s">
        <v>10</v>
      </c>
      <c r="D58" s="2" t="s">
        <v>20</v>
      </c>
      <c r="E58" s="273" t="s">
        <v>208</v>
      </c>
      <c r="F58" s="274" t="s">
        <v>12</v>
      </c>
      <c r="G58" s="275" t="s">
        <v>524</v>
      </c>
      <c r="H58" s="2" t="s">
        <v>13</v>
      </c>
      <c r="I58" s="360">
        <v>237000</v>
      </c>
    </row>
    <row r="59" spans="1:9" ht="15.75" x14ac:dyDescent="0.25">
      <c r="A59" s="33" t="s">
        <v>134</v>
      </c>
      <c r="B59" s="36" t="s">
        <v>50</v>
      </c>
      <c r="C59" s="34" t="s">
        <v>10</v>
      </c>
      <c r="D59" s="34" t="s">
        <v>20</v>
      </c>
      <c r="E59" s="270" t="s">
        <v>209</v>
      </c>
      <c r="F59" s="271" t="s">
        <v>505</v>
      </c>
      <c r="G59" s="272" t="s">
        <v>506</v>
      </c>
      <c r="H59" s="34"/>
      <c r="I59" s="357">
        <f>SUM(I60)</f>
        <v>10980313</v>
      </c>
    </row>
    <row r="60" spans="1:9" ht="31.5" x14ac:dyDescent="0.25">
      <c r="A60" s="3" t="s">
        <v>135</v>
      </c>
      <c r="B60" s="607" t="s">
        <v>50</v>
      </c>
      <c r="C60" s="2" t="s">
        <v>10</v>
      </c>
      <c r="D60" s="2" t="s">
        <v>20</v>
      </c>
      <c r="E60" s="273" t="s">
        <v>210</v>
      </c>
      <c r="F60" s="274" t="s">
        <v>505</v>
      </c>
      <c r="G60" s="275" t="s">
        <v>506</v>
      </c>
      <c r="H60" s="2"/>
      <c r="I60" s="358">
        <f>SUM(I61)</f>
        <v>10980313</v>
      </c>
    </row>
    <row r="61" spans="1:9" ht="31.5" x14ac:dyDescent="0.25">
      <c r="A61" s="3" t="s">
        <v>87</v>
      </c>
      <c r="B61" s="607" t="s">
        <v>50</v>
      </c>
      <c r="C61" s="2" t="s">
        <v>10</v>
      </c>
      <c r="D61" s="2" t="s">
        <v>20</v>
      </c>
      <c r="E61" s="273" t="s">
        <v>210</v>
      </c>
      <c r="F61" s="274" t="s">
        <v>505</v>
      </c>
      <c r="G61" s="275" t="s">
        <v>510</v>
      </c>
      <c r="H61" s="2"/>
      <c r="I61" s="358">
        <f>SUM(I62:I63)</f>
        <v>10980313</v>
      </c>
    </row>
    <row r="62" spans="1:9" ht="63" x14ac:dyDescent="0.25">
      <c r="A62" s="93" t="s">
        <v>88</v>
      </c>
      <c r="B62" s="607" t="s">
        <v>50</v>
      </c>
      <c r="C62" s="2" t="s">
        <v>10</v>
      </c>
      <c r="D62" s="2" t="s">
        <v>20</v>
      </c>
      <c r="E62" s="273" t="s">
        <v>210</v>
      </c>
      <c r="F62" s="274" t="s">
        <v>505</v>
      </c>
      <c r="G62" s="275" t="s">
        <v>510</v>
      </c>
      <c r="H62" s="2" t="s">
        <v>13</v>
      </c>
      <c r="I62" s="359">
        <v>10965313</v>
      </c>
    </row>
    <row r="63" spans="1:9" ht="15.75" x14ac:dyDescent="0.25">
      <c r="A63" s="3" t="s">
        <v>18</v>
      </c>
      <c r="B63" s="607" t="s">
        <v>50</v>
      </c>
      <c r="C63" s="2" t="s">
        <v>10</v>
      </c>
      <c r="D63" s="2" t="s">
        <v>20</v>
      </c>
      <c r="E63" s="273" t="s">
        <v>210</v>
      </c>
      <c r="F63" s="274" t="s">
        <v>505</v>
      </c>
      <c r="G63" s="275" t="s">
        <v>510</v>
      </c>
      <c r="H63" s="2" t="s">
        <v>17</v>
      </c>
      <c r="I63" s="359">
        <v>15000</v>
      </c>
    </row>
    <row r="64" spans="1:9" ht="16.5" customHeight="1" x14ac:dyDescent="0.25">
      <c r="A64" s="83" t="s">
        <v>93</v>
      </c>
      <c r="B64" s="36" t="s">
        <v>50</v>
      </c>
      <c r="C64" s="34" t="s">
        <v>10</v>
      </c>
      <c r="D64" s="36">
        <v>11</v>
      </c>
      <c r="E64" s="276" t="s">
        <v>211</v>
      </c>
      <c r="F64" s="277" t="s">
        <v>505</v>
      </c>
      <c r="G64" s="278" t="s">
        <v>506</v>
      </c>
      <c r="H64" s="34"/>
      <c r="I64" s="357">
        <f>SUM(I65)</f>
        <v>101900</v>
      </c>
    </row>
    <row r="65" spans="1:9" ht="16.5" customHeight="1" x14ac:dyDescent="0.25">
      <c r="A65" s="96" t="s">
        <v>94</v>
      </c>
      <c r="B65" s="6" t="s">
        <v>50</v>
      </c>
      <c r="C65" s="2" t="s">
        <v>10</v>
      </c>
      <c r="D65" s="607">
        <v>11</v>
      </c>
      <c r="E65" s="291" t="s">
        <v>212</v>
      </c>
      <c r="F65" s="292" t="s">
        <v>505</v>
      </c>
      <c r="G65" s="293" t="s">
        <v>506</v>
      </c>
      <c r="H65" s="2"/>
      <c r="I65" s="358">
        <f>SUM(I66)</f>
        <v>101900</v>
      </c>
    </row>
    <row r="66" spans="1:9" ht="16.5" customHeight="1" x14ac:dyDescent="0.25">
      <c r="A66" s="3" t="s">
        <v>114</v>
      </c>
      <c r="B66" s="607" t="s">
        <v>50</v>
      </c>
      <c r="C66" s="2" t="s">
        <v>10</v>
      </c>
      <c r="D66" s="607">
        <v>11</v>
      </c>
      <c r="E66" s="291" t="s">
        <v>212</v>
      </c>
      <c r="F66" s="292" t="s">
        <v>505</v>
      </c>
      <c r="G66" s="293" t="s">
        <v>528</v>
      </c>
      <c r="H66" s="2"/>
      <c r="I66" s="358">
        <f>SUM(I67)</f>
        <v>101900</v>
      </c>
    </row>
    <row r="67" spans="1:9" ht="15.75" customHeight="1" x14ac:dyDescent="0.25">
      <c r="A67" s="3" t="s">
        <v>18</v>
      </c>
      <c r="B67" s="607" t="s">
        <v>50</v>
      </c>
      <c r="C67" s="2" t="s">
        <v>10</v>
      </c>
      <c r="D67" s="607">
        <v>11</v>
      </c>
      <c r="E67" s="291" t="s">
        <v>212</v>
      </c>
      <c r="F67" s="292" t="s">
        <v>505</v>
      </c>
      <c r="G67" s="293" t="s">
        <v>528</v>
      </c>
      <c r="H67" s="2" t="s">
        <v>17</v>
      </c>
      <c r="I67" s="359">
        <v>101900</v>
      </c>
    </row>
    <row r="68" spans="1:9" ht="15.75" x14ac:dyDescent="0.25">
      <c r="A68" s="107" t="s">
        <v>23</v>
      </c>
      <c r="B68" s="29" t="s">
        <v>50</v>
      </c>
      <c r="C68" s="25" t="s">
        <v>10</v>
      </c>
      <c r="D68" s="29">
        <v>13</v>
      </c>
      <c r="E68" s="108"/>
      <c r="F68" s="388"/>
      <c r="G68" s="389"/>
      <c r="H68" s="25"/>
      <c r="I68" s="384">
        <f>SUM(I69+I74+I93+I99+I110+I114+I83+I88+I120)</f>
        <v>8477980</v>
      </c>
    </row>
    <row r="69" spans="1:9" ht="47.25" x14ac:dyDescent="0.25">
      <c r="A69" s="33" t="s">
        <v>140</v>
      </c>
      <c r="B69" s="36" t="s">
        <v>50</v>
      </c>
      <c r="C69" s="34" t="s">
        <v>10</v>
      </c>
      <c r="D69" s="36">
        <v>13</v>
      </c>
      <c r="E69" s="276" t="s">
        <v>531</v>
      </c>
      <c r="F69" s="277" t="s">
        <v>505</v>
      </c>
      <c r="G69" s="278" t="s">
        <v>506</v>
      </c>
      <c r="H69" s="34"/>
      <c r="I69" s="357">
        <f>SUM(I70)</f>
        <v>3000</v>
      </c>
    </row>
    <row r="70" spans="1:9" ht="63" customHeight="1" x14ac:dyDescent="0.25">
      <c r="A70" s="62" t="s">
        <v>141</v>
      </c>
      <c r="B70" s="61" t="s">
        <v>50</v>
      </c>
      <c r="C70" s="2" t="s">
        <v>10</v>
      </c>
      <c r="D70" s="607">
        <v>13</v>
      </c>
      <c r="E70" s="291" t="s">
        <v>213</v>
      </c>
      <c r="F70" s="292" t="s">
        <v>505</v>
      </c>
      <c r="G70" s="293" t="s">
        <v>506</v>
      </c>
      <c r="H70" s="2"/>
      <c r="I70" s="358">
        <f>SUM(I71)</f>
        <v>3000</v>
      </c>
    </row>
    <row r="71" spans="1:9" ht="47.25" x14ac:dyDescent="0.25">
      <c r="A71" s="62" t="s">
        <v>532</v>
      </c>
      <c r="B71" s="61" t="s">
        <v>50</v>
      </c>
      <c r="C71" s="2" t="s">
        <v>10</v>
      </c>
      <c r="D71" s="607">
        <v>13</v>
      </c>
      <c r="E71" s="291" t="s">
        <v>213</v>
      </c>
      <c r="F71" s="292" t="s">
        <v>10</v>
      </c>
      <c r="G71" s="293" t="s">
        <v>506</v>
      </c>
      <c r="H71" s="2"/>
      <c r="I71" s="358">
        <f>SUM(I72)</f>
        <v>3000</v>
      </c>
    </row>
    <row r="72" spans="1:9" ht="17.25" customHeight="1" x14ac:dyDescent="0.25">
      <c r="A72" s="93" t="s">
        <v>534</v>
      </c>
      <c r="B72" s="607" t="s">
        <v>50</v>
      </c>
      <c r="C72" s="2" t="s">
        <v>10</v>
      </c>
      <c r="D72" s="607">
        <v>13</v>
      </c>
      <c r="E72" s="291" t="s">
        <v>213</v>
      </c>
      <c r="F72" s="292" t="s">
        <v>10</v>
      </c>
      <c r="G72" s="293" t="s">
        <v>533</v>
      </c>
      <c r="H72" s="2"/>
      <c r="I72" s="358">
        <f>SUM(I73)</f>
        <v>3000</v>
      </c>
    </row>
    <row r="73" spans="1:9" ht="31.5" customHeight="1" x14ac:dyDescent="0.25">
      <c r="A73" s="98" t="s">
        <v>709</v>
      </c>
      <c r="B73" s="376" t="s">
        <v>50</v>
      </c>
      <c r="C73" s="2" t="s">
        <v>10</v>
      </c>
      <c r="D73" s="607">
        <v>13</v>
      </c>
      <c r="E73" s="291" t="s">
        <v>213</v>
      </c>
      <c r="F73" s="292" t="s">
        <v>10</v>
      </c>
      <c r="G73" s="293" t="s">
        <v>533</v>
      </c>
      <c r="H73" s="2" t="s">
        <v>16</v>
      </c>
      <c r="I73" s="359">
        <v>3000</v>
      </c>
    </row>
    <row r="74" spans="1:9" ht="47.25" x14ac:dyDescent="0.25">
      <c r="A74" s="83" t="s">
        <v>199</v>
      </c>
      <c r="B74" s="36" t="s">
        <v>50</v>
      </c>
      <c r="C74" s="34" t="s">
        <v>10</v>
      </c>
      <c r="D74" s="36">
        <v>13</v>
      </c>
      <c r="E74" s="276" t="s">
        <v>560</v>
      </c>
      <c r="F74" s="277" t="s">
        <v>505</v>
      </c>
      <c r="G74" s="278" t="s">
        <v>506</v>
      </c>
      <c r="H74" s="34"/>
      <c r="I74" s="357">
        <f>SUM(I75+I79)</f>
        <v>94800</v>
      </c>
    </row>
    <row r="75" spans="1:9" ht="78.75" x14ac:dyDescent="0.25">
      <c r="A75" s="93" t="s">
        <v>257</v>
      </c>
      <c r="B75" s="607" t="s">
        <v>50</v>
      </c>
      <c r="C75" s="2" t="s">
        <v>10</v>
      </c>
      <c r="D75" s="607">
        <v>13</v>
      </c>
      <c r="E75" s="291" t="s">
        <v>256</v>
      </c>
      <c r="F75" s="292" t="s">
        <v>505</v>
      </c>
      <c r="G75" s="293" t="s">
        <v>506</v>
      </c>
      <c r="H75" s="2"/>
      <c r="I75" s="358">
        <f>SUM(I76)</f>
        <v>47400</v>
      </c>
    </row>
    <row r="76" spans="1:9" ht="47.25" x14ac:dyDescent="0.25">
      <c r="A76" s="3" t="s">
        <v>561</v>
      </c>
      <c r="B76" s="607" t="s">
        <v>50</v>
      </c>
      <c r="C76" s="2" t="s">
        <v>10</v>
      </c>
      <c r="D76" s="607">
        <v>13</v>
      </c>
      <c r="E76" s="291" t="s">
        <v>256</v>
      </c>
      <c r="F76" s="292" t="s">
        <v>10</v>
      </c>
      <c r="G76" s="293" t="s">
        <v>506</v>
      </c>
      <c r="H76" s="2"/>
      <c r="I76" s="358">
        <f>SUM(I77)</f>
        <v>47400</v>
      </c>
    </row>
    <row r="77" spans="1:9" ht="31.5" x14ac:dyDescent="0.25">
      <c r="A77" s="122" t="s">
        <v>573</v>
      </c>
      <c r="B77" s="377" t="s">
        <v>50</v>
      </c>
      <c r="C77" s="2" t="s">
        <v>10</v>
      </c>
      <c r="D77" s="607">
        <v>13</v>
      </c>
      <c r="E77" s="291" t="s">
        <v>256</v>
      </c>
      <c r="F77" s="292" t="s">
        <v>10</v>
      </c>
      <c r="G77" s="293" t="s">
        <v>572</v>
      </c>
      <c r="H77" s="2"/>
      <c r="I77" s="358">
        <f>SUM(I78)</f>
        <v>47400</v>
      </c>
    </row>
    <row r="78" spans="1:9" ht="15.75" customHeight="1" x14ac:dyDescent="0.25">
      <c r="A78" s="99" t="s">
        <v>21</v>
      </c>
      <c r="B78" s="377" t="s">
        <v>50</v>
      </c>
      <c r="C78" s="2" t="s">
        <v>10</v>
      </c>
      <c r="D78" s="607">
        <v>13</v>
      </c>
      <c r="E78" s="291" t="s">
        <v>256</v>
      </c>
      <c r="F78" s="292" t="s">
        <v>10</v>
      </c>
      <c r="G78" s="293" t="s">
        <v>572</v>
      </c>
      <c r="H78" s="2" t="s">
        <v>71</v>
      </c>
      <c r="I78" s="359">
        <v>47400</v>
      </c>
    </row>
    <row r="79" spans="1:9" ht="84" customHeight="1" x14ac:dyDescent="0.25">
      <c r="A79" s="93" t="s">
        <v>200</v>
      </c>
      <c r="B79" s="607" t="s">
        <v>50</v>
      </c>
      <c r="C79" s="2" t="s">
        <v>10</v>
      </c>
      <c r="D79" s="607">
        <v>13</v>
      </c>
      <c r="E79" s="291" t="s">
        <v>230</v>
      </c>
      <c r="F79" s="292" t="s">
        <v>505</v>
      </c>
      <c r="G79" s="293" t="s">
        <v>506</v>
      </c>
      <c r="H79" s="2"/>
      <c r="I79" s="358">
        <f>SUM(I80)</f>
        <v>47400</v>
      </c>
    </row>
    <row r="80" spans="1:9" ht="34.5" customHeight="1" x14ac:dyDescent="0.25">
      <c r="A80" s="3" t="s">
        <v>574</v>
      </c>
      <c r="B80" s="607" t="s">
        <v>50</v>
      </c>
      <c r="C80" s="2" t="s">
        <v>10</v>
      </c>
      <c r="D80" s="607">
        <v>13</v>
      </c>
      <c r="E80" s="291" t="s">
        <v>230</v>
      </c>
      <c r="F80" s="292" t="s">
        <v>10</v>
      </c>
      <c r="G80" s="293" t="s">
        <v>506</v>
      </c>
      <c r="H80" s="2"/>
      <c r="I80" s="358">
        <f>SUM(I81)</f>
        <v>47400</v>
      </c>
    </row>
    <row r="81" spans="1:9" ht="31.5" x14ac:dyDescent="0.25">
      <c r="A81" s="122" t="s">
        <v>573</v>
      </c>
      <c r="B81" s="377" t="s">
        <v>50</v>
      </c>
      <c r="C81" s="2" t="s">
        <v>10</v>
      </c>
      <c r="D81" s="607">
        <v>13</v>
      </c>
      <c r="E81" s="291" t="s">
        <v>230</v>
      </c>
      <c r="F81" s="292" t="s">
        <v>10</v>
      </c>
      <c r="G81" s="293" t="s">
        <v>572</v>
      </c>
      <c r="H81" s="2"/>
      <c r="I81" s="358">
        <f>SUM(I82)</f>
        <v>47400</v>
      </c>
    </row>
    <row r="82" spans="1:9" ht="17.25" customHeight="1" x14ac:dyDescent="0.25">
      <c r="A82" s="99" t="s">
        <v>21</v>
      </c>
      <c r="B82" s="377" t="s">
        <v>50</v>
      </c>
      <c r="C82" s="2" t="s">
        <v>10</v>
      </c>
      <c r="D82" s="607">
        <v>13</v>
      </c>
      <c r="E82" s="291" t="s">
        <v>230</v>
      </c>
      <c r="F82" s="292" t="s">
        <v>10</v>
      </c>
      <c r="G82" s="293" t="s">
        <v>572</v>
      </c>
      <c r="H82" s="2" t="s">
        <v>71</v>
      </c>
      <c r="I82" s="359">
        <v>47400</v>
      </c>
    </row>
    <row r="83" spans="1:9" ht="33.75" customHeight="1" x14ac:dyDescent="0.25">
      <c r="A83" s="83" t="s">
        <v>133</v>
      </c>
      <c r="B83" s="36" t="s">
        <v>50</v>
      </c>
      <c r="C83" s="34" t="s">
        <v>10</v>
      </c>
      <c r="D83" s="34">
        <v>13</v>
      </c>
      <c r="E83" s="270" t="s">
        <v>517</v>
      </c>
      <c r="F83" s="271" t="s">
        <v>505</v>
      </c>
      <c r="G83" s="272" t="s">
        <v>506</v>
      </c>
      <c r="H83" s="34"/>
      <c r="I83" s="357">
        <f>SUM(I84)</f>
        <v>2000</v>
      </c>
    </row>
    <row r="84" spans="1:9" ht="63" customHeight="1" x14ac:dyDescent="0.25">
      <c r="A84" s="84" t="s">
        <v>649</v>
      </c>
      <c r="B84" s="377" t="s">
        <v>50</v>
      </c>
      <c r="C84" s="2" t="s">
        <v>10</v>
      </c>
      <c r="D84" s="2">
        <v>13</v>
      </c>
      <c r="E84" s="273" t="s">
        <v>648</v>
      </c>
      <c r="F84" s="274" t="s">
        <v>505</v>
      </c>
      <c r="G84" s="275" t="s">
        <v>506</v>
      </c>
      <c r="H84" s="2"/>
      <c r="I84" s="358">
        <f>SUM(I85)</f>
        <v>2000</v>
      </c>
    </row>
    <row r="85" spans="1:9" ht="33" customHeight="1" x14ac:dyDescent="0.25">
      <c r="A85" s="84" t="s">
        <v>650</v>
      </c>
      <c r="B85" s="377" t="s">
        <v>50</v>
      </c>
      <c r="C85" s="2" t="s">
        <v>10</v>
      </c>
      <c r="D85" s="2">
        <v>13</v>
      </c>
      <c r="E85" s="273" t="s">
        <v>648</v>
      </c>
      <c r="F85" s="274" t="s">
        <v>10</v>
      </c>
      <c r="G85" s="275" t="s">
        <v>506</v>
      </c>
      <c r="H85" s="2"/>
      <c r="I85" s="358">
        <f>SUM(I86)</f>
        <v>2000</v>
      </c>
    </row>
    <row r="86" spans="1:9" ht="31.5" customHeight="1" x14ac:dyDescent="0.25">
      <c r="A86" s="84" t="s">
        <v>652</v>
      </c>
      <c r="B86" s="377" t="s">
        <v>50</v>
      </c>
      <c r="C86" s="2" t="s">
        <v>10</v>
      </c>
      <c r="D86" s="2">
        <v>13</v>
      </c>
      <c r="E86" s="273" t="s">
        <v>648</v>
      </c>
      <c r="F86" s="274" t="s">
        <v>10</v>
      </c>
      <c r="G86" s="275" t="s">
        <v>651</v>
      </c>
      <c r="H86" s="2"/>
      <c r="I86" s="358">
        <f>SUM(I87)</f>
        <v>2000</v>
      </c>
    </row>
    <row r="87" spans="1:9" ht="32.25" customHeight="1" x14ac:dyDescent="0.25">
      <c r="A87" s="98" t="s">
        <v>709</v>
      </c>
      <c r="B87" s="377" t="s">
        <v>50</v>
      </c>
      <c r="C87" s="2" t="s">
        <v>10</v>
      </c>
      <c r="D87" s="2">
        <v>13</v>
      </c>
      <c r="E87" s="273" t="s">
        <v>648</v>
      </c>
      <c r="F87" s="274" t="s">
        <v>10</v>
      </c>
      <c r="G87" s="275" t="s">
        <v>651</v>
      </c>
      <c r="H87" s="2" t="s">
        <v>16</v>
      </c>
      <c r="I87" s="360">
        <v>2000</v>
      </c>
    </row>
    <row r="88" spans="1:9" ht="47.25" hidden="1" customHeight="1" x14ac:dyDescent="0.25">
      <c r="A88" s="103" t="s">
        <v>128</v>
      </c>
      <c r="B88" s="36" t="s">
        <v>50</v>
      </c>
      <c r="C88" s="34" t="s">
        <v>10</v>
      </c>
      <c r="D88" s="34">
        <v>13</v>
      </c>
      <c r="E88" s="270" t="s">
        <v>520</v>
      </c>
      <c r="F88" s="271" t="s">
        <v>505</v>
      </c>
      <c r="G88" s="272" t="s">
        <v>506</v>
      </c>
      <c r="H88" s="34"/>
      <c r="I88" s="357">
        <f>SUM(I89)</f>
        <v>0</v>
      </c>
    </row>
    <row r="89" spans="1:9" ht="65.25" hidden="1" customHeight="1" x14ac:dyDescent="0.25">
      <c r="A89" s="84" t="s">
        <v>164</v>
      </c>
      <c r="B89" s="377" t="s">
        <v>50</v>
      </c>
      <c r="C89" s="2" t="s">
        <v>10</v>
      </c>
      <c r="D89" s="2">
        <v>13</v>
      </c>
      <c r="E89" s="316" t="s">
        <v>244</v>
      </c>
      <c r="F89" s="317" t="s">
        <v>505</v>
      </c>
      <c r="G89" s="318" t="s">
        <v>506</v>
      </c>
      <c r="H89" s="79"/>
      <c r="I89" s="361">
        <f>SUM(I90)</f>
        <v>0</v>
      </c>
    </row>
    <row r="90" spans="1:9" ht="32.25" hidden="1" customHeight="1" x14ac:dyDescent="0.25">
      <c r="A90" s="84" t="s">
        <v>589</v>
      </c>
      <c r="B90" s="377" t="s">
        <v>50</v>
      </c>
      <c r="C90" s="2" t="s">
        <v>10</v>
      </c>
      <c r="D90" s="2">
        <v>13</v>
      </c>
      <c r="E90" s="316" t="s">
        <v>244</v>
      </c>
      <c r="F90" s="317" t="s">
        <v>10</v>
      </c>
      <c r="G90" s="318" t="s">
        <v>506</v>
      </c>
      <c r="H90" s="79"/>
      <c r="I90" s="361">
        <f>SUM(I91)</f>
        <v>0</v>
      </c>
    </row>
    <row r="91" spans="1:9" ht="32.25" hidden="1" customHeight="1" x14ac:dyDescent="0.25">
      <c r="A91" s="77" t="s">
        <v>653</v>
      </c>
      <c r="B91" s="377" t="s">
        <v>50</v>
      </c>
      <c r="C91" s="2" t="s">
        <v>10</v>
      </c>
      <c r="D91" s="2">
        <v>13</v>
      </c>
      <c r="E91" s="316" t="s">
        <v>244</v>
      </c>
      <c r="F91" s="317" t="s">
        <v>10</v>
      </c>
      <c r="G91" s="318" t="s">
        <v>654</v>
      </c>
      <c r="H91" s="79"/>
      <c r="I91" s="361">
        <f>SUM(I92)</f>
        <v>0</v>
      </c>
    </row>
    <row r="92" spans="1:9" ht="32.25" hidden="1" customHeight="1" x14ac:dyDescent="0.25">
      <c r="A92" s="101" t="s">
        <v>709</v>
      </c>
      <c r="B92" s="377" t="s">
        <v>50</v>
      </c>
      <c r="C92" s="2" t="s">
        <v>10</v>
      </c>
      <c r="D92" s="2">
        <v>13</v>
      </c>
      <c r="E92" s="316" t="s">
        <v>244</v>
      </c>
      <c r="F92" s="317" t="s">
        <v>10</v>
      </c>
      <c r="G92" s="318" t="s">
        <v>654</v>
      </c>
      <c r="H92" s="79" t="s">
        <v>16</v>
      </c>
      <c r="I92" s="362"/>
    </row>
    <row r="93" spans="1:9" ht="31.5" x14ac:dyDescent="0.25">
      <c r="A93" s="83" t="s">
        <v>24</v>
      </c>
      <c r="B93" s="36" t="s">
        <v>50</v>
      </c>
      <c r="C93" s="34" t="s">
        <v>10</v>
      </c>
      <c r="D93" s="36">
        <v>13</v>
      </c>
      <c r="E93" s="276" t="s">
        <v>214</v>
      </c>
      <c r="F93" s="277" t="s">
        <v>505</v>
      </c>
      <c r="G93" s="278" t="s">
        <v>506</v>
      </c>
      <c r="H93" s="34"/>
      <c r="I93" s="357">
        <f>SUM(I94)</f>
        <v>176385</v>
      </c>
    </row>
    <row r="94" spans="1:9" ht="16.5" customHeight="1" x14ac:dyDescent="0.25">
      <c r="A94" s="93" t="s">
        <v>97</v>
      </c>
      <c r="B94" s="607" t="s">
        <v>50</v>
      </c>
      <c r="C94" s="2" t="s">
        <v>10</v>
      </c>
      <c r="D94" s="607">
        <v>13</v>
      </c>
      <c r="E94" s="291" t="s">
        <v>215</v>
      </c>
      <c r="F94" s="292" t="s">
        <v>505</v>
      </c>
      <c r="G94" s="293" t="s">
        <v>506</v>
      </c>
      <c r="H94" s="2"/>
      <c r="I94" s="358">
        <f>SUM(I95+I97)</f>
        <v>176385</v>
      </c>
    </row>
    <row r="95" spans="1:9" ht="16.5" customHeight="1" x14ac:dyDescent="0.25">
      <c r="A95" s="3" t="s">
        <v>114</v>
      </c>
      <c r="B95" s="607" t="s">
        <v>50</v>
      </c>
      <c r="C95" s="2" t="s">
        <v>10</v>
      </c>
      <c r="D95" s="607">
        <v>13</v>
      </c>
      <c r="E95" s="291" t="s">
        <v>215</v>
      </c>
      <c r="F95" s="292" t="s">
        <v>505</v>
      </c>
      <c r="G95" s="293" t="s">
        <v>528</v>
      </c>
      <c r="H95" s="2"/>
      <c r="I95" s="358">
        <f>SUM(I96)</f>
        <v>7000</v>
      </c>
    </row>
    <row r="96" spans="1:9" ht="31.5" customHeight="1" x14ac:dyDescent="0.25">
      <c r="A96" s="98" t="s">
        <v>709</v>
      </c>
      <c r="B96" s="376" t="s">
        <v>50</v>
      </c>
      <c r="C96" s="2" t="s">
        <v>10</v>
      </c>
      <c r="D96" s="607">
        <v>13</v>
      </c>
      <c r="E96" s="291" t="s">
        <v>215</v>
      </c>
      <c r="F96" s="292" t="s">
        <v>505</v>
      </c>
      <c r="G96" s="293" t="s">
        <v>528</v>
      </c>
      <c r="H96" s="2" t="s">
        <v>16</v>
      </c>
      <c r="I96" s="360">
        <v>7000</v>
      </c>
    </row>
    <row r="97" spans="1:9" ht="30.75" customHeight="1" x14ac:dyDescent="0.25">
      <c r="A97" s="3" t="s">
        <v>115</v>
      </c>
      <c r="B97" s="607" t="s">
        <v>50</v>
      </c>
      <c r="C97" s="2" t="s">
        <v>10</v>
      </c>
      <c r="D97" s="607">
        <v>13</v>
      </c>
      <c r="E97" s="291" t="s">
        <v>215</v>
      </c>
      <c r="F97" s="292" t="s">
        <v>505</v>
      </c>
      <c r="G97" s="293" t="s">
        <v>535</v>
      </c>
      <c r="H97" s="2"/>
      <c r="I97" s="358">
        <f>SUM(I98)</f>
        <v>169385</v>
      </c>
    </row>
    <row r="98" spans="1:9" ht="34.5" customHeight="1" x14ac:dyDescent="0.25">
      <c r="A98" s="98" t="s">
        <v>709</v>
      </c>
      <c r="B98" s="376" t="s">
        <v>50</v>
      </c>
      <c r="C98" s="2" t="s">
        <v>10</v>
      </c>
      <c r="D98" s="607">
        <v>13</v>
      </c>
      <c r="E98" s="291" t="s">
        <v>215</v>
      </c>
      <c r="F98" s="292" t="s">
        <v>505</v>
      </c>
      <c r="G98" s="293" t="s">
        <v>535</v>
      </c>
      <c r="H98" s="2" t="s">
        <v>16</v>
      </c>
      <c r="I98" s="359">
        <v>169385</v>
      </c>
    </row>
    <row r="99" spans="1:9" ht="16.5" customHeight="1" x14ac:dyDescent="0.25">
      <c r="A99" s="83" t="s">
        <v>197</v>
      </c>
      <c r="B99" s="36" t="s">
        <v>50</v>
      </c>
      <c r="C99" s="34" t="s">
        <v>10</v>
      </c>
      <c r="D99" s="36">
        <v>13</v>
      </c>
      <c r="E99" s="276" t="s">
        <v>216</v>
      </c>
      <c r="F99" s="277" t="s">
        <v>505</v>
      </c>
      <c r="G99" s="278" t="s">
        <v>506</v>
      </c>
      <c r="H99" s="34"/>
      <c r="I99" s="357">
        <f>SUM(I100)</f>
        <v>1849028</v>
      </c>
    </row>
    <row r="100" spans="1:9" ht="16.5" customHeight="1" x14ac:dyDescent="0.25">
      <c r="A100" s="93" t="s">
        <v>196</v>
      </c>
      <c r="B100" s="607" t="s">
        <v>50</v>
      </c>
      <c r="C100" s="2" t="s">
        <v>10</v>
      </c>
      <c r="D100" s="607">
        <v>13</v>
      </c>
      <c r="E100" s="291" t="s">
        <v>217</v>
      </c>
      <c r="F100" s="292" t="s">
        <v>505</v>
      </c>
      <c r="G100" s="293" t="s">
        <v>506</v>
      </c>
      <c r="H100" s="2"/>
      <c r="I100" s="358">
        <f>SUM(I101+I103+I105+I107)</f>
        <v>1849028</v>
      </c>
    </row>
    <row r="101" spans="1:9" ht="48.75" customHeight="1" x14ac:dyDescent="0.25">
      <c r="A101" s="93" t="s">
        <v>717</v>
      </c>
      <c r="B101" s="607" t="s">
        <v>50</v>
      </c>
      <c r="C101" s="2" t="s">
        <v>10</v>
      </c>
      <c r="D101" s="607">
        <v>13</v>
      </c>
      <c r="E101" s="291" t="s">
        <v>217</v>
      </c>
      <c r="F101" s="292" t="s">
        <v>505</v>
      </c>
      <c r="G101" s="293">
        <v>12712</v>
      </c>
      <c r="H101" s="2"/>
      <c r="I101" s="358">
        <f>SUM(I102)</f>
        <v>23700</v>
      </c>
    </row>
    <row r="102" spans="1:9" ht="64.5" customHeight="1" x14ac:dyDescent="0.25">
      <c r="A102" s="93" t="s">
        <v>88</v>
      </c>
      <c r="B102" s="607" t="s">
        <v>50</v>
      </c>
      <c r="C102" s="2" t="s">
        <v>10</v>
      </c>
      <c r="D102" s="607">
        <v>13</v>
      </c>
      <c r="E102" s="291" t="s">
        <v>217</v>
      </c>
      <c r="F102" s="292" t="s">
        <v>505</v>
      </c>
      <c r="G102" s="293">
        <v>12712</v>
      </c>
      <c r="H102" s="2" t="s">
        <v>13</v>
      </c>
      <c r="I102" s="360">
        <v>23700</v>
      </c>
    </row>
    <row r="103" spans="1:9" ht="16.5" customHeight="1" x14ac:dyDescent="0.25">
      <c r="A103" s="3" t="s">
        <v>198</v>
      </c>
      <c r="B103" s="607" t="s">
        <v>50</v>
      </c>
      <c r="C103" s="2" t="s">
        <v>10</v>
      </c>
      <c r="D103" s="607">
        <v>13</v>
      </c>
      <c r="E103" s="291" t="s">
        <v>217</v>
      </c>
      <c r="F103" s="292" t="s">
        <v>505</v>
      </c>
      <c r="G103" s="293" t="s">
        <v>536</v>
      </c>
      <c r="H103" s="2"/>
      <c r="I103" s="358">
        <f>SUM(I104)</f>
        <v>66000</v>
      </c>
    </row>
    <row r="104" spans="1:9" ht="30.75" customHeight="1" x14ac:dyDescent="0.25">
      <c r="A104" s="98" t="s">
        <v>709</v>
      </c>
      <c r="B104" s="376" t="s">
        <v>50</v>
      </c>
      <c r="C104" s="2" t="s">
        <v>10</v>
      </c>
      <c r="D104" s="607">
        <v>13</v>
      </c>
      <c r="E104" s="291" t="s">
        <v>217</v>
      </c>
      <c r="F104" s="292" t="s">
        <v>505</v>
      </c>
      <c r="G104" s="293" t="s">
        <v>536</v>
      </c>
      <c r="H104" s="2" t="s">
        <v>16</v>
      </c>
      <c r="I104" s="359">
        <v>66000</v>
      </c>
    </row>
    <row r="105" spans="1:9" ht="32.25" customHeight="1" x14ac:dyDescent="0.25">
      <c r="A105" s="98" t="s">
        <v>699</v>
      </c>
      <c r="B105" s="607" t="s">
        <v>50</v>
      </c>
      <c r="C105" s="2" t="s">
        <v>10</v>
      </c>
      <c r="D105" s="607">
        <v>13</v>
      </c>
      <c r="E105" s="291" t="s">
        <v>217</v>
      </c>
      <c r="F105" s="292" t="s">
        <v>505</v>
      </c>
      <c r="G105" s="293" t="s">
        <v>572</v>
      </c>
      <c r="H105" s="2"/>
      <c r="I105" s="358">
        <f>SUM(I106)</f>
        <v>60000</v>
      </c>
    </row>
    <row r="106" spans="1:9" ht="64.5" customHeight="1" x14ac:dyDescent="0.25">
      <c r="A106" s="93" t="s">
        <v>88</v>
      </c>
      <c r="B106" s="376" t="s">
        <v>50</v>
      </c>
      <c r="C106" s="2" t="s">
        <v>10</v>
      </c>
      <c r="D106" s="607">
        <v>13</v>
      </c>
      <c r="E106" s="291" t="s">
        <v>217</v>
      </c>
      <c r="F106" s="292" t="s">
        <v>505</v>
      </c>
      <c r="G106" s="293" t="s">
        <v>572</v>
      </c>
      <c r="H106" s="2" t="s">
        <v>13</v>
      </c>
      <c r="I106" s="359">
        <v>60000</v>
      </c>
    </row>
    <row r="107" spans="1:9" ht="78.75" x14ac:dyDescent="0.25">
      <c r="A107" s="99" t="s">
        <v>538</v>
      </c>
      <c r="B107" s="377" t="s">
        <v>50</v>
      </c>
      <c r="C107" s="2" t="s">
        <v>10</v>
      </c>
      <c r="D107" s="607">
        <v>13</v>
      </c>
      <c r="E107" s="291" t="s">
        <v>217</v>
      </c>
      <c r="F107" s="292" t="s">
        <v>505</v>
      </c>
      <c r="G107" s="293" t="s">
        <v>537</v>
      </c>
      <c r="H107" s="2"/>
      <c r="I107" s="358">
        <f>SUM(I108:I109)</f>
        <v>1699328</v>
      </c>
    </row>
    <row r="108" spans="1:9" ht="63" x14ac:dyDescent="0.25">
      <c r="A108" s="93" t="s">
        <v>88</v>
      </c>
      <c r="B108" s="607" t="s">
        <v>50</v>
      </c>
      <c r="C108" s="2" t="s">
        <v>10</v>
      </c>
      <c r="D108" s="607">
        <v>13</v>
      </c>
      <c r="E108" s="291" t="s">
        <v>217</v>
      </c>
      <c r="F108" s="292" t="s">
        <v>505</v>
      </c>
      <c r="G108" s="293" t="s">
        <v>537</v>
      </c>
      <c r="H108" s="2" t="s">
        <v>13</v>
      </c>
      <c r="I108" s="359">
        <v>886000</v>
      </c>
    </row>
    <row r="109" spans="1:9" ht="30.75" customHeight="1" x14ac:dyDescent="0.25">
      <c r="A109" s="98" t="s">
        <v>709</v>
      </c>
      <c r="B109" s="376" t="s">
        <v>50</v>
      </c>
      <c r="C109" s="2" t="s">
        <v>10</v>
      </c>
      <c r="D109" s="607">
        <v>13</v>
      </c>
      <c r="E109" s="291" t="s">
        <v>217</v>
      </c>
      <c r="F109" s="292" t="s">
        <v>505</v>
      </c>
      <c r="G109" s="293" t="s">
        <v>537</v>
      </c>
      <c r="H109" s="2" t="s">
        <v>16</v>
      </c>
      <c r="I109" s="359">
        <v>813328</v>
      </c>
    </row>
    <row r="110" spans="1:9" ht="18.75" customHeight="1" x14ac:dyDescent="0.25">
      <c r="A110" s="33" t="s">
        <v>93</v>
      </c>
      <c r="B110" s="36" t="s">
        <v>50</v>
      </c>
      <c r="C110" s="34" t="s">
        <v>10</v>
      </c>
      <c r="D110" s="36">
        <v>13</v>
      </c>
      <c r="E110" s="282" t="s">
        <v>211</v>
      </c>
      <c r="F110" s="283" t="s">
        <v>505</v>
      </c>
      <c r="G110" s="284" t="s">
        <v>506</v>
      </c>
      <c r="H110" s="34"/>
      <c r="I110" s="357">
        <f>SUM(I111)</f>
        <v>80000</v>
      </c>
    </row>
    <row r="111" spans="1:9" ht="16.5" customHeight="1" x14ac:dyDescent="0.25">
      <c r="A111" s="99" t="s">
        <v>94</v>
      </c>
      <c r="B111" s="607" t="s">
        <v>50</v>
      </c>
      <c r="C111" s="2" t="s">
        <v>10</v>
      </c>
      <c r="D111" s="607">
        <v>13</v>
      </c>
      <c r="E111" s="310" t="s">
        <v>212</v>
      </c>
      <c r="F111" s="292" t="s">
        <v>505</v>
      </c>
      <c r="G111" s="293" t="s">
        <v>506</v>
      </c>
      <c r="H111" s="2"/>
      <c r="I111" s="358">
        <f>SUM(I112)</f>
        <v>80000</v>
      </c>
    </row>
    <row r="112" spans="1:9" ht="19.5" customHeight="1" x14ac:dyDescent="0.25">
      <c r="A112" s="99" t="s">
        <v>724</v>
      </c>
      <c r="B112" s="607" t="s">
        <v>50</v>
      </c>
      <c r="C112" s="2" t="s">
        <v>10</v>
      </c>
      <c r="D112" s="607">
        <v>13</v>
      </c>
      <c r="E112" s="310" t="s">
        <v>212</v>
      </c>
      <c r="F112" s="292" t="s">
        <v>505</v>
      </c>
      <c r="G112" s="493">
        <v>10030</v>
      </c>
      <c r="H112" s="2"/>
      <c r="I112" s="358">
        <f>SUM(I113)</f>
        <v>80000</v>
      </c>
    </row>
    <row r="113" spans="1:9" ht="16.5" customHeight="1" x14ac:dyDescent="0.25">
      <c r="A113" s="69" t="s">
        <v>40</v>
      </c>
      <c r="B113" s="607" t="s">
        <v>50</v>
      </c>
      <c r="C113" s="2" t="s">
        <v>10</v>
      </c>
      <c r="D113" s="607">
        <v>13</v>
      </c>
      <c r="E113" s="310" t="s">
        <v>212</v>
      </c>
      <c r="F113" s="292" t="s">
        <v>505</v>
      </c>
      <c r="G113" s="493">
        <v>10030</v>
      </c>
      <c r="H113" s="2" t="s">
        <v>39</v>
      </c>
      <c r="I113" s="359">
        <v>80000</v>
      </c>
    </row>
    <row r="114" spans="1:9" ht="31.5" x14ac:dyDescent="0.25">
      <c r="A114" s="33" t="s">
        <v>142</v>
      </c>
      <c r="B114" s="36" t="s">
        <v>50</v>
      </c>
      <c r="C114" s="34" t="s">
        <v>10</v>
      </c>
      <c r="D114" s="36">
        <v>13</v>
      </c>
      <c r="E114" s="276" t="s">
        <v>218</v>
      </c>
      <c r="F114" s="277" t="s">
        <v>505</v>
      </c>
      <c r="G114" s="278" t="s">
        <v>506</v>
      </c>
      <c r="H114" s="34"/>
      <c r="I114" s="357">
        <f>SUM(I115)</f>
        <v>6272767</v>
      </c>
    </row>
    <row r="115" spans="1:9" ht="31.5" x14ac:dyDescent="0.25">
      <c r="A115" s="93" t="s">
        <v>143</v>
      </c>
      <c r="B115" s="607" t="s">
        <v>50</v>
      </c>
      <c r="C115" s="2" t="s">
        <v>10</v>
      </c>
      <c r="D115" s="607">
        <v>13</v>
      </c>
      <c r="E115" s="291" t="s">
        <v>219</v>
      </c>
      <c r="F115" s="292" t="s">
        <v>505</v>
      </c>
      <c r="G115" s="293" t="s">
        <v>506</v>
      </c>
      <c r="H115" s="2"/>
      <c r="I115" s="358">
        <f>SUM(I116)</f>
        <v>6272767</v>
      </c>
    </row>
    <row r="116" spans="1:9" ht="31.5" x14ac:dyDescent="0.25">
      <c r="A116" s="3" t="s">
        <v>98</v>
      </c>
      <c r="B116" s="607" t="s">
        <v>50</v>
      </c>
      <c r="C116" s="2" t="s">
        <v>10</v>
      </c>
      <c r="D116" s="607">
        <v>13</v>
      </c>
      <c r="E116" s="291" t="s">
        <v>219</v>
      </c>
      <c r="F116" s="292" t="s">
        <v>505</v>
      </c>
      <c r="G116" s="293" t="s">
        <v>539</v>
      </c>
      <c r="H116" s="2"/>
      <c r="I116" s="358">
        <f>SUM(I117:I119)</f>
        <v>6272767</v>
      </c>
    </row>
    <row r="117" spans="1:9" ht="63" x14ac:dyDescent="0.25">
      <c r="A117" s="93" t="s">
        <v>88</v>
      </c>
      <c r="B117" s="607" t="s">
        <v>50</v>
      </c>
      <c r="C117" s="2" t="s">
        <v>10</v>
      </c>
      <c r="D117" s="607">
        <v>13</v>
      </c>
      <c r="E117" s="291" t="s">
        <v>219</v>
      </c>
      <c r="F117" s="292" t="s">
        <v>505</v>
      </c>
      <c r="G117" s="293" t="s">
        <v>539</v>
      </c>
      <c r="H117" s="2" t="s">
        <v>13</v>
      </c>
      <c r="I117" s="359">
        <v>3175000</v>
      </c>
    </row>
    <row r="118" spans="1:9" ht="30.75" customHeight="1" x14ac:dyDescent="0.25">
      <c r="A118" s="98" t="s">
        <v>709</v>
      </c>
      <c r="B118" s="376" t="s">
        <v>50</v>
      </c>
      <c r="C118" s="2" t="s">
        <v>10</v>
      </c>
      <c r="D118" s="607">
        <v>13</v>
      </c>
      <c r="E118" s="291" t="s">
        <v>219</v>
      </c>
      <c r="F118" s="292" t="s">
        <v>505</v>
      </c>
      <c r="G118" s="293" t="s">
        <v>539</v>
      </c>
      <c r="H118" s="2" t="s">
        <v>16</v>
      </c>
      <c r="I118" s="359">
        <v>3023767</v>
      </c>
    </row>
    <row r="119" spans="1:9" ht="17.25" customHeight="1" x14ac:dyDescent="0.25">
      <c r="A119" s="3" t="s">
        <v>18</v>
      </c>
      <c r="B119" s="607" t="s">
        <v>50</v>
      </c>
      <c r="C119" s="2" t="s">
        <v>10</v>
      </c>
      <c r="D119" s="607">
        <v>13</v>
      </c>
      <c r="E119" s="291" t="s">
        <v>219</v>
      </c>
      <c r="F119" s="292" t="s">
        <v>505</v>
      </c>
      <c r="G119" s="293" t="s">
        <v>539</v>
      </c>
      <c r="H119" s="2" t="s">
        <v>17</v>
      </c>
      <c r="I119" s="359">
        <v>74000</v>
      </c>
    </row>
    <row r="120" spans="1:9" ht="19.5" hidden="1" customHeight="1" x14ac:dyDescent="0.25">
      <c r="A120" s="33" t="s">
        <v>723</v>
      </c>
      <c r="B120" s="36" t="s">
        <v>50</v>
      </c>
      <c r="C120" s="34" t="s">
        <v>10</v>
      </c>
      <c r="D120" s="36">
        <v>13</v>
      </c>
      <c r="E120" s="276" t="s">
        <v>721</v>
      </c>
      <c r="F120" s="277" t="s">
        <v>505</v>
      </c>
      <c r="G120" s="278" t="s">
        <v>506</v>
      </c>
      <c r="H120" s="34"/>
      <c r="I120" s="357">
        <f>SUM(I121)</f>
        <v>0</v>
      </c>
    </row>
    <row r="121" spans="1:9" ht="17.25" hidden="1" customHeight="1" x14ac:dyDescent="0.25">
      <c r="A121" s="3" t="s">
        <v>22</v>
      </c>
      <c r="B121" s="607" t="s">
        <v>50</v>
      </c>
      <c r="C121" s="2" t="s">
        <v>10</v>
      </c>
      <c r="D121" s="607">
        <v>13</v>
      </c>
      <c r="E121" s="291" t="s">
        <v>722</v>
      </c>
      <c r="F121" s="292" t="s">
        <v>505</v>
      </c>
      <c r="G121" s="293" t="s">
        <v>506</v>
      </c>
      <c r="H121" s="2"/>
      <c r="I121" s="358">
        <f>SUM(I122)</f>
        <v>0</v>
      </c>
    </row>
    <row r="122" spans="1:9" ht="17.25" hidden="1" customHeight="1" x14ac:dyDescent="0.25">
      <c r="A122" s="3" t="s">
        <v>724</v>
      </c>
      <c r="B122" s="607" t="s">
        <v>50</v>
      </c>
      <c r="C122" s="2" t="s">
        <v>10</v>
      </c>
      <c r="D122" s="607">
        <v>13</v>
      </c>
      <c r="E122" s="291" t="s">
        <v>722</v>
      </c>
      <c r="F122" s="292" t="s">
        <v>505</v>
      </c>
      <c r="G122" s="493">
        <v>10030</v>
      </c>
      <c r="H122" s="2"/>
      <c r="I122" s="358">
        <f>SUM(I123)</f>
        <v>0</v>
      </c>
    </row>
    <row r="123" spans="1:9" ht="17.25" hidden="1" customHeight="1" x14ac:dyDescent="0.25">
      <c r="A123" s="69" t="s">
        <v>40</v>
      </c>
      <c r="B123" s="607" t="s">
        <v>50</v>
      </c>
      <c r="C123" s="2" t="s">
        <v>10</v>
      </c>
      <c r="D123" s="607">
        <v>13</v>
      </c>
      <c r="E123" s="291" t="s">
        <v>722</v>
      </c>
      <c r="F123" s="292" t="s">
        <v>505</v>
      </c>
      <c r="G123" s="493">
        <v>10030</v>
      </c>
      <c r="H123" s="2" t="s">
        <v>39</v>
      </c>
      <c r="I123" s="359"/>
    </row>
    <row r="124" spans="1:9" ht="31.5" x14ac:dyDescent="0.25">
      <c r="A124" s="366" t="s">
        <v>77</v>
      </c>
      <c r="B124" s="19" t="s">
        <v>50</v>
      </c>
      <c r="C124" s="15" t="s">
        <v>15</v>
      </c>
      <c r="D124" s="19"/>
      <c r="E124" s="385"/>
      <c r="F124" s="386"/>
      <c r="G124" s="387"/>
      <c r="H124" s="15"/>
      <c r="I124" s="383">
        <f>SUM(I125)</f>
        <v>2151500</v>
      </c>
    </row>
    <row r="125" spans="1:9" ht="31.5" x14ac:dyDescent="0.25">
      <c r="A125" s="107" t="s">
        <v>78</v>
      </c>
      <c r="B125" s="29" t="s">
        <v>50</v>
      </c>
      <c r="C125" s="25" t="s">
        <v>15</v>
      </c>
      <c r="D125" s="64" t="s">
        <v>32</v>
      </c>
      <c r="E125" s="394"/>
      <c r="F125" s="395"/>
      <c r="G125" s="396"/>
      <c r="H125" s="25"/>
      <c r="I125" s="384">
        <f>SUM(I126)</f>
        <v>2151500</v>
      </c>
    </row>
    <row r="126" spans="1:9" ht="63" x14ac:dyDescent="0.25">
      <c r="A126" s="83" t="s">
        <v>144</v>
      </c>
      <c r="B126" s="36" t="s">
        <v>50</v>
      </c>
      <c r="C126" s="34" t="s">
        <v>15</v>
      </c>
      <c r="D126" s="48" t="s">
        <v>32</v>
      </c>
      <c r="E126" s="282" t="s">
        <v>220</v>
      </c>
      <c r="F126" s="283" t="s">
        <v>505</v>
      </c>
      <c r="G126" s="284" t="s">
        <v>506</v>
      </c>
      <c r="H126" s="34"/>
      <c r="I126" s="357">
        <f>SUM(I127,+I133)</f>
        <v>2151500</v>
      </c>
    </row>
    <row r="127" spans="1:9" ht="96" customHeight="1" x14ac:dyDescent="0.25">
      <c r="A127" s="84" t="s">
        <v>145</v>
      </c>
      <c r="B127" s="61" t="s">
        <v>50</v>
      </c>
      <c r="C127" s="2" t="s">
        <v>15</v>
      </c>
      <c r="D127" s="8" t="s">
        <v>32</v>
      </c>
      <c r="E127" s="310" t="s">
        <v>221</v>
      </c>
      <c r="F127" s="311" t="s">
        <v>505</v>
      </c>
      <c r="G127" s="312" t="s">
        <v>506</v>
      </c>
      <c r="H127" s="2"/>
      <c r="I127" s="358">
        <f>SUM(I128)</f>
        <v>1889500</v>
      </c>
    </row>
    <row r="128" spans="1:9" ht="47.25" x14ac:dyDescent="0.25">
      <c r="A128" s="84" t="s">
        <v>540</v>
      </c>
      <c r="B128" s="61" t="s">
        <v>50</v>
      </c>
      <c r="C128" s="2" t="s">
        <v>15</v>
      </c>
      <c r="D128" s="8" t="s">
        <v>32</v>
      </c>
      <c r="E128" s="310" t="s">
        <v>221</v>
      </c>
      <c r="F128" s="311" t="s">
        <v>10</v>
      </c>
      <c r="G128" s="312" t="s">
        <v>506</v>
      </c>
      <c r="H128" s="2"/>
      <c r="I128" s="358">
        <f>SUM(I129)</f>
        <v>1889500</v>
      </c>
    </row>
    <row r="129" spans="1:9" ht="31.5" x14ac:dyDescent="0.25">
      <c r="A129" s="3" t="s">
        <v>98</v>
      </c>
      <c r="B129" s="607" t="s">
        <v>50</v>
      </c>
      <c r="C129" s="2" t="s">
        <v>15</v>
      </c>
      <c r="D129" s="8" t="s">
        <v>32</v>
      </c>
      <c r="E129" s="310" t="s">
        <v>221</v>
      </c>
      <c r="F129" s="311" t="s">
        <v>10</v>
      </c>
      <c r="G129" s="312" t="s">
        <v>539</v>
      </c>
      <c r="H129" s="2"/>
      <c r="I129" s="358">
        <f>SUM(I130:I132)</f>
        <v>1889500</v>
      </c>
    </row>
    <row r="130" spans="1:9" ht="63" x14ac:dyDescent="0.25">
      <c r="A130" s="93" t="s">
        <v>88</v>
      </c>
      <c r="B130" s="607" t="s">
        <v>50</v>
      </c>
      <c r="C130" s="2" t="s">
        <v>15</v>
      </c>
      <c r="D130" s="8" t="s">
        <v>32</v>
      </c>
      <c r="E130" s="310" t="s">
        <v>221</v>
      </c>
      <c r="F130" s="311" t="s">
        <v>10</v>
      </c>
      <c r="G130" s="312" t="s">
        <v>539</v>
      </c>
      <c r="H130" s="2" t="s">
        <v>13</v>
      </c>
      <c r="I130" s="359">
        <v>1764500</v>
      </c>
    </row>
    <row r="131" spans="1:9" ht="33.75" customHeight="1" x14ac:dyDescent="0.25">
      <c r="A131" s="98" t="s">
        <v>709</v>
      </c>
      <c r="B131" s="376" t="s">
        <v>50</v>
      </c>
      <c r="C131" s="2" t="s">
        <v>15</v>
      </c>
      <c r="D131" s="8" t="s">
        <v>32</v>
      </c>
      <c r="E131" s="310" t="s">
        <v>221</v>
      </c>
      <c r="F131" s="311" t="s">
        <v>10</v>
      </c>
      <c r="G131" s="312" t="s">
        <v>539</v>
      </c>
      <c r="H131" s="2" t="s">
        <v>16</v>
      </c>
      <c r="I131" s="359">
        <v>123000</v>
      </c>
    </row>
    <row r="132" spans="1:9" ht="16.5" customHeight="1" x14ac:dyDescent="0.25">
      <c r="A132" s="3" t="s">
        <v>18</v>
      </c>
      <c r="B132" s="607" t="s">
        <v>50</v>
      </c>
      <c r="C132" s="2" t="s">
        <v>15</v>
      </c>
      <c r="D132" s="8" t="s">
        <v>32</v>
      </c>
      <c r="E132" s="310" t="s">
        <v>221</v>
      </c>
      <c r="F132" s="311" t="s">
        <v>10</v>
      </c>
      <c r="G132" s="312" t="s">
        <v>539</v>
      </c>
      <c r="H132" s="2" t="s">
        <v>17</v>
      </c>
      <c r="I132" s="359">
        <v>2000</v>
      </c>
    </row>
    <row r="133" spans="1:9" ht="111.75" customHeight="1" x14ac:dyDescent="0.25">
      <c r="A133" s="462" t="s">
        <v>659</v>
      </c>
      <c r="B133" s="61" t="s">
        <v>50</v>
      </c>
      <c r="C133" s="50" t="s">
        <v>15</v>
      </c>
      <c r="D133" s="68" t="s">
        <v>32</v>
      </c>
      <c r="E133" s="285" t="s">
        <v>655</v>
      </c>
      <c r="F133" s="286" t="s">
        <v>505</v>
      </c>
      <c r="G133" s="287" t="s">
        <v>506</v>
      </c>
      <c r="H133" s="2"/>
      <c r="I133" s="358">
        <f>SUM(I134)</f>
        <v>262000</v>
      </c>
    </row>
    <row r="134" spans="1:9" ht="48" customHeight="1" x14ac:dyDescent="0.25">
      <c r="A134" s="111" t="s">
        <v>657</v>
      </c>
      <c r="B134" s="61" t="s">
        <v>50</v>
      </c>
      <c r="C134" s="50" t="s">
        <v>15</v>
      </c>
      <c r="D134" s="68" t="s">
        <v>32</v>
      </c>
      <c r="E134" s="285" t="s">
        <v>655</v>
      </c>
      <c r="F134" s="286" t="s">
        <v>10</v>
      </c>
      <c r="G134" s="287" t="s">
        <v>506</v>
      </c>
      <c r="H134" s="2"/>
      <c r="I134" s="358">
        <f>SUM(I135)</f>
        <v>262000</v>
      </c>
    </row>
    <row r="135" spans="1:9" ht="48" customHeight="1" x14ac:dyDescent="0.25">
      <c r="A135" s="3" t="s">
        <v>658</v>
      </c>
      <c r="B135" s="61" t="s">
        <v>50</v>
      </c>
      <c r="C135" s="50" t="s">
        <v>15</v>
      </c>
      <c r="D135" s="68" t="s">
        <v>32</v>
      </c>
      <c r="E135" s="285" t="s">
        <v>655</v>
      </c>
      <c r="F135" s="286" t="s">
        <v>10</v>
      </c>
      <c r="G135" s="293" t="s">
        <v>656</v>
      </c>
      <c r="H135" s="2"/>
      <c r="I135" s="358">
        <f>SUM(I136)</f>
        <v>262000</v>
      </c>
    </row>
    <row r="136" spans="1:9" ht="31.5" customHeight="1" x14ac:dyDescent="0.25">
      <c r="A136" s="98" t="s">
        <v>709</v>
      </c>
      <c r="B136" s="61" t="s">
        <v>50</v>
      </c>
      <c r="C136" s="50" t="s">
        <v>15</v>
      </c>
      <c r="D136" s="68" t="s">
        <v>32</v>
      </c>
      <c r="E136" s="285" t="s">
        <v>655</v>
      </c>
      <c r="F136" s="286" t="s">
        <v>10</v>
      </c>
      <c r="G136" s="293" t="s">
        <v>656</v>
      </c>
      <c r="H136" s="2" t="s">
        <v>16</v>
      </c>
      <c r="I136" s="359">
        <v>262000</v>
      </c>
    </row>
    <row r="137" spans="1:9" ht="15.75" x14ac:dyDescent="0.25">
      <c r="A137" s="366" t="s">
        <v>25</v>
      </c>
      <c r="B137" s="19" t="s">
        <v>50</v>
      </c>
      <c r="C137" s="15" t="s">
        <v>20</v>
      </c>
      <c r="D137" s="19"/>
      <c r="E137" s="385"/>
      <c r="F137" s="386"/>
      <c r="G137" s="387"/>
      <c r="H137" s="15"/>
      <c r="I137" s="383">
        <f>SUM(I138+I144+I169)</f>
        <v>28163104</v>
      </c>
    </row>
    <row r="138" spans="1:9" ht="15.75" x14ac:dyDescent="0.25">
      <c r="A138" s="107" t="s">
        <v>268</v>
      </c>
      <c r="B138" s="29" t="s">
        <v>50</v>
      </c>
      <c r="C138" s="25" t="s">
        <v>20</v>
      </c>
      <c r="D138" s="64" t="s">
        <v>35</v>
      </c>
      <c r="E138" s="394"/>
      <c r="F138" s="395"/>
      <c r="G138" s="396"/>
      <c r="H138" s="25"/>
      <c r="I138" s="384">
        <f>SUM(I139)</f>
        <v>450000</v>
      </c>
    </row>
    <row r="139" spans="1:9" ht="63" x14ac:dyDescent="0.25">
      <c r="A139" s="83" t="s">
        <v>148</v>
      </c>
      <c r="B139" s="36" t="s">
        <v>50</v>
      </c>
      <c r="C139" s="34" t="s">
        <v>20</v>
      </c>
      <c r="D139" s="36" t="s">
        <v>35</v>
      </c>
      <c r="E139" s="276" t="s">
        <v>543</v>
      </c>
      <c r="F139" s="277" t="s">
        <v>505</v>
      </c>
      <c r="G139" s="278" t="s">
        <v>506</v>
      </c>
      <c r="H139" s="34"/>
      <c r="I139" s="357">
        <f>SUM(I140)</f>
        <v>450000</v>
      </c>
    </row>
    <row r="140" spans="1:9" ht="81" customHeight="1" x14ac:dyDescent="0.25">
      <c r="A140" s="84" t="s">
        <v>193</v>
      </c>
      <c r="B140" s="61" t="s">
        <v>50</v>
      </c>
      <c r="C140" s="50" t="s">
        <v>20</v>
      </c>
      <c r="D140" s="61" t="s">
        <v>35</v>
      </c>
      <c r="E140" s="279" t="s">
        <v>231</v>
      </c>
      <c r="F140" s="280" t="s">
        <v>505</v>
      </c>
      <c r="G140" s="281" t="s">
        <v>506</v>
      </c>
      <c r="H140" s="50"/>
      <c r="I140" s="358">
        <f>SUM(I141)</f>
        <v>450000</v>
      </c>
    </row>
    <row r="141" spans="1:9" ht="33.75" customHeight="1" x14ac:dyDescent="0.25">
      <c r="A141" s="84" t="s">
        <v>544</v>
      </c>
      <c r="B141" s="61" t="s">
        <v>50</v>
      </c>
      <c r="C141" s="50" t="s">
        <v>20</v>
      </c>
      <c r="D141" s="61" t="s">
        <v>35</v>
      </c>
      <c r="E141" s="279" t="s">
        <v>231</v>
      </c>
      <c r="F141" s="280" t="s">
        <v>10</v>
      </c>
      <c r="G141" s="281" t="s">
        <v>506</v>
      </c>
      <c r="H141" s="50"/>
      <c r="I141" s="358">
        <f>SUM(I142)</f>
        <v>450000</v>
      </c>
    </row>
    <row r="142" spans="1:9" ht="15.75" customHeight="1" x14ac:dyDescent="0.25">
      <c r="A142" s="84" t="s">
        <v>194</v>
      </c>
      <c r="B142" s="61" t="s">
        <v>50</v>
      </c>
      <c r="C142" s="50" t="s">
        <v>20</v>
      </c>
      <c r="D142" s="61" t="s">
        <v>35</v>
      </c>
      <c r="E142" s="279" t="s">
        <v>231</v>
      </c>
      <c r="F142" s="280" t="s">
        <v>10</v>
      </c>
      <c r="G142" s="281" t="s">
        <v>545</v>
      </c>
      <c r="H142" s="50"/>
      <c r="I142" s="358">
        <f>SUM(I143)</f>
        <v>450000</v>
      </c>
    </row>
    <row r="143" spans="1:9" ht="15.75" customHeight="1" x14ac:dyDescent="0.25">
      <c r="A143" s="3" t="s">
        <v>18</v>
      </c>
      <c r="B143" s="607" t="s">
        <v>50</v>
      </c>
      <c r="C143" s="50" t="s">
        <v>20</v>
      </c>
      <c r="D143" s="61" t="s">
        <v>35</v>
      </c>
      <c r="E143" s="279" t="s">
        <v>231</v>
      </c>
      <c r="F143" s="280" t="s">
        <v>10</v>
      </c>
      <c r="G143" s="281" t="s">
        <v>545</v>
      </c>
      <c r="H143" s="50" t="s">
        <v>17</v>
      </c>
      <c r="I143" s="360">
        <v>450000</v>
      </c>
    </row>
    <row r="144" spans="1:9" ht="15.75" x14ac:dyDescent="0.25">
      <c r="A144" s="107" t="s">
        <v>147</v>
      </c>
      <c r="B144" s="29" t="s">
        <v>50</v>
      </c>
      <c r="C144" s="25" t="s">
        <v>20</v>
      </c>
      <c r="D144" s="29" t="s">
        <v>32</v>
      </c>
      <c r="E144" s="108"/>
      <c r="F144" s="388"/>
      <c r="G144" s="389"/>
      <c r="H144" s="25"/>
      <c r="I144" s="384">
        <f>SUM(I145+I162)</f>
        <v>26825341</v>
      </c>
    </row>
    <row r="145" spans="1:12" ht="63" x14ac:dyDescent="0.25">
      <c r="A145" s="83" t="s">
        <v>148</v>
      </c>
      <c r="B145" s="36" t="s">
        <v>50</v>
      </c>
      <c r="C145" s="34" t="s">
        <v>20</v>
      </c>
      <c r="D145" s="36" t="s">
        <v>32</v>
      </c>
      <c r="E145" s="276" t="s">
        <v>543</v>
      </c>
      <c r="F145" s="277" t="s">
        <v>505</v>
      </c>
      <c r="G145" s="278" t="s">
        <v>506</v>
      </c>
      <c r="H145" s="34"/>
      <c r="I145" s="357">
        <f>SUM(I146+I158)</f>
        <v>10444971</v>
      </c>
    </row>
    <row r="146" spans="1:12" ht="65.25" customHeight="1" x14ac:dyDescent="0.25">
      <c r="A146" s="84" t="s">
        <v>149</v>
      </c>
      <c r="B146" s="61" t="s">
        <v>50</v>
      </c>
      <c r="C146" s="50" t="s">
        <v>20</v>
      </c>
      <c r="D146" s="61" t="s">
        <v>32</v>
      </c>
      <c r="E146" s="279" t="s">
        <v>223</v>
      </c>
      <c r="F146" s="280" t="s">
        <v>505</v>
      </c>
      <c r="G146" s="281" t="s">
        <v>506</v>
      </c>
      <c r="H146" s="50"/>
      <c r="I146" s="358">
        <f>SUM(I147)</f>
        <v>10396971</v>
      </c>
    </row>
    <row r="147" spans="1:12" ht="47.25" customHeight="1" x14ac:dyDescent="0.25">
      <c r="A147" s="84" t="s">
        <v>546</v>
      </c>
      <c r="B147" s="61" t="s">
        <v>50</v>
      </c>
      <c r="C147" s="50" t="s">
        <v>20</v>
      </c>
      <c r="D147" s="61" t="s">
        <v>32</v>
      </c>
      <c r="E147" s="279" t="s">
        <v>223</v>
      </c>
      <c r="F147" s="280" t="s">
        <v>10</v>
      </c>
      <c r="G147" s="281" t="s">
        <v>506</v>
      </c>
      <c r="H147" s="50"/>
      <c r="I147" s="358">
        <f>SUM(I148+I150+I152+I154+I156)</f>
        <v>10396971</v>
      </c>
    </row>
    <row r="148" spans="1:12" ht="47.25" customHeight="1" x14ac:dyDescent="0.25">
      <c r="A148" s="84" t="s">
        <v>1069</v>
      </c>
      <c r="B148" s="61" t="s">
        <v>50</v>
      </c>
      <c r="C148" s="50" t="s">
        <v>20</v>
      </c>
      <c r="D148" s="61" t="s">
        <v>32</v>
      </c>
      <c r="E148" s="279" t="s">
        <v>223</v>
      </c>
      <c r="F148" s="280" t="s">
        <v>10</v>
      </c>
      <c r="G148" s="598">
        <v>13390</v>
      </c>
      <c r="H148" s="50"/>
      <c r="I148" s="358">
        <f>SUM(I149)</f>
        <v>4220915</v>
      </c>
    </row>
    <row r="149" spans="1:12" ht="33" customHeight="1" x14ac:dyDescent="0.25">
      <c r="A149" s="84" t="s">
        <v>192</v>
      </c>
      <c r="B149" s="61" t="s">
        <v>50</v>
      </c>
      <c r="C149" s="50" t="s">
        <v>20</v>
      </c>
      <c r="D149" s="61" t="s">
        <v>32</v>
      </c>
      <c r="E149" s="279" t="s">
        <v>223</v>
      </c>
      <c r="F149" s="280" t="s">
        <v>10</v>
      </c>
      <c r="G149" s="598">
        <v>13390</v>
      </c>
      <c r="H149" s="50" t="s">
        <v>187</v>
      </c>
      <c r="I149" s="360">
        <v>4220915</v>
      </c>
    </row>
    <row r="150" spans="1:12" ht="18" customHeight="1" x14ac:dyDescent="0.25">
      <c r="A150" s="84" t="s">
        <v>1070</v>
      </c>
      <c r="B150" s="61" t="s">
        <v>50</v>
      </c>
      <c r="C150" s="50" t="s">
        <v>20</v>
      </c>
      <c r="D150" s="61" t="s">
        <v>32</v>
      </c>
      <c r="E150" s="279" t="s">
        <v>223</v>
      </c>
      <c r="F150" s="280" t="s">
        <v>10</v>
      </c>
      <c r="G150" s="281" t="s">
        <v>1071</v>
      </c>
      <c r="H150" s="50"/>
      <c r="I150" s="358">
        <f>SUM(I151)</f>
        <v>399971</v>
      </c>
    </row>
    <row r="151" spans="1:12" ht="33" customHeight="1" x14ac:dyDescent="0.25">
      <c r="A151" s="84" t="s">
        <v>192</v>
      </c>
      <c r="B151" s="61" t="s">
        <v>50</v>
      </c>
      <c r="C151" s="50" t="s">
        <v>20</v>
      </c>
      <c r="D151" s="61" t="s">
        <v>32</v>
      </c>
      <c r="E151" s="279" t="s">
        <v>223</v>
      </c>
      <c r="F151" s="280" t="s">
        <v>10</v>
      </c>
      <c r="G151" s="281" t="s">
        <v>1071</v>
      </c>
      <c r="H151" s="50" t="s">
        <v>187</v>
      </c>
      <c r="I151" s="360">
        <v>399971</v>
      </c>
    </row>
    <row r="152" spans="1:12" ht="33.75" customHeight="1" x14ac:dyDescent="0.25">
      <c r="A152" s="84" t="s">
        <v>150</v>
      </c>
      <c r="B152" s="61" t="s">
        <v>50</v>
      </c>
      <c r="C152" s="50" t="s">
        <v>20</v>
      </c>
      <c r="D152" s="61" t="s">
        <v>32</v>
      </c>
      <c r="E152" s="279" t="s">
        <v>223</v>
      </c>
      <c r="F152" s="280" t="s">
        <v>10</v>
      </c>
      <c r="G152" s="281" t="s">
        <v>547</v>
      </c>
      <c r="H152" s="50"/>
      <c r="I152" s="358">
        <f>SUM(I153)</f>
        <v>2072445</v>
      </c>
      <c r="J152" s="630"/>
      <c r="K152" s="631"/>
      <c r="L152" s="631"/>
    </row>
    <row r="153" spans="1:12" ht="33.75" customHeight="1" x14ac:dyDescent="0.25">
      <c r="A153" s="84" t="s">
        <v>192</v>
      </c>
      <c r="B153" s="61" t="s">
        <v>50</v>
      </c>
      <c r="C153" s="50" t="s">
        <v>20</v>
      </c>
      <c r="D153" s="61" t="s">
        <v>32</v>
      </c>
      <c r="E153" s="279" t="s">
        <v>223</v>
      </c>
      <c r="F153" s="280" t="s">
        <v>10</v>
      </c>
      <c r="G153" s="281" t="s">
        <v>547</v>
      </c>
      <c r="H153" s="50" t="s">
        <v>187</v>
      </c>
      <c r="I153" s="360">
        <v>2072445</v>
      </c>
    </row>
    <row r="154" spans="1:12" ht="30" customHeight="1" x14ac:dyDescent="0.25">
      <c r="A154" s="84" t="s">
        <v>548</v>
      </c>
      <c r="B154" s="61" t="s">
        <v>50</v>
      </c>
      <c r="C154" s="50" t="s">
        <v>20</v>
      </c>
      <c r="D154" s="61" t="s">
        <v>32</v>
      </c>
      <c r="E154" s="279" t="s">
        <v>223</v>
      </c>
      <c r="F154" s="280" t="s">
        <v>10</v>
      </c>
      <c r="G154" s="281" t="s">
        <v>549</v>
      </c>
      <c r="H154" s="50"/>
      <c r="I154" s="358">
        <f>SUM(I155)</f>
        <v>2718640</v>
      </c>
    </row>
    <row r="155" spans="1:12" ht="19.5" customHeight="1" x14ac:dyDescent="0.25">
      <c r="A155" s="84" t="s">
        <v>21</v>
      </c>
      <c r="B155" s="61" t="s">
        <v>50</v>
      </c>
      <c r="C155" s="50" t="s">
        <v>20</v>
      </c>
      <c r="D155" s="61" t="s">
        <v>32</v>
      </c>
      <c r="E155" s="113" t="s">
        <v>223</v>
      </c>
      <c r="F155" s="326" t="s">
        <v>10</v>
      </c>
      <c r="G155" s="327" t="s">
        <v>549</v>
      </c>
      <c r="H155" s="50" t="s">
        <v>71</v>
      </c>
      <c r="I155" s="360">
        <v>2718640</v>
      </c>
    </row>
    <row r="156" spans="1:12" ht="47.25" x14ac:dyDescent="0.25">
      <c r="A156" s="84" t="s">
        <v>550</v>
      </c>
      <c r="B156" s="61" t="s">
        <v>50</v>
      </c>
      <c r="C156" s="50" t="s">
        <v>20</v>
      </c>
      <c r="D156" s="61" t="s">
        <v>32</v>
      </c>
      <c r="E156" s="279" t="s">
        <v>223</v>
      </c>
      <c r="F156" s="280" t="s">
        <v>10</v>
      </c>
      <c r="G156" s="281" t="s">
        <v>551</v>
      </c>
      <c r="H156" s="50"/>
      <c r="I156" s="358">
        <f>SUM(I157)</f>
        <v>985000</v>
      </c>
    </row>
    <row r="157" spans="1:12" ht="18" customHeight="1" x14ac:dyDescent="0.25">
      <c r="A157" s="84" t="s">
        <v>21</v>
      </c>
      <c r="B157" s="61" t="s">
        <v>50</v>
      </c>
      <c r="C157" s="50" t="s">
        <v>20</v>
      </c>
      <c r="D157" s="61" t="s">
        <v>32</v>
      </c>
      <c r="E157" s="279" t="s">
        <v>223</v>
      </c>
      <c r="F157" s="280" t="s">
        <v>10</v>
      </c>
      <c r="G157" s="281" t="s">
        <v>551</v>
      </c>
      <c r="H157" s="50" t="s">
        <v>71</v>
      </c>
      <c r="I157" s="360">
        <v>985000</v>
      </c>
    </row>
    <row r="158" spans="1:12" ht="78.75" x14ac:dyDescent="0.25">
      <c r="A158" s="84" t="s">
        <v>266</v>
      </c>
      <c r="B158" s="61" t="s">
        <v>50</v>
      </c>
      <c r="C158" s="50" t="s">
        <v>20</v>
      </c>
      <c r="D158" s="134" t="s">
        <v>32</v>
      </c>
      <c r="E158" s="279" t="s">
        <v>264</v>
      </c>
      <c r="F158" s="280" t="s">
        <v>505</v>
      </c>
      <c r="G158" s="281" t="s">
        <v>506</v>
      </c>
      <c r="H158" s="50"/>
      <c r="I158" s="358">
        <f>SUM(I159)</f>
        <v>48000</v>
      </c>
    </row>
    <row r="159" spans="1:12" ht="47.25" x14ac:dyDescent="0.25">
      <c r="A159" s="84" t="s">
        <v>552</v>
      </c>
      <c r="B159" s="61" t="s">
        <v>50</v>
      </c>
      <c r="C159" s="50" t="s">
        <v>20</v>
      </c>
      <c r="D159" s="134" t="s">
        <v>32</v>
      </c>
      <c r="E159" s="279" t="s">
        <v>264</v>
      </c>
      <c r="F159" s="280" t="s">
        <v>10</v>
      </c>
      <c r="G159" s="281" t="s">
        <v>506</v>
      </c>
      <c r="H159" s="50"/>
      <c r="I159" s="358">
        <f>SUM(I160)</f>
        <v>48000</v>
      </c>
    </row>
    <row r="160" spans="1:12" ht="31.5" x14ac:dyDescent="0.25">
      <c r="A160" s="84" t="s">
        <v>265</v>
      </c>
      <c r="B160" s="61" t="s">
        <v>50</v>
      </c>
      <c r="C160" s="50" t="s">
        <v>20</v>
      </c>
      <c r="D160" s="134" t="s">
        <v>32</v>
      </c>
      <c r="E160" s="279" t="s">
        <v>264</v>
      </c>
      <c r="F160" s="280" t="s">
        <v>10</v>
      </c>
      <c r="G160" s="281" t="s">
        <v>553</v>
      </c>
      <c r="H160" s="50"/>
      <c r="I160" s="358">
        <f>SUM(I161)</f>
        <v>48000</v>
      </c>
    </row>
    <row r="161" spans="1:9" ht="31.5" customHeight="1" x14ac:dyDescent="0.25">
      <c r="A161" s="487" t="s">
        <v>709</v>
      </c>
      <c r="B161" s="376" t="s">
        <v>50</v>
      </c>
      <c r="C161" s="50" t="s">
        <v>20</v>
      </c>
      <c r="D161" s="134" t="s">
        <v>32</v>
      </c>
      <c r="E161" s="279" t="s">
        <v>264</v>
      </c>
      <c r="F161" s="280" t="s">
        <v>10</v>
      </c>
      <c r="G161" s="281" t="s">
        <v>553</v>
      </c>
      <c r="H161" s="50" t="s">
        <v>16</v>
      </c>
      <c r="I161" s="360">
        <v>48000</v>
      </c>
    </row>
    <row r="162" spans="1:9" ht="31.5" customHeight="1" x14ac:dyDescent="0.25">
      <c r="A162" s="128" t="s">
        <v>190</v>
      </c>
      <c r="B162" s="38" t="s">
        <v>50</v>
      </c>
      <c r="C162" s="34" t="s">
        <v>20</v>
      </c>
      <c r="D162" s="133" t="s">
        <v>32</v>
      </c>
      <c r="E162" s="282" t="s">
        <v>228</v>
      </c>
      <c r="F162" s="283" t="s">
        <v>505</v>
      </c>
      <c r="G162" s="284" t="s">
        <v>506</v>
      </c>
      <c r="H162" s="34"/>
      <c r="I162" s="357">
        <f>SUM(I163)</f>
        <v>16380370</v>
      </c>
    </row>
    <row r="163" spans="1:9" ht="65.25" customHeight="1" x14ac:dyDescent="0.25">
      <c r="A163" s="127" t="s">
        <v>191</v>
      </c>
      <c r="B163" s="377" t="s">
        <v>50</v>
      </c>
      <c r="C163" s="50" t="s">
        <v>20</v>
      </c>
      <c r="D163" s="134" t="s">
        <v>32</v>
      </c>
      <c r="E163" s="285" t="s">
        <v>229</v>
      </c>
      <c r="F163" s="286" t="s">
        <v>505</v>
      </c>
      <c r="G163" s="287" t="s">
        <v>506</v>
      </c>
      <c r="H163" s="50"/>
      <c r="I163" s="358">
        <f>SUM(I164)</f>
        <v>16380370</v>
      </c>
    </row>
    <row r="164" spans="1:9" ht="49.5" customHeight="1" x14ac:dyDescent="0.25">
      <c r="A164" s="127" t="s">
        <v>567</v>
      </c>
      <c r="B164" s="377" t="s">
        <v>50</v>
      </c>
      <c r="C164" s="50" t="s">
        <v>20</v>
      </c>
      <c r="D164" s="134" t="s">
        <v>32</v>
      </c>
      <c r="E164" s="285" t="s">
        <v>229</v>
      </c>
      <c r="F164" s="286" t="s">
        <v>12</v>
      </c>
      <c r="G164" s="287" t="s">
        <v>506</v>
      </c>
      <c r="H164" s="50"/>
      <c r="I164" s="358">
        <f>SUM(I165+I167)</f>
        <v>16380370</v>
      </c>
    </row>
    <row r="165" spans="1:9" ht="31.5" customHeight="1" x14ac:dyDescent="0.25">
      <c r="A165" s="127" t="s">
        <v>1072</v>
      </c>
      <c r="B165" s="377" t="s">
        <v>50</v>
      </c>
      <c r="C165" s="50" t="s">
        <v>20</v>
      </c>
      <c r="D165" s="134" t="s">
        <v>32</v>
      </c>
      <c r="E165" s="285" t="s">
        <v>229</v>
      </c>
      <c r="F165" s="286" t="s">
        <v>12</v>
      </c>
      <c r="G165" s="287" t="s">
        <v>1073</v>
      </c>
      <c r="H165" s="50"/>
      <c r="I165" s="358">
        <f>SUM(I166)</f>
        <v>165319</v>
      </c>
    </row>
    <row r="166" spans="1:9" ht="31.5" customHeight="1" x14ac:dyDescent="0.25">
      <c r="A166" s="127" t="s">
        <v>192</v>
      </c>
      <c r="B166" s="377" t="s">
        <v>50</v>
      </c>
      <c r="C166" s="50" t="s">
        <v>20</v>
      </c>
      <c r="D166" s="134" t="s">
        <v>32</v>
      </c>
      <c r="E166" s="285" t="s">
        <v>229</v>
      </c>
      <c r="F166" s="286" t="s">
        <v>12</v>
      </c>
      <c r="G166" s="287" t="s">
        <v>1073</v>
      </c>
      <c r="H166" s="50" t="s">
        <v>187</v>
      </c>
      <c r="I166" s="360">
        <v>165319</v>
      </c>
    </row>
    <row r="167" spans="1:9" ht="18" customHeight="1" x14ac:dyDescent="0.25">
      <c r="A167" s="127" t="s">
        <v>1074</v>
      </c>
      <c r="B167" s="377" t="s">
        <v>50</v>
      </c>
      <c r="C167" s="50" t="s">
        <v>20</v>
      </c>
      <c r="D167" s="134" t="s">
        <v>32</v>
      </c>
      <c r="E167" s="285" t="s">
        <v>229</v>
      </c>
      <c r="F167" s="286" t="s">
        <v>12</v>
      </c>
      <c r="G167" s="287" t="s">
        <v>1075</v>
      </c>
      <c r="H167" s="50"/>
      <c r="I167" s="358">
        <f>SUM(I168)</f>
        <v>16215051</v>
      </c>
    </row>
    <row r="168" spans="1:9" ht="31.5" customHeight="1" x14ac:dyDescent="0.25">
      <c r="A168" s="127" t="s">
        <v>192</v>
      </c>
      <c r="B168" s="377" t="s">
        <v>50</v>
      </c>
      <c r="C168" s="50" t="s">
        <v>20</v>
      </c>
      <c r="D168" s="134" t="s">
        <v>32</v>
      </c>
      <c r="E168" s="285" t="s">
        <v>229</v>
      </c>
      <c r="F168" s="286" t="s">
        <v>12</v>
      </c>
      <c r="G168" s="287" t="s">
        <v>1075</v>
      </c>
      <c r="H168" s="50" t="s">
        <v>187</v>
      </c>
      <c r="I168" s="360">
        <v>16215051</v>
      </c>
    </row>
    <row r="169" spans="1:9" ht="15.75" x14ac:dyDescent="0.25">
      <c r="A169" s="107" t="s">
        <v>26</v>
      </c>
      <c r="B169" s="29" t="s">
        <v>50</v>
      </c>
      <c r="C169" s="25" t="s">
        <v>20</v>
      </c>
      <c r="D169" s="29">
        <v>12</v>
      </c>
      <c r="E169" s="108"/>
      <c r="F169" s="388"/>
      <c r="G169" s="389"/>
      <c r="H169" s="25"/>
      <c r="I169" s="384">
        <f>SUM(I170,I175,I184,I191)</f>
        <v>887763</v>
      </c>
    </row>
    <row r="170" spans="1:9" ht="47.25" x14ac:dyDescent="0.25">
      <c r="A170" s="33" t="s">
        <v>140</v>
      </c>
      <c r="B170" s="36" t="s">
        <v>50</v>
      </c>
      <c r="C170" s="34" t="s">
        <v>20</v>
      </c>
      <c r="D170" s="36">
        <v>12</v>
      </c>
      <c r="E170" s="276" t="s">
        <v>531</v>
      </c>
      <c r="F170" s="277" t="s">
        <v>505</v>
      </c>
      <c r="G170" s="278" t="s">
        <v>506</v>
      </c>
      <c r="H170" s="34"/>
      <c r="I170" s="357">
        <f>SUM(I171)</f>
        <v>200000</v>
      </c>
    </row>
    <row r="171" spans="1:9" ht="66.75" customHeight="1" x14ac:dyDescent="0.25">
      <c r="A171" s="62" t="s">
        <v>141</v>
      </c>
      <c r="B171" s="61" t="s">
        <v>50</v>
      </c>
      <c r="C171" s="2" t="s">
        <v>20</v>
      </c>
      <c r="D171" s="607">
        <v>12</v>
      </c>
      <c r="E171" s="291" t="s">
        <v>213</v>
      </c>
      <c r="F171" s="292" t="s">
        <v>505</v>
      </c>
      <c r="G171" s="293" t="s">
        <v>506</v>
      </c>
      <c r="H171" s="2"/>
      <c r="I171" s="358">
        <f>SUM(I172)</f>
        <v>200000</v>
      </c>
    </row>
    <row r="172" spans="1:9" ht="47.25" x14ac:dyDescent="0.25">
      <c r="A172" s="62" t="s">
        <v>532</v>
      </c>
      <c r="B172" s="61" t="s">
        <v>50</v>
      </c>
      <c r="C172" s="2" t="s">
        <v>20</v>
      </c>
      <c r="D172" s="607">
        <v>12</v>
      </c>
      <c r="E172" s="291" t="s">
        <v>213</v>
      </c>
      <c r="F172" s="292" t="s">
        <v>10</v>
      </c>
      <c r="G172" s="293" t="s">
        <v>506</v>
      </c>
      <c r="H172" s="2"/>
      <c r="I172" s="358">
        <f>SUM(I173)</f>
        <v>200000</v>
      </c>
    </row>
    <row r="173" spans="1:9" ht="16.5" customHeight="1" x14ac:dyDescent="0.25">
      <c r="A173" s="93" t="s">
        <v>534</v>
      </c>
      <c r="B173" s="607" t="s">
        <v>50</v>
      </c>
      <c r="C173" s="2" t="s">
        <v>20</v>
      </c>
      <c r="D173" s="607">
        <v>12</v>
      </c>
      <c r="E173" s="291" t="s">
        <v>213</v>
      </c>
      <c r="F173" s="292" t="s">
        <v>10</v>
      </c>
      <c r="G173" s="293" t="s">
        <v>533</v>
      </c>
      <c r="H173" s="2"/>
      <c r="I173" s="358">
        <f>SUM(I174)</f>
        <v>200000</v>
      </c>
    </row>
    <row r="174" spans="1:9" ht="33" customHeight="1" x14ac:dyDescent="0.25">
      <c r="A174" s="98" t="s">
        <v>709</v>
      </c>
      <c r="B174" s="376" t="s">
        <v>50</v>
      </c>
      <c r="C174" s="2" t="s">
        <v>20</v>
      </c>
      <c r="D174" s="607">
        <v>12</v>
      </c>
      <c r="E174" s="291" t="s">
        <v>213</v>
      </c>
      <c r="F174" s="292" t="s">
        <v>10</v>
      </c>
      <c r="G174" s="293" t="s">
        <v>533</v>
      </c>
      <c r="H174" s="2" t="s">
        <v>16</v>
      </c>
      <c r="I174" s="359">
        <v>200000</v>
      </c>
    </row>
    <row r="175" spans="1:9" ht="52.5" customHeight="1" x14ac:dyDescent="0.25">
      <c r="A175" s="83" t="s">
        <v>199</v>
      </c>
      <c r="B175" s="36" t="s">
        <v>50</v>
      </c>
      <c r="C175" s="34" t="s">
        <v>20</v>
      </c>
      <c r="D175" s="36">
        <v>12</v>
      </c>
      <c r="E175" s="276" t="s">
        <v>1002</v>
      </c>
      <c r="F175" s="277" t="s">
        <v>505</v>
      </c>
      <c r="G175" s="278" t="s">
        <v>506</v>
      </c>
      <c r="H175" s="34"/>
      <c r="I175" s="357">
        <f>SUM(I176)</f>
        <v>571061</v>
      </c>
    </row>
    <row r="176" spans="1:9" ht="80.25" customHeight="1" x14ac:dyDescent="0.25">
      <c r="A176" s="84" t="s">
        <v>200</v>
      </c>
      <c r="B176" s="61" t="s">
        <v>50</v>
      </c>
      <c r="C176" s="50" t="s">
        <v>20</v>
      </c>
      <c r="D176" s="61">
        <v>12</v>
      </c>
      <c r="E176" s="279" t="s">
        <v>230</v>
      </c>
      <c r="F176" s="280" t="s">
        <v>505</v>
      </c>
      <c r="G176" s="281" t="s">
        <v>506</v>
      </c>
      <c r="H176" s="50"/>
      <c r="I176" s="358">
        <f>SUM(I177)</f>
        <v>571061</v>
      </c>
    </row>
    <row r="177" spans="1:9" ht="33" customHeight="1" x14ac:dyDescent="0.25">
      <c r="A177" s="84" t="s">
        <v>574</v>
      </c>
      <c r="B177" s="61" t="s">
        <v>50</v>
      </c>
      <c r="C177" s="50" t="s">
        <v>20</v>
      </c>
      <c r="D177" s="61">
        <v>12</v>
      </c>
      <c r="E177" s="279" t="s">
        <v>230</v>
      </c>
      <c r="F177" s="280" t="s">
        <v>10</v>
      </c>
      <c r="G177" s="281" t="s">
        <v>506</v>
      </c>
      <c r="H177" s="50"/>
      <c r="I177" s="358">
        <f>SUM(I180+I182+I178)</f>
        <v>571061</v>
      </c>
    </row>
    <row r="178" spans="1:9" ht="49.5" customHeight="1" x14ac:dyDescent="0.25">
      <c r="A178" s="84" t="s">
        <v>1076</v>
      </c>
      <c r="B178" s="61" t="s">
        <v>50</v>
      </c>
      <c r="C178" s="50" t="s">
        <v>20</v>
      </c>
      <c r="D178" s="61">
        <v>12</v>
      </c>
      <c r="E178" s="279" t="s">
        <v>230</v>
      </c>
      <c r="F178" s="280" t="s">
        <v>10</v>
      </c>
      <c r="G178" s="598">
        <v>13600</v>
      </c>
      <c r="H178" s="50"/>
      <c r="I178" s="358">
        <f>SUM(I179)</f>
        <v>372849</v>
      </c>
    </row>
    <row r="179" spans="1:9" ht="17.25" customHeight="1" x14ac:dyDescent="0.25">
      <c r="A179" s="84" t="s">
        <v>21</v>
      </c>
      <c r="B179" s="61" t="s">
        <v>50</v>
      </c>
      <c r="C179" s="50" t="s">
        <v>20</v>
      </c>
      <c r="D179" s="61">
        <v>12</v>
      </c>
      <c r="E179" s="279" t="s">
        <v>230</v>
      </c>
      <c r="F179" s="280" t="s">
        <v>10</v>
      </c>
      <c r="G179" s="598">
        <v>13600</v>
      </c>
      <c r="H179" s="50" t="s">
        <v>71</v>
      </c>
      <c r="I179" s="360">
        <v>372849</v>
      </c>
    </row>
    <row r="180" spans="1:9" ht="33.75" customHeight="1" x14ac:dyDescent="0.25">
      <c r="A180" s="84" t="s">
        <v>1077</v>
      </c>
      <c r="B180" s="61" t="s">
        <v>50</v>
      </c>
      <c r="C180" s="50" t="s">
        <v>20</v>
      </c>
      <c r="D180" s="61">
        <v>12</v>
      </c>
      <c r="E180" s="279" t="s">
        <v>230</v>
      </c>
      <c r="F180" s="280" t="s">
        <v>10</v>
      </c>
      <c r="G180" s="281" t="s">
        <v>1078</v>
      </c>
      <c r="H180" s="50"/>
      <c r="I180" s="358">
        <f>SUM(I181)</f>
        <v>93212</v>
      </c>
    </row>
    <row r="181" spans="1:9" ht="18" customHeight="1" x14ac:dyDescent="0.25">
      <c r="A181" s="122" t="s">
        <v>21</v>
      </c>
      <c r="B181" s="61" t="s">
        <v>50</v>
      </c>
      <c r="C181" s="50" t="s">
        <v>20</v>
      </c>
      <c r="D181" s="61">
        <v>12</v>
      </c>
      <c r="E181" s="279" t="s">
        <v>230</v>
      </c>
      <c r="F181" s="280" t="s">
        <v>10</v>
      </c>
      <c r="G181" s="281" t="s">
        <v>1078</v>
      </c>
      <c r="H181" s="50" t="s">
        <v>71</v>
      </c>
      <c r="I181" s="360">
        <v>93212</v>
      </c>
    </row>
    <row r="182" spans="1:9" ht="48.75" customHeight="1" x14ac:dyDescent="0.25">
      <c r="A182" s="84" t="s">
        <v>1004</v>
      </c>
      <c r="B182" s="61" t="s">
        <v>50</v>
      </c>
      <c r="C182" s="50" t="s">
        <v>20</v>
      </c>
      <c r="D182" s="61">
        <v>12</v>
      </c>
      <c r="E182" s="279" t="s">
        <v>230</v>
      </c>
      <c r="F182" s="280" t="s">
        <v>10</v>
      </c>
      <c r="G182" s="281" t="s">
        <v>1003</v>
      </c>
      <c r="H182" s="50"/>
      <c r="I182" s="358">
        <f>SUM(I183)</f>
        <v>105000</v>
      </c>
    </row>
    <row r="183" spans="1:9" ht="19.5" customHeight="1" x14ac:dyDescent="0.25">
      <c r="A183" s="84" t="s">
        <v>21</v>
      </c>
      <c r="B183" s="61" t="s">
        <v>50</v>
      </c>
      <c r="C183" s="50" t="s">
        <v>20</v>
      </c>
      <c r="D183" s="61">
        <v>12</v>
      </c>
      <c r="E183" s="279" t="s">
        <v>230</v>
      </c>
      <c r="F183" s="280" t="s">
        <v>10</v>
      </c>
      <c r="G183" s="281" t="s">
        <v>1003</v>
      </c>
      <c r="H183" s="50" t="s">
        <v>71</v>
      </c>
      <c r="I183" s="360">
        <v>105000</v>
      </c>
    </row>
    <row r="184" spans="1:9" ht="31.5" hidden="1" x14ac:dyDescent="0.25">
      <c r="A184" s="73" t="s">
        <v>151</v>
      </c>
      <c r="B184" s="39" t="s">
        <v>50</v>
      </c>
      <c r="C184" s="35" t="s">
        <v>20</v>
      </c>
      <c r="D184" s="35" t="s">
        <v>81</v>
      </c>
      <c r="E184" s="270" t="s">
        <v>225</v>
      </c>
      <c r="F184" s="271" t="s">
        <v>505</v>
      </c>
      <c r="G184" s="272" t="s">
        <v>506</v>
      </c>
      <c r="H184" s="34"/>
      <c r="I184" s="357">
        <f>SUM(I185)</f>
        <v>0</v>
      </c>
    </row>
    <row r="185" spans="1:9" ht="46.5" hidden="1" customHeight="1" x14ac:dyDescent="0.25">
      <c r="A185" s="93" t="s">
        <v>152</v>
      </c>
      <c r="B185" s="608" t="s">
        <v>50</v>
      </c>
      <c r="C185" s="5" t="s">
        <v>20</v>
      </c>
      <c r="D185" s="608">
        <v>12</v>
      </c>
      <c r="E185" s="291" t="s">
        <v>226</v>
      </c>
      <c r="F185" s="292" t="s">
        <v>505</v>
      </c>
      <c r="G185" s="293" t="s">
        <v>506</v>
      </c>
      <c r="H185" s="325"/>
      <c r="I185" s="358">
        <f>SUM(I186)</f>
        <v>0</v>
      </c>
    </row>
    <row r="186" spans="1:9" ht="63" hidden="1" x14ac:dyDescent="0.25">
      <c r="A186" s="93" t="s">
        <v>557</v>
      </c>
      <c r="B186" s="608" t="s">
        <v>50</v>
      </c>
      <c r="C186" s="5" t="s">
        <v>20</v>
      </c>
      <c r="D186" s="608">
        <v>12</v>
      </c>
      <c r="E186" s="291" t="s">
        <v>226</v>
      </c>
      <c r="F186" s="292" t="s">
        <v>10</v>
      </c>
      <c r="G186" s="293" t="s">
        <v>506</v>
      </c>
      <c r="H186" s="325"/>
      <c r="I186" s="358">
        <f>SUM(I187+I189)</f>
        <v>0</v>
      </c>
    </row>
    <row r="187" spans="1:9" ht="31.5" hidden="1" x14ac:dyDescent="0.25">
      <c r="A187" s="3" t="s">
        <v>559</v>
      </c>
      <c r="B187" s="608" t="s">
        <v>50</v>
      </c>
      <c r="C187" s="5" t="s">
        <v>20</v>
      </c>
      <c r="D187" s="608">
        <v>12</v>
      </c>
      <c r="E187" s="291" t="s">
        <v>226</v>
      </c>
      <c r="F187" s="292" t="s">
        <v>10</v>
      </c>
      <c r="G187" s="293" t="s">
        <v>558</v>
      </c>
      <c r="H187" s="325"/>
      <c r="I187" s="358">
        <f>SUM(I188)</f>
        <v>0</v>
      </c>
    </row>
    <row r="188" spans="1:9" ht="16.5" hidden="1" customHeight="1" x14ac:dyDescent="0.25">
      <c r="A188" s="93" t="s">
        <v>18</v>
      </c>
      <c r="B188" s="608" t="s">
        <v>50</v>
      </c>
      <c r="C188" s="5" t="s">
        <v>20</v>
      </c>
      <c r="D188" s="608">
        <v>12</v>
      </c>
      <c r="E188" s="291" t="s">
        <v>226</v>
      </c>
      <c r="F188" s="292" t="s">
        <v>10</v>
      </c>
      <c r="G188" s="293" t="s">
        <v>558</v>
      </c>
      <c r="H188" s="325" t="s">
        <v>17</v>
      </c>
      <c r="I188" s="360"/>
    </row>
    <row r="189" spans="1:9" ht="32.25" hidden="1" customHeight="1" x14ac:dyDescent="0.25">
      <c r="A189" s="503" t="s">
        <v>770</v>
      </c>
      <c r="B189" s="608" t="s">
        <v>50</v>
      </c>
      <c r="C189" s="5" t="s">
        <v>20</v>
      </c>
      <c r="D189" s="608">
        <v>12</v>
      </c>
      <c r="E189" s="291" t="s">
        <v>226</v>
      </c>
      <c r="F189" s="292" t="s">
        <v>10</v>
      </c>
      <c r="G189" s="293" t="s">
        <v>769</v>
      </c>
      <c r="H189" s="325"/>
      <c r="I189" s="358">
        <f>SUM(I190)</f>
        <v>0</v>
      </c>
    </row>
    <row r="190" spans="1:9" ht="16.5" hidden="1" customHeight="1" x14ac:dyDescent="0.25">
      <c r="A190" s="93" t="s">
        <v>18</v>
      </c>
      <c r="B190" s="608" t="s">
        <v>50</v>
      </c>
      <c r="C190" s="5" t="s">
        <v>20</v>
      </c>
      <c r="D190" s="608">
        <v>12</v>
      </c>
      <c r="E190" s="291" t="s">
        <v>226</v>
      </c>
      <c r="F190" s="292" t="s">
        <v>10</v>
      </c>
      <c r="G190" s="293" t="s">
        <v>769</v>
      </c>
      <c r="H190" s="325" t="s">
        <v>17</v>
      </c>
      <c r="I190" s="360"/>
    </row>
    <row r="191" spans="1:9" ht="31.5" x14ac:dyDescent="0.25">
      <c r="A191" s="73" t="s">
        <v>142</v>
      </c>
      <c r="B191" s="39" t="s">
        <v>50</v>
      </c>
      <c r="C191" s="35" t="s">
        <v>20</v>
      </c>
      <c r="D191" s="35" t="s">
        <v>81</v>
      </c>
      <c r="E191" s="270" t="s">
        <v>218</v>
      </c>
      <c r="F191" s="271" t="s">
        <v>505</v>
      </c>
      <c r="G191" s="272" t="s">
        <v>506</v>
      </c>
      <c r="H191" s="34"/>
      <c r="I191" s="357">
        <f>SUM(I192)</f>
        <v>116702</v>
      </c>
    </row>
    <row r="192" spans="1:9" ht="31.5" x14ac:dyDescent="0.25">
      <c r="A192" s="93" t="s">
        <v>143</v>
      </c>
      <c r="B192" s="608" t="s">
        <v>50</v>
      </c>
      <c r="C192" s="5" t="s">
        <v>20</v>
      </c>
      <c r="D192" s="608">
        <v>12</v>
      </c>
      <c r="E192" s="291" t="s">
        <v>219</v>
      </c>
      <c r="F192" s="292" t="s">
        <v>505</v>
      </c>
      <c r="G192" s="293" t="s">
        <v>506</v>
      </c>
      <c r="H192" s="325"/>
      <c r="I192" s="358">
        <f>SUM(I193)</f>
        <v>116702</v>
      </c>
    </row>
    <row r="193" spans="1:9" ht="31.5" x14ac:dyDescent="0.25">
      <c r="A193" s="3" t="s">
        <v>98</v>
      </c>
      <c r="B193" s="608" t="s">
        <v>50</v>
      </c>
      <c r="C193" s="5" t="s">
        <v>20</v>
      </c>
      <c r="D193" s="608">
        <v>12</v>
      </c>
      <c r="E193" s="291" t="s">
        <v>219</v>
      </c>
      <c r="F193" s="292" t="s">
        <v>505</v>
      </c>
      <c r="G193" s="293" t="s">
        <v>539</v>
      </c>
      <c r="H193" s="325"/>
      <c r="I193" s="358">
        <f>SUM(I194:I196)</f>
        <v>116702</v>
      </c>
    </row>
    <row r="194" spans="1:9" ht="63" x14ac:dyDescent="0.25">
      <c r="A194" s="111" t="s">
        <v>88</v>
      </c>
      <c r="B194" s="607" t="s">
        <v>50</v>
      </c>
      <c r="C194" s="5" t="s">
        <v>20</v>
      </c>
      <c r="D194" s="608">
        <v>12</v>
      </c>
      <c r="E194" s="291" t="s">
        <v>219</v>
      </c>
      <c r="F194" s="292" t="s">
        <v>505</v>
      </c>
      <c r="G194" s="293" t="s">
        <v>539</v>
      </c>
      <c r="H194" s="325" t="s">
        <v>13</v>
      </c>
      <c r="I194" s="360">
        <v>105202</v>
      </c>
    </row>
    <row r="195" spans="1:9" ht="30.75" customHeight="1" x14ac:dyDescent="0.25">
      <c r="A195" s="122" t="s">
        <v>709</v>
      </c>
      <c r="B195" s="377" t="s">
        <v>50</v>
      </c>
      <c r="C195" s="5" t="s">
        <v>20</v>
      </c>
      <c r="D195" s="608">
        <v>12</v>
      </c>
      <c r="E195" s="291" t="s">
        <v>219</v>
      </c>
      <c r="F195" s="292" t="s">
        <v>505</v>
      </c>
      <c r="G195" s="293" t="s">
        <v>539</v>
      </c>
      <c r="H195" s="325" t="s">
        <v>16</v>
      </c>
      <c r="I195" s="360">
        <v>9700</v>
      </c>
    </row>
    <row r="196" spans="1:9" ht="17.25" customHeight="1" x14ac:dyDescent="0.25">
      <c r="A196" s="3" t="s">
        <v>18</v>
      </c>
      <c r="B196" s="608" t="s">
        <v>50</v>
      </c>
      <c r="C196" s="5" t="s">
        <v>20</v>
      </c>
      <c r="D196" s="608">
        <v>12</v>
      </c>
      <c r="E196" s="291" t="s">
        <v>219</v>
      </c>
      <c r="F196" s="292" t="s">
        <v>505</v>
      </c>
      <c r="G196" s="293" t="s">
        <v>539</v>
      </c>
      <c r="H196" s="325" t="s">
        <v>17</v>
      </c>
      <c r="I196" s="360">
        <v>1800</v>
      </c>
    </row>
    <row r="197" spans="1:9" ht="15.75" x14ac:dyDescent="0.25">
      <c r="A197" s="17" t="s">
        <v>155</v>
      </c>
      <c r="B197" s="23" t="s">
        <v>50</v>
      </c>
      <c r="C197" s="18" t="s">
        <v>112</v>
      </c>
      <c r="D197" s="23"/>
      <c r="E197" s="385"/>
      <c r="F197" s="386"/>
      <c r="G197" s="387"/>
      <c r="H197" s="335"/>
      <c r="I197" s="383">
        <f>SUM(I198+I206+I236)</f>
        <v>4552416</v>
      </c>
    </row>
    <row r="198" spans="1:9" s="9" customFormat="1" ht="15.75" x14ac:dyDescent="0.25">
      <c r="A198" s="24" t="s">
        <v>255</v>
      </c>
      <c r="B198" s="380" t="s">
        <v>50</v>
      </c>
      <c r="C198" s="28" t="s">
        <v>112</v>
      </c>
      <c r="D198" s="336" t="s">
        <v>10</v>
      </c>
      <c r="E198" s="322"/>
      <c r="F198" s="323"/>
      <c r="G198" s="324"/>
      <c r="H198" s="27"/>
      <c r="I198" s="384">
        <f>SUM(I199)</f>
        <v>48048</v>
      </c>
    </row>
    <row r="199" spans="1:9" ht="47.25" x14ac:dyDescent="0.25">
      <c r="A199" s="33" t="s">
        <v>199</v>
      </c>
      <c r="B199" s="39" t="s">
        <v>50</v>
      </c>
      <c r="C199" s="35" t="s">
        <v>112</v>
      </c>
      <c r="D199" s="136" t="s">
        <v>10</v>
      </c>
      <c r="E199" s="276" t="s">
        <v>560</v>
      </c>
      <c r="F199" s="277" t="s">
        <v>505</v>
      </c>
      <c r="G199" s="278" t="s">
        <v>506</v>
      </c>
      <c r="H199" s="37"/>
      <c r="I199" s="357">
        <f>SUM(I200)</f>
        <v>48048</v>
      </c>
    </row>
    <row r="200" spans="1:9" ht="78.75" x14ac:dyDescent="0.25">
      <c r="A200" s="3" t="s">
        <v>257</v>
      </c>
      <c r="B200" s="608" t="s">
        <v>50</v>
      </c>
      <c r="C200" s="5" t="s">
        <v>112</v>
      </c>
      <c r="D200" s="135" t="s">
        <v>10</v>
      </c>
      <c r="E200" s="291" t="s">
        <v>256</v>
      </c>
      <c r="F200" s="292" t="s">
        <v>505</v>
      </c>
      <c r="G200" s="293" t="s">
        <v>506</v>
      </c>
      <c r="H200" s="67"/>
      <c r="I200" s="358">
        <f>SUM(I201)</f>
        <v>48048</v>
      </c>
    </row>
    <row r="201" spans="1:9" ht="47.25" x14ac:dyDescent="0.25">
      <c r="A201" s="69" t="s">
        <v>725</v>
      </c>
      <c r="B201" s="135" t="s">
        <v>50</v>
      </c>
      <c r="C201" s="5" t="s">
        <v>112</v>
      </c>
      <c r="D201" s="135" t="s">
        <v>10</v>
      </c>
      <c r="E201" s="291" t="s">
        <v>256</v>
      </c>
      <c r="F201" s="292" t="s">
        <v>10</v>
      </c>
      <c r="G201" s="293" t="s">
        <v>506</v>
      </c>
      <c r="H201" s="67"/>
      <c r="I201" s="358">
        <f>SUM(I202+I204)</f>
        <v>48048</v>
      </c>
    </row>
    <row r="202" spans="1:9" ht="32.25" hidden="1" customHeight="1" x14ac:dyDescent="0.25">
      <c r="A202" s="116" t="s">
        <v>267</v>
      </c>
      <c r="B202" s="61" t="s">
        <v>50</v>
      </c>
      <c r="C202" s="5" t="s">
        <v>112</v>
      </c>
      <c r="D202" s="135" t="s">
        <v>10</v>
      </c>
      <c r="E202" s="291" t="s">
        <v>256</v>
      </c>
      <c r="F202" s="292" t="s">
        <v>10</v>
      </c>
      <c r="G202" s="293" t="s">
        <v>562</v>
      </c>
      <c r="H202" s="67"/>
      <c r="I202" s="358">
        <f>SUM(I203)</f>
        <v>0</v>
      </c>
    </row>
    <row r="203" spans="1:9" ht="30.75" hidden="1" customHeight="1" x14ac:dyDescent="0.25">
      <c r="A203" s="122" t="s">
        <v>709</v>
      </c>
      <c r="B203" s="377" t="s">
        <v>50</v>
      </c>
      <c r="C203" s="5" t="s">
        <v>112</v>
      </c>
      <c r="D203" s="135" t="s">
        <v>10</v>
      </c>
      <c r="E203" s="291" t="s">
        <v>256</v>
      </c>
      <c r="F203" s="292" t="s">
        <v>10</v>
      </c>
      <c r="G203" s="293" t="s">
        <v>562</v>
      </c>
      <c r="H203" s="67" t="s">
        <v>16</v>
      </c>
      <c r="I203" s="360"/>
    </row>
    <row r="204" spans="1:9" ht="33" customHeight="1" x14ac:dyDescent="0.25">
      <c r="A204" s="116" t="s">
        <v>563</v>
      </c>
      <c r="B204" s="404" t="s">
        <v>50</v>
      </c>
      <c r="C204" s="5" t="s">
        <v>112</v>
      </c>
      <c r="D204" s="135" t="s">
        <v>10</v>
      </c>
      <c r="E204" s="291" t="s">
        <v>256</v>
      </c>
      <c r="F204" s="292" t="s">
        <v>10</v>
      </c>
      <c r="G204" s="293" t="s">
        <v>564</v>
      </c>
      <c r="H204" s="67"/>
      <c r="I204" s="358">
        <f>SUM(I205)</f>
        <v>48048</v>
      </c>
    </row>
    <row r="205" spans="1:9" ht="17.25" customHeight="1" x14ac:dyDescent="0.25">
      <c r="A205" s="84" t="s">
        <v>21</v>
      </c>
      <c r="B205" s="402" t="s">
        <v>50</v>
      </c>
      <c r="C205" s="5" t="s">
        <v>112</v>
      </c>
      <c r="D205" s="135" t="s">
        <v>10</v>
      </c>
      <c r="E205" s="291" t="s">
        <v>256</v>
      </c>
      <c r="F205" s="292" t="s">
        <v>10</v>
      </c>
      <c r="G205" s="293" t="s">
        <v>564</v>
      </c>
      <c r="H205" s="67" t="s">
        <v>71</v>
      </c>
      <c r="I205" s="360">
        <v>48048</v>
      </c>
    </row>
    <row r="206" spans="1:9" ht="15.75" x14ac:dyDescent="0.25">
      <c r="A206" s="24" t="s">
        <v>156</v>
      </c>
      <c r="B206" s="380" t="s">
        <v>50</v>
      </c>
      <c r="C206" s="28" t="s">
        <v>112</v>
      </c>
      <c r="D206" s="25" t="s">
        <v>12</v>
      </c>
      <c r="E206" s="322"/>
      <c r="F206" s="323"/>
      <c r="G206" s="324"/>
      <c r="H206" s="27"/>
      <c r="I206" s="384">
        <f>SUM(I207+I220+I225)</f>
        <v>4254368</v>
      </c>
    </row>
    <row r="207" spans="1:9" ht="36" customHeight="1" x14ac:dyDescent="0.25">
      <c r="A207" s="33" t="s">
        <v>188</v>
      </c>
      <c r="B207" s="39" t="s">
        <v>50</v>
      </c>
      <c r="C207" s="35" t="s">
        <v>112</v>
      </c>
      <c r="D207" s="39" t="s">
        <v>12</v>
      </c>
      <c r="E207" s="276" t="s">
        <v>565</v>
      </c>
      <c r="F207" s="277" t="s">
        <v>505</v>
      </c>
      <c r="G207" s="278" t="s">
        <v>506</v>
      </c>
      <c r="H207" s="37"/>
      <c r="I207" s="357">
        <f>SUM(I208)</f>
        <v>2890368</v>
      </c>
    </row>
    <row r="208" spans="1:9" ht="47.25" x14ac:dyDescent="0.25">
      <c r="A208" s="62" t="s">
        <v>189</v>
      </c>
      <c r="B208" s="402" t="s">
        <v>50</v>
      </c>
      <c r="C208" s="5" t="s">
        <v>112</v>
      </c>
      <c r="D208" s="608" t="s">
        <v>12</v>
      </c>
      <c r="E208" s="291" t="s">
        <v>227</v>
      </c>
      <c r="F208" s="292" t="s">
        <v>505</v>
      </c>
      <c r="G208" s="293" t="s">
        <v>506</v>
      </c>
      <c r="H208" s="67"/>
      <c r="I208" s="358">
        <f>SUM(I209)</f>
        <v>2890368</v>
      </c>
    </row>
    <row r="209" spans="1:9" ht="31.5" x14ac:dyDescent="0.25">
      <c r="A209" s="116" t="s">
        <v>566</v>
      </c>
      <c r="B209" s="404" t="s">
        <v>50</v>
      </c>
      <c r="C209" s="5" t="s">
        <v>112</v>
      </c>
      <c r="D209" s="608" t="s">
        <v>12</v>
      </c>
      <c r="E209" s="291" t="s">
        <v>227</v>
      </c>
      <c r="F209" s="292" t="s">
        <v>10</v>
      </c>
      <c r="G209" s="293" t="s">
        <v>506</v>
      </c>
      <c r="H209" s="67"/>
      <c r="I209" s="358">
        <f>SUM(I210+I212+I214+I216+I218)</f>
        <v>2890368</v>
      </c>
    </row>
    <row r="210" spans="1:9" ht="33.75" customHeight="1" x14ac:dyDescent="0.25">
      <c r="A210" s="116" t="s">
        <v>1127</v>
      </c>
      <c r="B210" s="404" t="s">
        <v>50</v>
      </c>
      <c r="C210" s="5" t="s">
        <v>112</v>
      </c>
      <c r="D210" s="608" t="s">
        <v>12</v>
      </c>
      <c r="E210" s="291" t="s">
        <v>227</v>
      </c>
      <c r="F210" s="292" t="s">
        <v>10</v>
      </c>
      <c r="G210" s="493">
        <v>13420</v>
      </c>
      <c r="H210" s="67"/>
      <c r="I210" s="358">
        <f>SUM(I211)</f>
        <v>928000</v>
      </c>
    </row>
    <row r="211" spans="1:9" ht="18" customHeight="1" x14ac:dyDescent="0.25">
      <c r="A211" s="116" t="s">
        <v>21</v>
      </c>
      <c r="B211" s="404" t="s">
        <v>50</v>
      </c>
      <c r="C211" s="5" t="s">
        <v>112</v>
      </c>
      <c r="D211" s="608" t="s">
        <v>12</v>
      </c>
      <c r="E211" s="291" t="s">
        <v>227</v>
      </c>
      <c r="F211" s="292" t="s">
        <v>10</v>
      </c>
      <c r="G211" s="493">
        <v>13420</v>
      </c>
      <c r="H211" s="67" t="s">
        <v>71</v>
      </c>
      <c r="I211" s="360">
        <v>928000</v>
      </c>
    </row>
    <row r="212" spans="1:9" ht="31.5" x14ac:dyDescent="0.25">
      <c r="A212" s="116" t="s">
        <v>1081</v>
      </c>
      <c r="B212" s="404" t="s">
        <v>50</v>
      </c>
      <c r="C212" s="5" t="s">
        <v>112</v>
      </c>
      <c r="D212" s="608" t="s">
        <v>12</v>
      </c>
      <c r="E212" s="291" t="s">
        <v>227</v>
      </c>
      <c r="F212" s="292" t="s">
        <v>10</v>
      </c>
      <c r="G212" s="493">
        <v>13430</v>
      </c>
      <c r="H212" s="67"/>
      <c r="I212" s="358">
        <f>SUM(I213)</f>
        <v>1407000</v>
      </c>
    </row>
    <row r="213" spans="1:9" ht="16.5" customHeight="1" x14ac:dyDescent="0.25">
      <c r="A213" s="116" t="s">
        <v>21</v>
      </c>
      <c r="B213" s="404" t="s">
        <v>50</v>
      </c>
      <c r="C213" s="5" t="s">
        <v>112</v>
      </c>
      <c r="D213" s="608" t="s">
        <v>12</v>
      </c>
      <c r="E213" s="291" t="s">
        <v>227</v>
      </c>
      <c r="F213" s="292" t="s">
        <v>10</v>
      </c>
      <c r="G213" s="493">
        <v>13430</v>
      </c>
      <c r="H213" s="67" t="s">
        <v>71</v>
      </c>
      <c r="I213" s="360">
        <v>1407000</v>
      </c>
    </row>
    <row r="214" spans="1:9" ht="31.5" x14ac:dyDescent="0.25">
      <c r="A214" s="116" t="s">
        <v>701</v>
      </c>
      <c r="B214" s="404" t="s">
        <v>50</v>
      </c>
      <c r="C214" s="5" t="s">
        <v>112</v>
      </c>
      <c r="D214" s="608" t="s">
        <v>12</v>
      </c>
      <c r="E214" s="291" t="s">
        <v>227</v>
      </c>
      <c r="F214" s="292" t="s">
        <v>10</v>
      </c>
      <c r="G214" s="293" t="s">
        <v>700</v>
      </c>
      <c r="H214" s="67"/>
      <c r="I214" s="358">
        <f>SUM(I215)</f>
        <v>102000</v>
      </c>
    </row>
    <row r="215" spans="1:9" ht="16.5" customHeight="1" x14ac:dyDescent="0.25">
      <c r="A215" s="84" t="s">
        <v>21</v>
      </c>
      <c r="B215" s="404" t="s">
        <v>50</v>
      </c>
      <c r="C215" s="5" t="s">
        <v>112</v>
      </c>
      <c r="D215" s="608" t="s">
        <v>12</v>
      </c>
      <c r="E215" s="291" t="s">
        <v>227</v>
      </c>
      <c r="F215" s="292" t="s">
        <v>10</v>
      </c>
      <c r="G215" s="293" t="s">
        <v>700</v>
      </c>
      <c r="H215" s="67" t="s">
        <v>71</v>
      </c>
      <c r="I215" s="360">
        <v>102000</v>
      </c>
    </row>
    <row r="216" spans="1:9" s="49" customFormat="1" ht="31.5" customHeight="1" x14ac:dyDescent="0.25">
      <c r="A216" s="84" t="s">
        <v>1079</v>
      </c>
      <c r="B216" s="402" t="s">
        <v>50</v>
      </c>
      <c r="C216" s="5" t="s">
        <v>112</v>
      </c>
      <c r="D216" s="608" t="s">
        <v>12</v>
      </c>
      <c r="E216" s="291" t="s">
        <v>227</v>
      </c>
      <c r="F216" s="292" t="s">
        <v>10</v>
      </c>
      <c r="G216" s="293" t="s">
        <v>1080</v>
      </c>
      <c r="H216" s="67"/>
      <c r="I216" s="358">
        <f>SUM(I217)</f>
        <v>102885</v>
      </c>
    </row>
    <row r="217" spans="1:9" s="49" customFormat="1" ht="15.75" customHeight="1" x14ac:dyDescent="0.25">
      <c r="A217" s="84" t="s">
        <v>21</v>
      </c>
      <c r="B217" s="402" t="s">
        <v>50</v>
      </c>
      <c r="C217" s="5" t="s">
        <v>112</v>
      </c>
      <c r="D217" s="608" t="s">
        <v>12</v>
      </c>
      <c r="E217" s="291" t="s">
        <v>227</v>
      </c>
      <c r="F217" s="292" t="s">
        <v>10</v>
      </c>
      <c r="G217" s="293" t="s">
        <v>1080</v>
      </c>
      <c r="H217" s="67" t="s">
        <v>71</v>
      </c>
      <c r="I217" s="360">
        <v>102885</v>
      </c>
    </row>
    <row r="218" spans="1:9" s="49" customFormat="1" ht="32.25" customHeight="1" x14ac:dyDescent="0.25">
      <c r="A218" s="84" t="s">
        <v>1128</v>
      </c>
      <c r="B218" s="402" t="s">
        <v>50</v>
      </c>
      <c r="C218" s="5" t="s">
        <v>112</v>
      </c>
      <c r="D218" s="608" t="s">
        <v>12</v>
      </c>
      <c r="E218" s="291" t="s">
        <v>227</v>
      </c>
      <c r="F218" s="292" t="s">
        <v>10</v>
      </c>
      <c r="G218" s="293" t="s">
        <v>1082</v>
      </c>
      <c r="H218" s="67"/>
      <c r="I218" s="358">
        <f>SUM(I219)</f>
        <v>350483</v>
      </c>
    </row>
    <row r="219" spans="1:9" s="49" customFormat="1" ht="15.75" customHeight="1" x14ac:dyDescent="0.25">
      <c r="A219" s="84" t="s">
        <v>21</v>
      </c>
      <c r="B219" s="402" t="s">
        <v>50</v>
      </c>
      <c r="C219" s="5" t="s">
        <v>112</v>
      </c>
      <c r="D219" s="608" t="s">
        <v>12</v>
      </c>
      <c r="E219" s="291" t="s">
        <v>227</v>
      </c>
      <c r="F219" s="292" t="s">
        <v>10</v>
      </c>
      <c r="G219" s="293" t="s">
        <v>1082</v>
      </c>
      <c r="H219" s="67" t="s">
        <v>71</v>
      </c>
      <c r="I219" s="360">
        <v>350483</v>
      </c>
    </row>
    <row r="220" spans="1:9" s="49" customFormat="1" ht="47.25" x14ac:dyDescent="0.25">
      <c r="A220" s="33" t="s">
        <v>199</v>
      </c>
      <c r="B220" s="39" t="s">
        <v>50</v>
      </c>
      <c r="C220" s="35" t="s">
        <v>112</v>
      </c>
      <c r="D220" s="136" t="s">
        <v>12</v>
      </c>
      <c r="E220" s="276" t="s">
        <v>560</v>
      </c>
      <c r="F220" s="277" t="s">
        <v>505</v>
      </c>
      <c r="G220" s="278" t="s">
        <v>506</v>
      </c>
      <c r="H220" s="37"/>
      <c r="I220" s="357">
        <f>SUM(I221)</f>
        <v>325000</v>
      </c>
    </row>
    <row r="221" spans="1:9" s="49" customFormat="1" ht="78.75" x14ac:dyDescent="0.25">
      <c r="A221" s="62" t="s">
        <v>257</v>
      </c>
      <c r="B221" s="402" t="s">
        <v>50</v>
      </c>
      <c r="C221" s="5" t="s">
        <v>112</v>
      </c>
      <c r="D221" s="135" t="s">
        <v>12</v>
      </c>
      <c r="E221" s="291" t="s">
        <v>256</v>
      </c>
      <c r="F221" s="292" t="s">
        <v>505</v>
      </c>
      <c r="G221" s="293" t="s">
        <v>506</v>
      </c>
      <c r="H221" s="325"/>
      <c r="I221" s="358">
        <f>SUM(I222)</f>
        <v>325000</v>
      </c>
    </row>
    <row r="222" spans="1:9" s="49" customFormat="1" ht="47.25" x14ac:dyDescent="0.25">
      <c r="A222" s="116" t="s">
        <v>561</v>
      </c>
      <c r="B222" s="404" t="s">
        <v>50</v>
      </c>
      <c r="C222" s="5" t="s">
        <v>112</v>
      </c>
      <c r="D222" s="135" t="s">
        <v>12</v>
      </c>
      <c r="E222" s="291" t="s">
        <v>256</v>
      </c>
      <c r="F222" s="292" t="s">
        <v>10</v>
      </c>
      <c r="G222" s="293" t="s">
        <v>506</v>
      </c>
      <c r="H222" s="325"/>
      <c r="I222" s="358">
        <f>SUM(I223)</f>
        <v>325000</v>
      </c>
    </row>
    <row r="223" spans="1:9" s="49" customFormat="1" ht="33.75" customHeight="1" x14ac:dyDescent="0.25">
      <c r="A223" s="116" t="s">
        <v>646</v>
      </c>
      <c r="B223" s="404" t="s">
        <v>50</v>
      </c>
      <c r="C223" s="5" t="s">
        <v>112</v>
      </c>
      <c r="D223" s="135" t="s">
        <v>12</v>
      </c>
      <c r="E223" s="291" t="s">
        <v>256</v>
      </c>
      <c r="F223" s="292" t="s">
        <v>10</v>
      </c>
      <c r="G223" s="293" t="s">
        <v>647</v>
      </c>
      <c r="H223" s="325"/>
      <c r="I223" s="358">
        <f>SUM(I224)</f>
        <v>325000</v>
      </c>
    </row>
    <row r="224" spans="1:9" s="49" customFormat="1" ht="18" customHeight="1" x14ac:dyDescent="0.25">
      <c r="A224" s="84" t="s">
        <v>21</v>
      </c>
      <c r="B224" s="402" t="s">
        <v>50</v>
      </c>
      <c r="C224" s="5" t="s">
        <v>112</v>
      </c>
      <c r="D224" s="135" t="s">
        <v>12</v>
      </c>
      <c r="E224" s="291" t="s">
        <v>256</v>
      </c>
      <c r="F224" s="292" t="s">
        <v>10</v>
      </c>
      <c r="G224" s="293" t="s">
        <v>647</v>
      </c>
      <c r="H224" s="325" t="s">
        <v>71</v>
      </c>
      <c r="I224" s="360">
        <v>325000</v>
      </c>
    </row>
    <row r="225" spans="1:9" s="49" customFormat="1" ht="31.5" x14ac:dyDescent="0.25">
      <c r="A225" s="33" t="s">
        <v>190</v>
      </c>
      <c r="B225" s="39" t="s">
        <v>50</v>
      </c>
      <c r="C225" s="35" t="s">
        <v>112</v>
      </c>
      <c r="D225" s="39" t="s">
        <v>12</v>
      </c>
      <c r="E225" s="276" t="s">
        <v>228</v>
      </c>
      <c r="F225" s="277" t="s">
        <v>505</v>
      </c>
      <c r="G225" s="278" t="s">
        <v>506</v>
      </c>
      <c r="H225" s="37"/>
      <c r="I225" s="357">
        <f>SUM(I226)</f>
        <v>1039000</v>
      </c>
    </row>
    <row r="226" spans="1:9" s="49" customFormat="1" ht="63" x14ac:dyDescent="0.25">
      <c r="A226" s="62" t="s">
        <v>191</v>
      </c>
      <c r="B226" s="402" t="s">
        <v>50</v>
      </c>
      <c r="C226" s="5" t="s">
        <v>112</v>
      </c>
      <c r="D226" s="608" t="s">
        <v>12</v>
      </c>
      <c r="E226" s="291" t="s">
        <v>229</v>
      </c>
      <c r="F226" s="292" t="s">
        <v>505</v>
      </c>
      <c r="G226" s="293" t="s">
        <v>506</v>
      </c>
      <c r="H226" s="67"/>
      <c r="I226" s="358">
        <f>SUM(I227)</f>
        <v>1039000</v>
      </c>
    </row>
    <row r="227" spans="1:9" s="49" customFormat="1" ht="47.25" x14ac:dyDescent="0.25">
      <c r="A227" s="62" t="s">
        <v>567</v>
      </c>
      <c r="B227" s="402" t="s">
        <v>50</v>
      </c>
      <c r="C227" s="5" t="s">
        <v>112</v>
      </c>
      <c r="D227" s="608" t="s">
        <v>12</v>
      </c>
      <c r="E227" s="291" t="s">
        <v>229</v>
      </c>
      <c r="F227" s="292" t="s">
        <v>12</v>
      </c>
      <c r="G227" s="293" t="s">
        <v>506</v>
      </c>
      <c r="H227" s="67"/>
      <c r="I227" s="358">
        <f>SUM(I228+I230+I232+I234)</f>
        <v>1039000</v>
      </c>
    </row>
    <row r="228" spans="1:9" s="49" customFormat="1" ht="47.25" hidden="1" x14ac:dyDescent="0.25">
      <c r="A228" s="62" t="s">
        <v>732</v>
      </c>
      <c r="B228" s="402" t="s">
        <v>50</v>
      </c>
      <c r="C228" s="5" t="s">
        <v>112</v>
      </c>
      <c r="D228" s="608" t="s">
        <v>12</v>
      </c>
      <c r="E228" s="291" t="s">
        <v>229</v>
      </c>
      <c r="F228" s="292" t="s">
        <v>12</v>
      </c>
      <c r="G228" s="493">
        <v>50181</v>
      </c>
      <c r="H228" s="67"/>
      <c r="I228" s="358">
        <f>SUM(I229)</f>
        <v>0</v>
      </c>
    </row>
    <row r="229" spans="1:9" s="49" customFormat="1" ht="15.75" hidden="1" customHeight="1" x14ac:dyDescent="0.25">
      <c r="A229" s="3" t="s">
        <v>21</v>
      </c>
      <c r="B229" s="402" t="s">
        <v>50</v>
      </c>
      <c r="C229" s="5" t="s">
        <v>112</v>
      </c>
      <c r="D229" s="608" t="s">
        <v>12</v>
      </c>
      <c r="E229" s="291" t="s">
        <v>229</v>
      </c>
      <c r="F229" s="292" t="s">
        <v>12</v>
      </c>
      <c r="G229" s="493">
        <v>50181</v>
      </c>
      <c r="H229" s="67" t="s">
        <v>71</v>
      </c>
      <c r="I229" s="360"/>
    </row>
    <row r="230" spans="1:9" s="49" customFormat="1" ht="31.5" x14ac:dyDescent="0.25">
      <c r="A230" s="62" t="s">
        <v>1072</v>
      </c>
      <c r="B230" s="402" t="s">
        <v>50</v>
      </c>
      <c r="C230" s="5" t="s">
        <v>112</v>
      </c>
      <c r="D230" s="608" t="s">
        <v>12</v>
      </c>
      <c r="E230" s="291" t="s">
        <v>229</v>
      </c>
      <c r="F230" s="292" t="s">
        <v>12</v>
      </c>
      <c r="G230" s="293" t="s">
        <v>1073</v>
      </c>
      <c r="H230" s="67"/>
      <c r="I230" s="358">
        <f>SUM(I231)</f>
        <v>150000</v>
      </c>
    </row>
    <row r="231" spans="1:9" s="49" customFormat="1" ht="16.5" customHeight="1" x14ac:dyDescent="0.25">
      <c r="A231" s="3" t="s">
        <v>21</v>
      </c>
      <c r="B231" s="608" t="s">
        <v>50</v>
      </c>
      <c r="C231" s="5" t="s">
        <v>112</v>
      </c>
      <c r="D231" s="608" t="s">
        <v>12</v>
      </c>
      <c r="E231" s="291" t="s">
        <v>229</v>
      </c>
      <c r="F231" s="292" t="s">
        <v>12</v>
      </c>
      <c r="G231" s="293" t="s">
        <v>1073</v>
      </c>
      <c r="H231" s="67" t="s">
        <v>71</v>
      </c>
      <c r="I231" s="360">
        <v>150000</v>
      </c>
    </row>
    <row r="232" spans="1:9" s="49" customFormat="1" ht="19.5" customHeight="1" x14ac:dyDescent="0.25">
      <c r="A232" s="3" t="s">
        <v>1074</v>
      </c>
      <c r="B232" s="608" t="s">
        <v>50</v>
      </c>
      <c r="C232" s="5" t="s">
        <v>112</v>
      </c>
      <c r="D232" s="608" t="s">
        <v>12</v>
      </c>
      <c r="E232" s="291" t="s">
        <v>229</v>
      </c>
      <c r="F232" s="292" t="s">
        <v>12</v>
      </c>
      <c r="G232" s="293" t="s">
        <v>1075</v>
      </c>
      <c r="H232" s="67"/>
      <c r="I232" s="358">
        <f>SUM(I233)</f>
        <v>850000</v>
      </c>
    </row>
    <row r="233" spans="1:9" s="49" customFormat="1" ht="16.5" customHeight="1" x14ac:dyDescent="0.25">
      <c r="A233" s="3" t="s">
        <v>21</v>
      </c>
      <c r="B233" s="608" t="s">
        <v>50</v>
      </c>
      <c r="C233" s="5" t="s">
        <v>112</v>
      </c>
      <c r="D233" s="608" t="s">
        <v>12</v>
      </c>
      <c r="E233" s="291" t="s">
        <v>229</v>
      </c>
      <c r="F233" s="292" t="s">
        <v>12</v>
      </c>
      <c r="G233" s="293" t="s">
        <v>1075</v>
      </c>
      <c r="H233" s="67" t="s">
        <v>71</v>
      </c>
      <c r="I233" s="360">
        <v>850000</v>
      </c>
    </row>
    <row r="234" spans="1:9" s="49" customFormat="1" ht="48" customHeight="1" x14ac:dyDescent="0.25">
      <c r="A234" s="69" t="s">
        <v>731</v>
      </c>
      <c r="B234" s="608" t="s">
        <v>50</v>
      </c>
      <c r="C234" s="5" t="s">
        <v>112</v>
      </c>
      <c r="D234" s="608" t="s">
        <v>12</v>
      </c>
      <c r="E234" s="291" t="s">
        <v>229</v>
      </c>
      <c r="F234" s="292" t="s">
        <v>12</v>
      </c>
      <c r="G234" s="293" t="s">
        <v>730</v>
      </c>
      <c r="H234" s="67"/>
      <c r="I234" s="358">
        <f>SUM(I235)</f>
        <v>39000</v>
      </c>
    </row>
    <row r="235" spans="1:9" s="49" customFormat="1" ht="16.5" customHeight="1" x14ac:dyDescent="0.25">
      <c r="A235" s="3" t="s">
        <v>21</v>
      </c>
      <c r="B235" s="608" t="s">
        <v>50</v>
      </c>
      <c r="C235" s="5" t="s">
        <v>112</v>
      </c>
      <c r="D235" s="608" t="s">
        <v>12</v>
      </c>
      <c r="E235" s="291" t="s">
        <v>229</v>
      </c>
      <c r="F235" s="292" t="s">
        <v>12</v>
      </c>
      <c r="G235" s="293" t="s">
        <v>730</v>
      </c>
      <c r="H235" s="67" t="s">
        <v>71</v>
      </c>
      <c r="I235" s="360">
        <v>39000</v>
      </c>
    </row>
    <row r="236" spans="1:9" s="49" customFormat="1" ht="16.5" customHeight="1" x14ac:dyDescent="0.25">
      <c r="A236" s="121" t="s">
        <v>1083</v>
      </c>
      <c r="B236" s="29" t="s">
        <v>50</v>
      </c>
      <c r="C236" s="29" t="s">
        <v>112</v>
      </c>
      <c r="D236" s="25" t="s">
        <v>15</v>
      </c>
      <c r="E236" s="322"/>
      <c r="F236" s="323"/>
      <c r="G236" s="324"/>
      <c r="H236" s="25"/>
      <c r="I236" s="384">
        <f>SUM(I237)</f>
        <v>250000</v>
      </c>
    </row>
    <row r="237" spans="1:9" ht="36" customHeight="1" x14ac:dyDescent="0.25">
      <c r="A237" s="33" t="s">
        <v>188</v>
      </c>
      <c r="B237" s="39" t="s">
        <v>50</v>
      </c>
      <c r="C237" s="35" t="s">
        <v>112</v>
      </c>
      <c r="D237" s="39" t="s">
        <v>15</v>
      </c>
      <c r="E237" s="276" t="s">
        <v>565</v>
      </c>
      <c r="F237" s="277" t="s">
        <v>505</v>
      </c>
      <c r="G237" s="278" t="s">
        <v>506</v>
      </c>
      <c r="H237" s="37"/>
      <c r="I237" s="357">
        <f>SUM(I238)</f>
        <v>250000</v>
      </c>
    </row>
    <row r="238" spans="1:9" s="49" customFormat="1" ht="47.25" x14ac:dyDescent="0.25">
      <c r="A238" s="62" t="s">
        <v>189</v>
      </c>
      <c r="B238" s="402" t="s">
        <v>50</v>
      </c>
      <c r="C238" s="5" t="s">
        <v>112</v>
      </c>
      <c r="D238" s="608" t="s">
        <v>15</v>
      </c>
      <c r="E238" s="291" t="s">
        <v>227</v>
      </c>
      <c r="F238" s="292" t="s">
        <v>505</v>
      </c>
      <c r="G238" s="293" t="s">
        <v>506</v>
      </c>
      <c r="H238" s="67"/>
      <c r="I238" s="358">
        <f>SUM(I239)</f>
        <v>250000</v>
      </c>
    </row>
    <row r="239" spans="1:9" s="49" customFormat="1" ht="31.5" x14ac:dyDescent="0.25">
      <c r="A239" s="116" t="s">
        <v>566</v>
      </c>
      <c r="B239" s="404" t="s">
        <v>50</v>
      </c>
      <c r="C239" s="5" t="s">
        <v>112</v>
      </c>
      <c r="D239" s="608" t="s">
        <v>15</v>
      </c>
      <c r="E239" s="291" t="s">
        <v>227</v>
      </c>
      <c r="F239" s="292" t="s">
        <v>10</v>
      </c>
      <c r="G239" s="293" t="s">
        <v>506</v>
      </c>
      <c r="H239" s="67"/>
      <c r="I239" s="358">
        <f>SUM(I240)</f>
        <v>250000</v>
      </c>
    </row>
    <row r="240" spans="1:9" s="49" customFormat="1" ht="33" customHeight="1" x14ac:dyDescent="0.25">
      <c r="A240" s="116" t="s">
        <v>683</v>
      </c>
      <c r="B240" s="404" t="s">
        <v>50</v>
      </c>
      <c r="C240" s="5" t="s">
        <v>112</v>
      </c>
      <c r="D240" s="608" t="s">
        <v>15</v>
      </c>
      <c r="E240" s="291" t="s">
        <v>227</v>
      </c>
      <c r="F240" s="292" t="s">
        <v>10</v>
      </c>
      <c r="G240" s="293" t="s">
        <v>682</v>
      </c>
      <c r="H240" s="67"/>
      <c r="I240" s="358">
        <f>SUM(I241)</f>
        <v>250000</v>
      </c>
    </row>
    <row r="241" spans="1:9" s="49" customFormat="1" ht="31.5" customHeight="1" x14ac:dyDescent="0.25">
      <c r="A241" s="84" t="s">
        <v>192</v>
      </c>
      <c r="B241" s="402" t="s">
        <v>50</v>
      </c>
      <c r="C241" s="5" t="s">
        <v>112</v>
      </c>
      <c r="D241" s="608" t="s">
        <v>15</v>
      </c>
      <c r="E241" s="291" t="s">
        <v>227</v>
      </c>
      <c r="F241" s="292" t="s">
        <v>10</v>
      </c>
      <c r="G241" s="293" t="s">
        <v>682</v>
      </c>
      <c r="H241" s="67" t="s">
        <v>187</v>
      </c>
      <c r="I241" s="360">
        <v>250000</v>
      </c>
    </row>
    <row r="242" spans="1:9" s="49" customFormat="1" ht="16.5" customHeight="1" x14ac:dyDescent="0.25">
      <c r="A242" s="125" t="s">
        <v>1015</v>
      </c>
      <c r="B242" s="19" t="s">
        <v>50</v>
      </c>
      <c r="C242" s="574" t="s">
        <v>32</v>
      </c>
      <c r="D242" s="19"/>
      <c r="E242" s="304"/>
      <c r="F242" s="305"/>
      <c r="G242" s="306"/>
      <c r="H242" s="15"/>
      <c r="I242" s="383">
        <f>SUM(I243)</f>
        <v>26546</v>
      </c>
    </row>
    <row r="243" spans="1:9" s="49" customFormat="1" ht="16.5" customHeight="1" x14ac:dyDescent="0.25">
      <c r="A243" s="121" t="s">
        <v>1016</v>
      </c>
      <c r="B243" s="29" t="s">
        <v>50</v>
      </c>
      <c r="C243" s="64" t="s">
        <v>32</v>
      </c>
      <c r="D243" s="25" t="s">
        <v>29</v>
      </c>
      <c r="E243" s="322"/>
      <c r="F243" s="323"/>
      <c r="G243" s="324"/>
      <c r="H243" s="25"/>
      <c r="I243" s="384">
        <f>SUM(I244)</f>
        <v>26546</v>
      </c>
    </row>
    <row r="244" spans="1:9" ht="16.5" customHeight="1" x14ac:dyDescent="0.25">
      <c r="A244" s="83" t="s">
        <v>197</v>
      </c>
      <c r="B244" s="36" t="s">
        <v>50</v>
      </c>
      <c r="C244" s="34" t="s">
        <v>32</v>
      </c>
      <c r="D244" s="36" t="s">
        <v>29</v>
      </c>
      <c r="E244" s="276" t="s">
        <v>216</v>
      </c>
      <c r="F244" s="277" t="s">
        <v>505</v>
      </c>
      <c r="G244" s="278" t="s">
        <v>506</v>
      </c>
      <c r="H244" s="34"/>
      <c r="I244" s="357">
        <f>SUM(I245)</f>
        <v>26546</v>
      </c>
    </row>
    <row r="245" spans="1:9" ht="16.5" customHeight="1" x14ac:dyDescent="0.25">
      <c r="A245" s="93" t="s">
        <v>196</v>
      </c>
      <c r="B245" s="607" t="s">
        <v>50</v>
      </c>
      <c r="C245" s="2" t="s">
        <v>32</v>
      </c>
      <c r="D245" s="607" t="s">
        <v>29</v>
      </c>
      <c r="E245" s="291" t="s">
        <v>217</v>
      </c>
      <c r="F245" s="292" t="s">
        <v>505</v>
      </c>
      <c r="G245" s="293" t="s">
        <v>506</v>
      </c>
      <c r="H245" s="2"/>
      <c r="I245" s="358">
        <f>SUM(I246)</f>
        <v>26546</v>
      </c>
    </row>
    <row r="246" spans="1:9" ht="16.5" customHeight="1" x14ac:dyDescent="0.25">
      <c r="A246" s="93" t="s">
        <v>715</v>
      </c>
      <c r="B246" s="607" t="s">
        <v>50</v>
      </c>
      <c r="C246" s="2" t="s">
        <v>32</v>
      </c>
      <c r="D246" s="607" t="s">
        <v>29</v>
      </c>
      <c r="E246" s="291" t="s">
        <v>217</v>
      </c>
      <c r="F246" s="292" t="s">
        <v>505</v>
      </c>
      <c r="G246" s="293">
        <v>12700</v>
      </c>
      <c r="H246" s="2"/>
      <c r="I246" s="358">
        <f>SUM(I247)</f>
        <v>26546</v>
      </c>
    </row>
    <row r="247" spans="1:9" ht="31.5" customHeight="1" x14ac:dyDescent="0.25">
      <c r="A247" s="93" t="s">
        <v>709</v>
      </c>
      <c r="B247" s="607" t="s">
        <v>50</v>
      </c>
      <c r="C247" s="2" t="s">
        <v>32</v>
      </c>
      <c r="D247" s="607" t="s">
        <v>29</v>
      </c>
      <c r="E247" s="291" t="s">
        <v>217</v>
      </c>
      <c r="F247" s="292" t="s">
        <v>505</v>
      </c>
      <c r="G247" s="293">
        <v>12700</v>
      </c>
      <c r="H247" s="2" t="s">
        <v>16</v>
      </c>
      <c r="I247" s="360">
        <v>26546</v>
      </c>
    </row>
    <row r="248" spans="1:9" s="49" customFormat="1" ht="16.5" customHeight="1" x14ac:dyDescent="0.25">
      <c r="A248" s="125" t="s">
        <v>37</v>
      </c>
      <c r="B248" s="19" t="s">
        <v>50</v>
      </c>
      <c r="C248" s="19">
        <v>10</v>
      </c>
      <c r="D248" s="19"/>
      <c r="E248" s="304"/>
      <c r="F248" s="305"/>
      <c r="G248" s="306"/>
      <c r="H248" s="15"/>
      <c r="I248" s="383">
        <f>SUM(I249+I259)</f>
        <v>3971955</v>
      </c>
    </row>
    <row r="249" spans="1:9" s="49" customFormat="1" ht="16.5" customHeight="1" x14ac:dyDescent="0.25">
      <c r="A249" s="121" t="s">
        <v>41</v>
      </c>
      <c r="B249" s="29" t="s">
        <v>50</v>
      </c>
      <c r="C249" s="29">
        <v>10</v>
      </c>
      <c r="D249" s="25" t="s">
        <v>15</v>
      </c>
      <c r="E249" s="322"/>
      <c r="F249" s="323"/>
      <c r="G249" s="324"/>
      <c r="H249" s="25"/>
      <c r="I249" s="384">
        <f>SUM(I250)</f>
        <v>504000</v>
      </c>
    </row>
    <row r="250" spans="1:9" ht="47.25" x14ac:dyDescent="0.25">
      <c r="A250" s="109" t="s">
        <v>199</v>
      </c>
      <c r="B250" s="36" t="s">
        <v>50</v>
      </c>
      <c r="C250" s="36">
        <v>10</v>
      </c>
      <c r="D250" s="34" t="s">
        <v>15</v>
      </c>
      <c r="E250" s="270" t="s">
        <v>560</v>
      </c>
      <c r="F250" s="271" t="s">
        <v>505</v>
      </c>
      <c r="G250" s="272" t="s">
        <v>506</v>
      </c>
      <c r="H250" s="34"/>
      <c r="I250" s="357">
        <f>SUM(I251)</f>
        <v>504000</v>
      </c>
    </row>
    <row r="251" spans="1:9" ht="82.5" customHeight="1" x14ac:dyDescent="0.25">
      <c r="A251" s="69" t="s">
        <v>200</v>
      </c>
      <c r="B251" s="607" t="s">
        <v>50</v>
      </c>
      <c r="C251" s="607">
        <v>10</v>
      </c>
      <c r="D251" s="2" t="s">
        <v>15</v>
      </c>
      <c r="E251" s="273" t="s">
        <v>230</v>
      </c>
      <c r="F251" s="274" t="s">
        <v>505</v>
      </c>
      <c r="G251" s="275" t="s">
        <v>506</v>
      </c>
      <c r="H251" s="2"/>
      <c r="I251" s="358">
        <f>SUM(I252)</f>
        <v>504000</v>
      </c>
    </row>
    <row r="252" spans="1:9" ht="34.5" customHeight="1" x14ac:dyDescent="0.25">
      <c r="A252" s="69" t="s">
        <v>574</v>
      </c>
      <c r="B252" s="607" t="s">
        <v>50</v>
      </c>
      <c r="C252" s="607">
        <v>10</v>
      </c>
      <c r="D252" s="2" t="s">
        <v>15</v>
      </c>
      <c r="E252" s="273" t="s">
        <v>230</v>
      </c>
      <c r="F252" s="274" t="s">
        <v>10</v>
      </c>
      <c r="G252" s="275" t="s">
        <v>506</v>
      </c>
      <c r="H252" s="2"/>
      <c r="I252" s="358">
        <f>SUM(I253+I255+I257)</f>
        <v>504000</v>
      </c>
    </row>
    <row r="253" spans="1:9" ht="47.25" hidden="1" customHeight="1" x14ac:dyDescent="0.25">
      <c r="A253" s="69" t="s">
        <v>735</v>
      </c>
      <c r="B253" s="607" t="s">
        <v>50</v>
      </c>
      <c r="C253" s="607">
        <v>10</v>
      </c>
      <c r="D253" s="2" t="s">
        <v>15</v>
      </c>
      <c r="E253" s="273" t="s">
        <v>230</v>
      </c>
      <c r="F253" s="274" t="s">
        <v>10</v>
      </c>
      <c r="G253" s="494" t="s">
        <v>733</v>
      </c>
      <c r="H253" s="2"/>
      <c r="I253" s="358">
        <f>SUM(I254)</f>
        <v>0</v>
      </c>
    </row>
    <row r="254" spans="1:9" ht="15.75" hidden="1" customHeight="1" x14ac:dyDescent="0.25">
      <c r="A254" s="69" t="s">
        <v>21</v>
      </c>
      <c r="B254" s="607" t="s">
        <v>50</v>
      </c>
      <c r="C254" s="607">
        <v>10</v>
      </c>
      <c r="D254" s="2" t="s">
        <v>15</v>
      </c>
      <c r="E254" s="273" t="s">
        <v>230</v>
      </c>
      <c r="F254" s="274" t="s">
        <v>10</v>
      </c>
      <c r="G254" s="494" t="s">
        <v>733</v>
      </c>
      <c r="H254" s="2" t="s">
        <v>71</v>
      </c>
      <c r="I254" s="360"/>
    </row>
    <row r="255" spans="1:9" ht="15.75" x14ac:dyDescent="0.25">
      <c r="A255" s="69" t="s">
        <v>1090</v>
      </c>
      <c r="B255" s="607" t="s">
        <v>50</v>
      </c>
      <c r="C255" s="607">
        <v>10</v>
      </c>
      <c r="D255" s="2" t="s">
        <v>15</v>
      </c>
      <c r="E255" s="273" t="s">
        <v>230</v>
      </c>
      <c r="F255" s="274" t="s">
        <v>10</v>
      </c>
      <c r="G255" s="275" t="s">
        <v>1091</v>
      </c>
      <c r="H255" s="2"/>
      <c r="I255" s="358">
        <f>SUM(I256)</f>
        <v>174272</v>
      </c>
    </row>
    <row r="256" spans="1:9" ht="15.75" x14ac:dyDescent="0.25">
      <c r="A256" s="113" t="s">
        <v>21</v>
      </c>
      <c r="B256" s="61" t="s">
        <v>50</v>
      </c>
      <c r="C256" s="607">
        <v>10</v>
      </c>
      <c r="D256" s="2" t="s">
        <v>15</v>
      </c>
      <c r="E256" s="273" t="s">
        <v>230</v>
      </c>
      <c r="F256" s="274" t="s">
        <v>10</v>
      </c>
      <c r="G256" s="275" t="s">
        <v>1091</v>
      </c>
      <c r="H256" s="2" t="s">
        <v>71</v>
      </c>
      <c r="I256" s="360">
        <v>174272</v>
      </c>
    </row>
    <row r="257" spans="1:9" ht="31.5" x14ac:dyDescent="0.25">
      <c r="A257" s="113" t="s">
        <v>1092</v>
      </c>
      <c r="B257" s="607" t="s">
        <v>50</v>
      </c>
      <c r="C257" s="607">
        <v>10</v>
      </c>
      <c r="D257" s="2" t="s">
        <v>15</v>
      </c>
      <c r="E257" s="273" t="s">
        <v>230</v>
      </c>
      <c r="F257" s="274" t="s">
        <v>10</v>
      </c>
      <c r="G257" s="275" t="s">
        <v>1093</v>
      </c>
      <c r="H257" s="2"/>
      <c r="I257" s="358">
        <f>SUM(I258)</f>
        <v>329728</v>
      </c>
    </row>
    <row r="258" spans="1:9" ht="15.75" x14ac:dyDescent="0.25">
      <c r="A258" s="113" t="s">
        <v>21</v>
      </c>
      <c r="B258" s="607" t="s">
        <v>50</v>
      </c>
      <c r="C258" s="607">
        <v>10</v>
      </c>
      <c r="D258" s="2" t="s">
        <v>15</v>
      </c>
      <c r="E258" s="273" t="s">
        <v>230</v>
      </c>
      <c r="F258" s="274" t="s">
        <v>10</v>
      </c>
      <c r="G258" s="275" t="s">
        <v>1093</v>
      </c>
      <c r="H258" s="2" t="s">
        <v>71</v>
      </c>
      <c r="I258" s="360">
        <v>329728</v>
      </c>
    </row>
    <row r="259" spans="1:9" ht="15.75" x14ac:dyDescent="0.25">
      <c r="A259" s="121" t="s">
        <v>42</v>
      </c>
      <c r="B259" s="29" t="s">
        <v>50</v>
      </c>
      <c r="C259" s="29">
        <v>10</v>
      </c>
      <c r="D259" s="25" t="s">
        <v>20</v>
      </c>
      <c r="E259" s="322"/>
      <c r="F259" s="323"/>
      <c r="G259" s="324"/>
      <c r="H259" s="25"/>
      <c r="I259" s="384">
        <f>SUM(I260)</f>
        <v>3467955</v>
      </c>
    </row>
    <row r="260" spans="1:9" ht="47.25" x14ac:dyDescent="0.25">
      <c r="A260" s="112" t="s">
        <v>126</v>
      </c>
      <c r="B260" s="36" t="s">
        <v>50</v>
      </c>
      <c r="C260" s="36">
        <v>10</v>
      </c>
      <c r="D260" s="34" t="s">
        <v>20</v>
      </c>
      <c r="E260" s="270" t="s">
        <v>201</v>
      </c>
      <c r="F260" s="271" t="s">
        <v>505</v>
      </c>
      <c r="G260" s="272" t="s">
        <v>506</v>
      </c>
      <c r="H260" s="34"/>
      <c r="I260" s="357">
        <f>SUM(I261)</f>
        <v>3467955</v>
      </c>
    </row>
    <row r="261" spans="1:9" ht="78.75" x14ac:dyDescent="0.25">
      <c r="A261" s="69" t="s">
        <v>127</v>
      </c>
      <c r="B261" s="607" t="s">
        <v>50</v>
      </c>
      <c r="C261" s="6">
        <v>10</v>
      </c>
      <c r="D261" s="2" t="s">
        <v>20</v>
      </c>
      <c r="E261" s="273" t="s">
        <v>234</v>
      </c>
      <c r="F261" s="274" t="s">
        <v>505</v>
      </c>
      <c r="G261" s="275" t="s">
        <v>506</v>
      </c>
      <c r="H261" s="2"/>
      <c r="I261" s="358">
        <f>SUM(I262)</f>
        <v>3467955</v>
      </c>
    </row>
    <row r="262" spans="1:9" ht="47.25" x14ac:dyDescent="0.25">
      <c r="A262" s="69" t="s">
        <v>513</v>
      </c>
      <c r="B262" s="607" t="s">
        <v>50</v>
      </c>
      <c r="C262" s="6">
        <v>10</v>
      </c>
      <c r="D262" s="2" t="s">
        <v>20</v>
      </c>
      <c r="E262" s="273" t="s">
        <v>234</v>
      </c>
      <c r="F262" s="274" t="s">
        <v>10</v>
      </c>
      <c r="G262" s="275" t="s">
        <v>506</v>
      </c>
      <c r="H262" s="2"/>
      <c r="I262" s="358">
        <f>SUM(I263)</f>
        <v>3467955</v>
      </c>
    </row>
    <row r="263" spans="1:9" ht="33.75" customHeight="1" x14ac:dyDescent="0.25">
      <c r="A263" s="69" t="s">
        <v>470</v>
      </c>
      <c r="B263" s="607" t="s">
        <v>50</v>
      </c>
      <c r="C263" s="6">
        <v>10</v>
      </c>
      <c r="D263" s="2" t="s">
        <v>20</v>
      </c>
      <c r="E263" s="273" t="s">
        <v>234</v>
      </c>
      <c r="F263" s="274" t="s">
        <v>10</v>
      </c>
      <c r="G263" s="275" t="s">
        <v>623</v>
      </c>
      <c r="H263" s="2"/>
      <c r="I263" s="358">
        <f>SUM(I264:I265)</f>
        <v>3467955</v>
      </c>
    </row>
    <row r="264" spans="1:9" ht="31.5" hidden="1" x14ac:dyDescent="0.25">
      <c r="A264" s="122" t="s">
        <v>709</v>
      </c>
      <c r="B264" s="377" t="s">
        <v>50</v>
      </c>
      <c r="C264" s="6">
        <v>10</v>
      </c>
      <c r="D264" s="2" t="s">
        <v>20</v>
      </c>
      <c r="E264" s="273" t="s">
        <v>234</v>
      </c>
      <c r="F264" s="274" t="s">
        <v>10</v>
      </c>
      <c r="G264" s="275" t="s">
        <v>623</v>
      </c>
      <c r="H264" s="2" t="s">
        <v>16</v>
      </c>
      <c r="I264" s="360"/>
    </row>
    <row r="265" spans="1:9" ht="15.75" x14ac:dyDescent="0.25">
      <c r="A265" s="69" t="s">
        <v>40</v>
      </c>
      <c r="B265" s="607" t="s">
        <v>50</v>
      </c>
      <c r="C265" s="6">
        <v>10</v>
      </c>
      <c r="D265" s="2" t="s">
        <v>20</v>
      </c>
      <c r="E265" s="273" t="s">
        <v>234</v>
      </c>
      <c r="F265" s="274" t="s">
        <v>10</v>
      </c>
      <c r="G265" s="275" t="s">
        <v>623</v>
      </c>
      <c r="H265" s="2" t="s">
        <v>39</v>
      </c>
      <c r="I265" s="360">
        <v>3467955</v>
      </c>
    </row>
    <row r="266" spans="1:9" s="49" customFormat="1" ht="31.5" customHeight="1" x14ac:dyDescent="0.25">
      <c r="A266" s="120" t="s">
        <v>55</v>
      </c>
      <c r="B266" s="126" t="s">
        <v>56</v>
      </c>
      <c r="C266" s="371"/>
      <c r="D266" s="372"/>
      <c r="E266" s="373"/>
      <c r="F266" s="374"/>
      <c r="G266" s="375"/>
      <c r="H266" s="337"/>
      <c r="I266" s="365">
        <f>SUM(I267+I295+I339)</f>
        <v>20255199</v>
      </c>
    </row>
    <row r="267" spans="1:9" s="49" customFormat="1" ht="16.5" customHeight="1" x14ac:dyDescent="0.25">
      <c r="A267" s="367" t="s">
        <v>9</v>
      </c>
      <c r="B267" s="401" t="s">
        <v>56</v>
      </c>
      <c r="C267" s="15" t="s">
        <v>10</v>
      </c>
      <c r="D267" s="15"/>
      <c r="E267" s="391"/>
      <c r="F267" s="392"/>
      <c r="G267" s="393"/>
      <c r="H267" s="15"/>
      <c r="I267" s="383">
        <f>SUM(I268+I285)</f>
        <v>6569528</v>
      </c>
    </row>
    <row r="268" spans="1:9" ht="31.5" x14ac:dyDescent="0.25">
      <c r="A268" s="107" t="s">
        <v>75</v>
      </c>
      <c r="B268" s="29" t="s">
        <v>56</v>
      </c>
      <c r="C268" s="25" t="s">
        <v>10</v>
      </c>
      <c r="D268" s="25" t="s">
        <v>74</v>
      </c>
      <c r="E268" s="267"/>
      <c r="F268" s="268"/>
      <c r="G268" s="269"/>
      <c r="H268" s="26"/>
      <c r="I268" s="384">
        <f>SUM(I269,I274,I279)</f>
        <v>2756377</v>
      </c>
    </row>
    <row r="269" spans="1:9" ht="47.25" x14ac:dyDescent="0.25">
      <c r="A269" s="83" t="s">
        <v>119</v>
      </c>
      <c r="B269" s="36" t="s">
        <v>56</v>
      </c>
      <c r="C269" s="34" t="s">
        <v>10</v>
      </c>
      <c r="D269" s="34" t="s">
        <v>74</v>
      </c>
      <c r="E269" s="270" t="s">
        <v>508</v>
      </c>
      <c r="F269" s="271" t="s">
        <v>505</v>
      </c>
      <c r="G269" s="272" t="s">
        <v>506</v>
      </c>
      <c r="H269" s="34"/>
      <c r="I269" s="357">
        <f>SUM(I270)</f>
        <v>525116</v>
      </c>
    </row>
    <row r="270" spans="1:9" ht="63" x14ac:dyDescent="0.25">
      <c r="A270" s="84" t="s">
        <v>132</v>
      </c>
      <c r="B270" s="61" t="s">
        <v>56</v>
      </c>
      <c r="C270" s="2" t="s">
        <v>10</v>
      </c>
      <c r="D270" s="2" t="s">
        <v>74</v>
      </c>
      <c r="E270" s="273" t="s">
        <v>509</v>
      </c>
      <c r="F270" s="274" t="s">
        <v>505</v>
      </c>
      <c r="G270" s="275" t="s">
        <v>506</v>
      </c>
      <c r="H270" s="50"/>
      <c r="I270" s="358">
        <f>SUM(I271)</f>
        <v>525116</v>
      </c>
    </row>
    <row r="271" spans="1:9" ht="47.25" x14ac:dyDescent="0.25">
      <c r="A271" s="84" t="s">
        <v>512</v>
      </c>
      <c r="B271" s="61" t="s">
        <v>56</v>
      </c>
      <c r="C271" s="2" t="s">
        <v>10</v>
      </c>
      <c r="D271" s="2" t="s">
        <v>74</v>
      </c>
      <c r="E271" s="273" t="s">
        <v>509</v>
      </c>
      <c r="F271" s="274" t="s">
        <v>10</v>
      </c>
      <c r="G271" s="275" t="s">
        <v>506</v>
      </c>
      <c r="H271" s="50"/>
      <c r="I271" s="358">
        <f>SUM(I272)</f>
        <v>525116</v>
      </c>
    </row>
    <row r="272" spans="1:9" ht="15.75" x14ac:dyDescent="0.25">
      <c r="A272" s="84" t="s">
        <v>121</v>
      </c>
      <c r="B272" s="61" t="s">
        <v>56</v>
      </c>
      <c r="C272" s="2" t="s">
        <v>10</v>
      </c>
      <c r="D272" s="2" t="s">
        <v>74</v>
      </c>
      <c r="E272" s="273" t="s">
        <v>509</v>
      </c>
      <c r="F272" s="274" t="s">
        <v>10</v>
      </c>
      <c r="G272" s="275" t="s">
        <v>511</v>
      </c>
      <c r="H272" s="50"/>
      <c r="I272" s="358">
        <f>SUM(I273)</f>
        <v>525116</v>
      </c>
    </row>
    <row r="273" spans="1:9" ht="31.5" x14ac:dyDescent="0.25">
      <c r="A273" s="98" t="s">
        <v>709</v>
      </c>
      <c r="B273" s="376" t="s">
        <v>56</v>
      </c>
      <c r="C273" s="2" t="s">
        <v>10</v>
      </c>
      <c r="D273" s="2" t="s">
        <v>74</v>
      </c>
      <c r="E273" s="273" t="s">
        <v>509</v>
      </c>
      <c r="F273" s="274" t="s">
        <v>10</v>
      </c>
      <c r="G273" s="275" t="s">
        <v>511</v>
      </c>
      <c r="H273" s="2" t="s">
        <v>16</v>
      </c>
      <c r="I273" s="360">
        <v>525116</v>
      </c>
    </row>
    <row r="274" spans="1:9" s="43" customFormat="1" ht="63" x14ac:dyDescent="0.25">
      <c r="A274" s="83" t="s">
        <v>144</v>
      </c>
      <c r="B274" s="36" t="s">
        <v>56</v>
      </c>
      <c r="C274" s="34" t="s">
        <v>10</v>
      </c>
      <c r="D274" s="34" t="s">
        <v>74</v>
      </c>
      <c r="E274" s="270" t="s">
        <v>220</v>
      </c>
      <c r="F274" s="271" t="s">
        <v>505</v>
      </c>
      <c r="G274" s="272" t="s">
        <v>506</v>
      </c>
      <c r="H274" s="34"/>
      <c r="I274" s="357">
        <f>SUM(I275)</f>
        <v>26000</v>
      </c>
    </row>
    <row r="275" spans="1:9" s="43" customFormat="1" ht="110.25" x14ac:dyDescent="0.25">
      <c r="A275" s="84" t="s">
        <v>160</v>
      </c>
      <c r="B275" s="61" t="s">
        <v>56</v>
      </c>
      <c r="C275" s="2" t="s">
        <v>10</v>
      </c>
      <c r="D275" s="2" t="s">
        <v>74</v>
      </c>
      <c r="E275" s="273" t="s">
        <v>222</v>
      </c>
      <c r="F275" s="274" t="s">
        <v>505</v>
      </c>
      <c r="G275" s="275" t="s">
        <v>506</v>
      </c>
      <c r="H275" s="2"/>
      <c r="I275" s="358">
        <f>SUM(I276)</f>
        <v>26000</v>
      </c>
    </row>
    <row r="276" spans="1:9" s="43" customFormat="1" ht="47.25" x14ac:dyDescent="0.25">
      <c r="A276" s="84" t="s">
        <v>525</v>
      </c>
      <c r="B276" s="61" t="s">
        <v>56</v>
      </c>
      <c r="C276" s="2" t="s">
        <v>10</v>
      </c>
      <c r="D276" s="2" t="s">
        <v>74</v>
      </c>
      <c r="E276" s="273" t="s">
        <v>222</v>
      </c>
      <c r="F276" s="274" t="s">
        <v>10</v>
      </c>
      <c r="G276" s="275" t="s">
        <v>506</v>
      </c>
      <c r="H276" s="2"/>
      <c r="I276" s="358">
        <f>SUM(I277)</f>
        <v>26000</v>
      </c>
    </row>
    <row r="277" spans="1:9" s="43" customFormat="1" ht="31.5" x14ac:dyDescent="0.25">
      <c r="A277" s="3" t="s">
        <v>113</v>
      </c>
      <c r="B277" s="607" t="s">
        <v>56</v>
      </c>
      <c r="C277" s="2" t="s">
        <v>10</v>
      </c>
      <c r="D277" s="2" t="s">
        <v>74</v>
      </c>
      <c r="E277" s="273" t="s">
        <v>222</v>
      </c>
      <c r="F277" s="274" t="s">
        <v>10</v>
      </c>
      <c r="G277" s="275" t="s">
        <v>526</v>
      </c>
      <c r="H277" s="2"/>
      <c r="I277" s="358">
        <f>SUM(I278)</f>
        <v>26000</v>
      </c>
    </row>
    <row r="278" spans="1:9" s="43" customFormat="1" ht="31.5" x14ac:dyDescent="0.25">
      <c r="A278" s="98" t="s">
        <v>709</v>
      </c>
      <c r="B278" s="376" t="s">
        <v>56</v>
      </c>
      <c r="C278" s="2" t="s">
        <v>10</v>
      </c>
      <c r="D278" s="2" t="s">
        <v>74</v>
      </c>
      <c r="E278" s="273" t="s">
        <v>222</v>
      </c>
      <c r="F278" s="274" t="s">
        <v>10</v>
      </c>
      <c r="G278" s="275" t="s">
        <v>526</v>
      </c>
      <c r="H278" s="2" t="s">
        <v>16</v>
      </c>
      <c r="I278" s="359">
        <v>26000</v>
      </c>
    </row>
    <row r="279" spans="1:9" ht="47.25" x14ac:dyDescent="0.25">
      <c r="A279" s="33" t="s">
        <v>136</v>
      </c>
      <c r="B279" s="36" t="s">
        <v>56</v>
      </c>
      <c r="C279" s="34" t="s">
        <v>10</v>
      </c>
      <c r="D279" s="34" t="s">
        <v>74</v>
      </c>
      <c r="E279" s="270" t="s">
        <v>232</v>
      </c>
      <c r="F279" s="271" t="s">
        <v>505</v>
      </c>
      <c r="G279" s="272" t="s">
        <v>506</v>
      </c>
      <c r="H279" s="34"/>
      <c r="I279" s="357">
        <f>SUM(I280)</f>
        <v>2205261</v>
      </c>
    </row>
    <row r="280" spans="1:9" ht="63" x14ac:dyDescent="0.25">
      <c r="A280" s="3" t="s">
        <v>137</v>
      </c>
      <c r="B280" s="607" t="s">
        <v>56</v>
      </c>
      <c r="C280" s="2" t="s">
        <v>10</v>
      </c>
      <c r="D280" s="2" t="s">
        <v>74</v>
      </c>
      <c r="E280" s="273" t="s">
        <v>233</v>
      </c>
      <c r="F280" s="274" t="s">
        <v>505</v>
      </c>
      <c r="G280" s="275" t="s">
        <v>506</v>
      </c>
      <c r="H280" s="2"/>
      <c r="I280" s="358">
        <f>SUM(I281)</f>
        <v>2205261</v>
      </c>
    </row>
    <row r="281" spans="1:9" ht="78.75" x14ac:dyDescent="0.25">
      <c r="A281" s="3" t="s">
        <v>527</v>
      </c>
      <c r="B281" s="607" t="s">
        <v>56</v>
      </c>
      <c r="C281" s="2" t="s">
        <v>10</v>
      </c>
      <c r="D281" s="2" t="s">
        <v>74</v>
      </c>
      <c r="E281" s="273" t="s">
        <v>233</v>
      </c>
      <c r="F281" s="274" t="s">
        <v>10</v>
      </c>
      <c r="G281" s="275" t="s">
        <v>506</v>
      </c>
      <c r="H281" s="2"/>
      <c r="I281" s="358">
        <f>SUM(I282)</f>
        <v>2205261</v>
      </c>
    </row>
    <row r="282" spans="1:9" ht="31.5" x14ac:dyDescent="0.25">
      <c r="A282" s="3" t="s">
        <v>87</v>
      </c>
      <c r="B282" s="607" t="s">
        <v>56</v>
      </c>
      <c r="C282" s="2" t="s">
        <v>10</v>
      </c>
      <c r="D282" s="2" t="s">
        <v>74</v>
      </c>
      <c r="E282" s="273" t="s">
        <v>233</v>
      </c>
      <c r="F282" s="274" t="s">
        <v>10</v>
      </c>
      <c r="G282" s="275" t="s">
        <v>510</v>
      </c>
      <c r="H282" s="2"/>
      <c r="I282" s="358">
        <f>SUM(I283:I284)</f>
        <v>2205261</v>
      </c>
    </row>
    <row r="283" spans="1:9" ht="63" x14ac:dyDescent="0.25">
      <c r="A283" s="93" t="s">
        <v>88</v>
      </c>
      <c r="B283" s="607" t="s">
        <v>56</v>
      </c>
      <c r="C283" s="2" t="s">
        <v>10</v>
      </c>
      <c r="D283" s="2" t="s">
        <v>74</v>
      </c>
      <c r="E283" s="273" t="s">
        <v>233</v>
      </c>
      <c r="F283" s="274" t="s">
        <v>10</v>
      </c>
      <c r="G283" s="275" t="s">
        <v>510</v>
      </c>
      <c r="H283" s="2" t="s">
        <v>13</v>
      </c>
      <c r="I283" s="359">
        <v>2202261</v>
      </c>
    </row>
    <row r="284" spans="1:9" ht="15.75" x14ac:dyDescent="0.25">
      <c r="A284" s="3" t="s">
        <v>18</v>
      </c>
      <c r="B284" s="607" t="s">
        <v>56</v>
      </c>
      <c r="C284" s="2" t="s">
        <v>10</v>
      </c>
      <c r="D284" s="2" t="s">
        <v>74</v>
      </c>
      <c r="E284" s="273" t="s">
        <v>233</v>
      </c>
      <c r="F284" s="274" t="s">
        <v>10</v>
      </c>
      <c r="G284" s="275" t="s">
        <v>510</v>
      </c>
      <c r="H284" s="2" t="s">
        <v>17</v>
      </c>
      <c r="I284" s="359">
        <v>3000</v>
      </c>
    </row>
    <row r="285" spans="1:9" ht="15.75" x14ac:dyDescent="0.25">
      <c r="A285" s="107" t="s">
        <v>23</v>
      </c>
      <c r="B285" s="29" t="s">
        <v>56</v>
      </c>
      <c r="C285" s="25" t="s">
        <v>10</v>
      </c>
      <c r="D285" s="29">
        <v>13</v>
      </c>
      <c r="E285" s="294"/>
      <c r="F285" s="295"/>
      <c r="G285" s="296"/>
      <c r="H285" s="25"/>
      <c r="I285" s="384">
        <f>SUM(I286+I291)</f>
        <v>3813151</v>
      </c>
    </row>
    <row r="286" spans="1:9" ht="47.25" x14ac:dyDescent="0.25">
      <c r="A286" s="83" t="s">
        <v>139</v>
      </c>
      <c r="B286" s="36" t="s">
        <v>56</v>
      </c>
      <c r="C286" s="34" t="s">
        <v>10</v>
      </c>
      <c r="D286" s="38">
        <v>13</v>
      </c>
      <c r="E286" s="301" t="s">
        <v>201</v>
      </c>
      <c r="F286" s="302" t="s">
        <v>505</v>
      </c>
      <c r="G286" s="303" t="s">
        <v>506</v>
      </c>
      <c r="H286" s="34"/>
      <c r="I286" s="357">
        <f>SUM(I287)</f>
        <v>112400</v>
      </c>
    </row>
    <row r="287" spans="1:9" ht="63" x14ac:dyDescent="0.25">
      <c r="A287" s="96" t="s">
        <v>138</v>
      </c>
      <c r="B287" s="6" t="s">
        <v>56</v>
      </c>
      <c r="C287" s="2" t="s">
        <v>10</v>
      </c>
      <c r="D287" s="6">
        <v>13</v>
      </c>
      <c r="E287" s="288" t="s">
        <v>235</v>
      </c>
      <c r="F287" s="289" t="s">
        <v>505</v>
      </c>
      <c r="G287" s="290" t="s">
        <v>506</v>
      </c>
      <c r="H287" s="2"/>
      <c r="I287" s="358">
        <f>SUM(I288)</f>
        <v>112400</v>
      </c>
    </row>
    <row r="288" spans="1:9" ht="47.25" x14ac:dyDescent="0.25">
      <c r="A288" s="96" t="s">
        <v>529</v>
      </c>
      <c r="B288" s="6" t="s">
        <v>56</v>
      </c>
      <c r="C288" s="2" t="s">
        <v>10</v>
      </c>
      <c r="D288" s="6">
        <v>13</v>
      </c>
      <c r="E288" s="288" t="s">
        <v>235</v>
      </c>
      <c r="F288" s="289" t="s">
        <v>10</v>
      </c>
      <c r="G288" s="290" t="s">
        <v>506</v>
      </c>
      <c r="H288" s="2"/>
      <c r="I288" s="358">
        <f>SUM(I289)</f>
        <v>112400</v>
      </c>
    </row>
    <row r="289" spans="1:9" ht="47.25" x14ac:dyDescent="0.25">
      <c r="A289" s="3" t="s">
        <v>95</v>
      </c>
      <c r="B289" s="607" t="s">
        <v>56</v>
      </c>
      <c r="C289" s="2" t="s">
        <v>10</v>
      </c>
      <c r="D289" s="6">
        <v>13</v>
      </c>
      <c r="E289" s="288" t="s">
        <v>235</v>
      </c>
      <c r="F289" s="289" t="s">
        <v>10</v>
      </c>
      <c r="G289" s="290" t="s">
        <v>530</v>
      </c>
      <c r="H289" s="2"/>
      <c r="I289" s="358">
        <f>SUM(I290)</f>
        <v>112400</v>
      </c>
    </row>
    <row r="290" spans="1:9" ht="31.5" x14ac:dyDescent="0.25">
      <c r="A290" s="98" t="s">
        <v>96</v>
      </c>
      <c r="B290" s="376" t="s">
        <v>56</v>
      </c>
      <c r="C290" s="2" t="s">
        <v>10</v>
      </c>
      <c r="D290" s="6">
        <v>13</v>
      </c>
      <c r="E290" s="288" t="s">
        <v>235</v>
      </c>
      <c r="F290" s="289" t="s">
        <v>10</v>
      </c>
      <c r="G290" s="290" t="s">
        <v>530</v>
      </c>
      <c r="H290" s="2" t="s">
        <v>82</v>
      </c>
      <c r="I290" s="359">
        <v>112400</v>
      </c>
    </row>
    <row r="291" spans="1:9" ht="31.5" x14ac:dyDescent="0.25">
      <c r="A291" s="83" t="s">
        <v>24</v>
      </c>
      <c r="B291" s="36" t="s">
        <v>56</v>
      </c>
      <c r="C291" s="34" t="s">
        <v>10</v>
      </c>
      <c r="D291" s="36">
        <v>13</v>
      </c>
      <c r="E291" s="276" t="s">
        <v>214</v>
      </c>
      <c r="F291" s="277" t="s">
        <v>505</v>
      </c>
      <c r="G291" s="278" t="s">
        <v>506</v>
      </c>
      <c r="H291" s="34"/>
      <c r="I291" s="357">
        <f>SUM(I292)</f>
        <v>3700751</v>
      </c>
    </row>
    <row r="292" spans="1:9" ht="17.25" customHeight="1" x14ac:dyDescent="0.25">
      <c r="A292" s="93" t="s">
        <v>97</v>
      </c>
      <c r="B292" s="607" t="s">
        <v>56</v>
      </c>
      <c r="C292" s="2" t="s">
        <v>10</v>
      </c>
      <c r="D292" s="607">
        <v>13</v>
      </c>
      <c r="E292" s="291" t="s">
        <v>215</v>
      </c>
      <c r="F292" s="292" t="s">
        <v>505</v>
      </c>
      <c r="G292" s="293" t="s">
        <v>506</v>
      </c>
      <c r="H292" s="2"/>
      <c r="I292" s="358">
        <f>SUM(I293)</f>
        <v>3700751</v>
      </c>
    </row>
    <row r="293" spans="1:9" ht="30.75" customHeight="1" x14ac:dyDescent="0.25">
      <c r="A293" s="3" t="s">
        <v>115</v>
      </c>
      <c r="B293" s="607" t="s">
        <v>56</v>
      </c>
      <c r="C293" s="2" t="s">
        <v>10</v>
      </c>
      <c r="D293" s="607">
        <v>13</v>
      </c>
      <c r="E293" s="291" t="s">
        <v>215</v>
      </c>
      <c r="F293" s="292" t="s">
        <v>505</v>
      </c>
      <c r="G293" s="293" t="s">
        <v>535</v>
      </c>
      <c r="H293" s="2"/>
      <c r="I293" s="358">
        <f>SUM(I294)</f>
        <v>3700751</v>
      </c>
    </row>
    <row r="294" spans="1:9" ht="15.75" customHeight="1" x14ac:dyDescent="0.25">
      <c r="A294" s="3" t="s">
        <v>18</v>
      </c>
      <c r="B294" s="607" t="s">
        <v>56</v>
      </c>
      <c r="C294" s="2" t="s">
        <v>10</v>
      </c>
      <c r="D294" s="607">
        <v>13</v>
      </c>
      <c r="E294" s="291" t="s">
        <v>215</v>
      </c>
      <c r="F294" s="292" t="s">
        <v>505</v>
      </c>
      <c r="G294" s="293" t="s">
        <v>535</v>
      </c>
      <c r="H294" s="2" t="s">
        <v>17</v>
      </c>
      <c r="I294" s="359">
        <v>3700751</v>
      </c>
    </row>
    <row r="295" spans="1:9" ht="15.75" customHeight="1" x14ac:dyDescent="0.25">
      <c r="A295" s="125" t="s">
        <v>37</v>
      </c>
      <c r="B295" s="19" t="s">
        <v>56</v>
      </c>
      <c r="C295" s="19">
        <v>10</v>
      </c>
      <c r="D295" s="19"/>
      <c r="E295" s="304"/>
      <c r="F295" s="305"/>
      <c r="G295" s="306"/>
      <c r="H295" s="15"/>
      <c r="I295" s="383">
        <f>SUM(I296+I302+I320)</f>
        <v>9299699</v>
      </c>
    </row>
    <row r="296" spans="1:9" ht="15.75" x14ac:dyDescent="0.25">
      <c r="A296" s="121" t="s">
        <v>38</v>
      </c>
      <c r="B296" s="29" t="s">
        <v>56</v>
      </c>
      <c r="C296" s="29">
        <v>10</v>
      </c>
      <c r="D296" s="25" t="s">
        <v>10</v>
      </c>
      <c r="E296" s="267"/>
      <c r="F296" s="268"/>
      <c r="G296" s="269"/>
      <c r="H296" s="25"/>
      <c r="I296" s="384">
        <f>SUM(I297)</f>
        <v>622620</v>
      </c>
    </row>
    <row r="297" spans="1:9" ht="47.25" x14ac:dyDescent="0.25">
      <c r="A297" s="112" t="s">
        <v>126</v>
      </c>
      <c r="B297" s="36" t="s">
        <v>56</v>
      </c>
      <c r="C297" s="36">
        <v>10</v>
      </c>
      <c r="D297" s="34" t="s">
        <v>10</v>
      </c>
      <c r="E297" s="270" t="s">
        <v>201</v>
      </c>
      <c r="F297" s="271" t="s">
        <v>505</v>
      </c>
      <c r="G297" s="272" t="s">
        <v>506</v>
      </c>
      <c r="H297" s="34"/>
      <c r="I297" s="357">
        <f>SUM(I298)</f>
        <v>622620</v>
      </c>
    </row>
    <row r="298" spans="1:9" ht="63" x14ac:dyDescent="0.25">
      <c r="A298" s="69" t="s">
        <v>177</v>
      </c>
      <c r="B298" s="607" t="s">
        <v>56</v>
      </c>
      <c r="C298" s="607">
        <v>10</v>
      </c>
      <c r="D298" s="2" t="s">
        <v>10</v>
      </c>
      <c r="E298" s="273" t="s">
        <v>203</v>
      </c>
      <c r="F298" s="274" t="s">
        <v>505</v>
      </c>
      <c r="G298" s="275" t="s">
        <v>506</v>
      </c>
      <c r="H298" s="2"/>
      <c r="I298" s="358">
        <f>SUM(I299)</f>
        <v>622620</v>
      </c>
    </row>
    <row r="299" spans="1:9" ht="47.25" x14ac:dyDescent="0.25">
      <c r="A299" s="69" t="s">
        <v>613</v>
      </c>
      <c r="B299" s="607" t="s">
        <v>56</v>
      </c>
      <c r="C299" s="607">
        <v>10</v>
      </c>
      <c r="D299" s="2" t="s">
        <v>10</v>
      </c>
      <c r="E299" s="273" t="s">
        <v>203</v>
      </c>
      <c r="F299" s="274" t="s">
        <v>10</v>
      </c>
      <c r="G299" s="275" t="s">
        <v>506</v>
      </c>
      <c r="H299" s="2"/>
      <c r="I299" s="358">
        <f>SUM(I300)</f>
        <v>622620</v>
      </c>
    </row>
    <row r="300" spans="1:9" ht="17.25" customHeight="1" x14ac:dyDescent="0.25">
      <c r="A300" s="69" t="s">
        <v>178</v>
      </c>
      <c r="B300" s="607" t="s">
        <v>56</v>
      </c>
      <c r="C300" s="607">
        <v>10</v>
      </c>
      <c r="D300" s="2" t="s">
        <v>10</v>
      </c>
      <c r="E300" s="273" t="s">
        <v>203</v>
      </c>
      <c r="F300" s="274" t="s">
        <v>10</v>
      </c>
      <c r="G300" s="275" t="s">
        <v>614</v>
      </c>
      <c r="H300" s="2"/>
      <c r="I300" s="358">
        <f>SUM(I301)</f>
        <v>622620</v>
      </c>
    </row>
    <row r="301" spans="1:9" ht="15.75" x14ac:dyDescent="0.25">
      <c r="A301" s="69" t="s">
        <v>40</v>
      </c>
      <c r="B301" s="607" t="s">
        <v>56</v>
      </c>
      <c r="C301" s="607">
        <v>10</v>
      </c>
      <c r="D301" s="2" t="s">
        <v>10</v>
      </c>
      <c r="E301" s="273" t="s">
        <v>203</v>
      </c>
      <c r="F301" s="274" t="s">
        <v>10</v>
      </c>
      <c r="G301" s="275" t="s">
        <v>614</v>
      </c>
      <c r="H301" s="2" t="s">
        <v>39</v>
      </c>
      <c r="I301" s="359">
        <v>622620</v>
      </c>
    </row>
    <row r="302" spans="1:9" ht="15.75" x14ac:dyDescent="0.25">
      <c r="A302" s="121" t="s">
        <v>41</v>
      </c>
      <c r="B302" s="29" t="s">
        <v>56</v>
      </c>
      <c r="C302" s="29">
        <v>10</v>
      </c>
      <c r="D302" s="25" t="s">
        <v>15</v>
      </c>
      <c r="E302" s="267"/>
      <c r="F302" s="268"/>
      <c r="G302" s="269"/>
      <c r="H302" s="25"/>
      <c r="I302" s="384">
        <f>SUM(I303)</f>
        <v>6407221</v>
      </c>
    </row>
    <row r="303" spans="1:9" ht="47.25" x14ac:dyDescent="0.25">
      <c r="A303" s="112" t="s">
        <v>126</v>
      </c>
      <c r="B303" s="36" t="s">
        <v>56</v>
      </c>
      <c r="C303" s="36">
        <v>10</v>
      </c>
      <c r="D303" s="34" t="s">
        <v>15</v>
      </c>
      <c r="E303" s="270" t="s">
        <v>201</v>
      </c>
      <c r="F303" s="271" t="s">
        <v>505</v>
      </c>
      <c r="G303" s="272" t="s">
        <v>506</v>
      </c>
      <c r="H303" s="34"/>
      <c r="I303" s="357">
        <f>SUM(I304)</f>
        <v>6407221</v>
      </c>
    </row>
    <row r="304" spans="1:9" ht="63" x14ac:dyDescent="0.25">
      <c r="A304" s="69" t="s">
        <v>177</v>
      </c>
      <c r="B304" s="607" t="s">
        <v>56</v>
      </c>
      <c r="C304" s="607">
        <v>10</v>
      </c>
      <c r="D304" s="2" t="s">
        <v>15</v>
      </c>
      <c r="E304" s="273" t="s">
        <v>203</v>
      </c>
      <c r="F304" s="274" t="s">
        <v>505</v>
      </c>
      <c r="G304" s="275" t="s">
        <v>506</v>
      </c>
      <c r="H304" s="2"/>
      <c r="I304" s="358">
        <f>SUM(I305)</f>
        <v>6407221</v>
      </c>
    </row>
    <row r="305" spans="1:9" ht="47.25" x14ac:dyDescent="0.25">
      <c r="A305" s="69" t="s">
        <v>613</v>
      </c>
      <c r="B305" s="607" t="s">
        <v>56</v>
      </c>
      <c r="C305" s="607">
        <v>10</v>
      </c>
      <c r="D305" s="2" t="s">
        <v>15</v>
      </c>
      <c r="E305" s="273" t="s">
        <v>203</v>
      </c>
      <c r="F305" s="274" t="s">
        <v>10</v>
      </c>
      <c r="G305" s="275" t="s">
        <v>506</v>
      </c>
      <c r="H305" s="2"/>
      <c r="I305" s="358">
        <f>SUM(I306+I308+I311+I314+I317)</f>
        <v>6407221</v>
      </c>
    </row>
    <row r="306" spans="1:9" ht="15.75" x14ac:dyDescent="0.25">
      <c r="A306" s="111" t="s">
        <v>755</v>
      </c>
      <c r="B306" s="607" t="s">
        <v>56</v>
      </c>
      <c r="C306" s="607">
        <v>10</v>
      </c>
      <c r="D306" s="2" t="s">
        <v>15</v>
      </c>
      <c r="E306" s="273" t="s">
        <v>203</v>
      </c>
      <c r="F306" s="274" t="s">
        <v>10</v>
      </c>
      <c r="G306" s="275" t="s">
        <v>618</v>
      </c>
      <c r="H306" s="2"/>
      <c r="I306" s="358">
        <f>SUM(I307)</f>
        <v>1506354</v>
      </c>
    </row>
    <row r="307" spans="1:9" ht="15.75" x14ac:dyDescent="0.25">
      <c r="A307" s="69" t="s">
        <v>40</v>
      </c>
      <c r="B307" s="607" t="s">
        <v>56</v>
      </c>
      <c r="C307" s="607">
        <v>10</v>
      </c>
      <c r="D307" s="2" t="s">
        <v>15</v>
      </c>
      <c r="E307" s="273" t="s">
        <v>203</v>
      </c>
      <c r="F307" s="274" t="s">
        <v>10</v>
      </c>
      <c r="G307" s="275" t="s">
        <v>618</v>
      </c>
      <c r="H307" s="2" t="s">
        <v>39</v>
      </c>
      <c r="I307" s="360">
        <v>1506354</v>
      </c>
    </row>
    <row r="308" spans="1:9" ht="31.5" x14ac:dyDescent="0.25">
      <c r="A308" s="111" t="s">
        <v>101</v>
      </c>
      <c r="B308" s="607" t="s">
        <v>56</v>
      </c>
      <c r="C308" s="607">
        <v>10</v>
      </c>
      <c r="D308" s="2" t="s">
        <v>15</v>
      </c>
      <c r="E308" s="273" t="s">
        <v>203</v>
      </c>
      <c r="F308" s="274" t="s">
        <v>10</v>
      </c>
      <c r="G308" s="275" t="s">
        <v>619</v>
      </c>
      <c r="H308" s="2"/>
      <c r="I308" s="358">
        <f>SUM(I309:I310)</f>
        <v>68193</v>
      </c>
    </row>
    <row r="309" spans="1:9" ht="31.5" x14ac:dyDescent="0.25">
      <c r="A309" s="122" t="s">
        <v>709</v>
      </c>
      <c r="B309" s="377" t="s">
        <v>56</v>
      </c>
      <c r="C309" s="607">
        <v>10</v>
      </c>
      <c r="D309" s="2" t="s">
        <v>15</v>
      </c>
      <c r="E309" s="273" t="s">
        <v>203</v>
      </c>
      <c r="F309" s="274" t="s">
        <v>10</v>
      </c>
      <c r="G309" s="275" t="s">
        <v>619</v>
      </c>
      <c r="H309" s="2" t="s">
        <v>16</v>
      </c>
      <c r="I309" s="360">
        <v>1067</v>
      </c>
    </row>
    <row r="310" spans="1:9" ht="15.75" x14ac:dyDescent="0.25">
      <c r="A310" s="69" t="s">
        <v>40</v>
      </c>
      <c r="B310" s="607" t="s">
        <v>56</v>
      </c>
      <c r="C310" s="607">
        <v>10</v>
      </c>
      <c r="D310" s="2" t="s">
        <v>15</v>
      </c>
      <c r="E310" s="273" t="s">
        <v>203</v>
      </c>
      <c r="F310" s="274" t="s">
        <v>10</v>
      </c>
      <c r="G310" s="275" t="s">
        <v>619</v>
      </c>
      <c r="H310" s="2" t="s">
        <v>39</v>
      </c>
      <c r="I310" s="359">
        <v>67126</v>
      </c>
    </row>
    <row r="311" spans="1:9" ht="31.5" x14ac:dyDescent="0.25">
      <c r="A311" s="111" t="s">
        <v>102</v>
      </c>
      <c r="B311" s="607" t="s">
        <v>56</v>
      </c>
      <c r="C311" s="607">
        <v>10</v>
      </c>
      <c r="D311" s="2" t="s">
        <v>15</v>
      </c>
      <c r="E311" s="273" t="s">
        <v>203</v>
      </c>
      <c r="F311" s="274" t="s">
        <v>10</v>
      </c>
      <c r="G311" s="275" t="s">
        <v>620</v>
      </c>
      <c r="H311" s="2"/>
      <c r="I311" s="358">
        <f>SUM(I312:I313)</f>
        <v>421162</v>
      </c>
    </row>
    <row r="312" spans="1:9" s="87" customFormat="1" ht="31.5" x14ac:dyDescent="0.25">
      <c r="A312" s="122" t="s">
        <v>709</v>
      </c>
      <c r="B312" s="377" t="s">
        <v>56</v>
      </c>
      <c r="C312" s="607">
        <v>10</v>
      </c>
      <c r="D312" s="2" t="s">
        <v>15</v>
      </c>
      <c r="E312" s="273" t="s">
        <v>203</v>
      </c>
      <c r="F312" s="274" t="s">
        <v>10</v>
      </c>
      <c r="G312" s="275" t="s">
        <v>620</v>
      </c>
      <c r="H312" s="86" t="s">
        <v>16</v>
      </c>
      <c r="I312" s="363">
        <v>5733</v>
      </c>
    </row>
    <row r="313" spans="1:9" ht="15.75" x14ac:dyDescent="0.25">
      <c r="A313" s="69" t="s">
        <v>40</v>
      </c>
      <c r="B313" s="607" t="s">
        <v>56</v>
      </c>
      <c r="C313" s="607">
        <v>10</v>
      </c>
      <c r="D313" s="2" t="s">
        <v>15</v>
      </c>
      <c r="E313" s="273" t="s">
        <v>203</v>
      </c>
      <c r="F313" s="274" t="s">
        <v>10</v>
      </c>
      <c r="G313" s="275" t="s">
        <v>620</v>
      </c>
      <c r="H313" s="2" t="s">
        <v>39</v>
      </c>
      <c r="I313" s="360">
        <v>415429</v>
      </c>
    </row>
    <row r="314" spans="1:9" ht="15.75" x14ac:dyDescent="0.25">
      <c r="A314" s="123" t="s">
        <v>103</v>
      </c>
      <c r="B314" s="57" t="s">
        <v>56</v>
      </c>
      <c r="C314" s="607">
        <v>10</v>
      </c>
      <c r="D314" s="2" t="s">
        <v>15</v>
      </c>
      <c r="E314" s="273" t="s">
        <v>203</v>
      </c>
      <c r="F314" s="274" t="s">
        <v>10</v>
      </c>
      <c r="G314" s="275" t="s">
        <v>621</v>
      </c>
      <c r="H314" s="2"/>
      <c r="I314" s="358">
        <f>SUM(I315:I316)</f>
        <v>3763631</v>
      </c>
    </row>
    <row r="315" spans="1:9" ht="31.5" x14ac:dyDescent="0.25">
      <c r="A315" s="122" t="s">
        <v>709</v>
      </c>
      <c r="B315" s="377" t="s">
        <v>56</v>
      </c>
      <c r="C315" s="607">
        <v>10</v>
      </c>
      <c r="D315" s="2" t="s">
        <v>15</v>
      </c>
      <c r="E315" s="273" t="s">
        <v>203</v>
      </c>
      <c r="F315" s="274" t="s">
        <v>10</v>
      </c>
      <c r="G315" s="275" t="s">
        <v>621</v>
      </c>
      <c r="H315" s="2" t="s">
        <v>16</v>
      </c>
      <c r="I315" s="360">
        <v>56714</v>
      </c>
    </row>
    <row r="316" spans="1:9" ht="15.75" x14ac:dyDescent="0.25">
      <c r="A316" s="69" t="s">
        <v>40</v>
      </c>
      <c r="B316" s="607" t="s">
        <v>56</v>
      </c>
      <c r="C316" s="607">
        <v>10</v>
      </c>
      <c r="D316" s="2" t="s">
        <v>15</v>
      </c>
      <c r="E316" s="273" t="s">
        <v>203</v>
      </c>
      <c r="F316" s="274" t="s">
        <v>10</v>
      </c>
      <c r="G316" s="275" t="s">
        <v>621</v>
      </c>
      <c r="H316" s="2" t="s">
        <v>39</v>
      </c>
      <c r="I316" s="360">
        <v>3706917</v>
      </c>
    </row>
    <row r="317" spans="1:9" ht="15.75" x14ac:dyDescent="0.25">
      <c r="A317" s="111" t="s">
        <v>104</v>
      </c>
      <c r="B317" s="607" t="s">
        <v>56</v>
      </c>
      <c r="C317" s="607">
        <v>10</v>
      </c>
      <c r="D317" s="2" t="s">
        <v>15</v>
      </c>
      <c r="E317" s="273" t="s">
        <v>203</v>
      </c>
      <c r="F317" s="274" t="s">
        <v>10</v>
      </c>
      <c r="G317" s="275" t="s">
        <v>622</v>
      </c>
      <c r="H317" s="2"/>
      <c r="I317" s="358">
        <f>SUM(I318:I319)</f>
        <v>647881</v>
      </c>
    </row>
    <row r="318" spans="1:9" ht="31.5" x14ac:dyDescent="0.25">
      <c r="A318" s="122" t="s">
        <v>709</v>
      </c>
      <c r="B318" s="377" t="s">
        <v>56</v>
      </c>
      <c r="C318" s="607">
        <v>10</v>
      </c>
      <c r="D318" s="2" t="s">
        <v>15</v>
      </c>
      <c r="E318" s="273" t="s">
        <v>203</v>
      </c>
      <c r="F318" s="274" t="s">
        <v>10</v>
      </c>
      <c r="G318" s="275" t="s">
        <v>622</v>
      </c>
      <c r="H318" s="2" t="s">
        <v>16</v>
      </c>
      <c r="I318" s="360">
        <v>10644</v>
      </c>
    </row>
    <row r="319" spans="1:9" ht="15.75" x14ac:dyDescent="0.25">
      <c r="A319" s="69" t="s">
        <v>40</v>
      </c>
      <c r="B319" s="607" t="s">
        <v>56</v>
      </c>
      <c r="C319" s="607">
        <v>10</v>
      </c>
      <c r="D319" s="2" t="s">
        <v>15</v>
      </c>
      <c r="E319" s="273" t="s">
        <v>203</v>
      </c>
      <c r="F319" s="274" t="s">
        <v>10</v>
      </c>
      <c r="G319" s="275" t="s">
        <v>622</v>
      </c>
      <c r="H319" s="2" t="s">
        <v>39</v>
      </c>
      <c r="I319" s="360">
        <v>637237</v>
      </c>
    </row>
    <row r="320" spans="1:9" s="9" customFormat="1" ht="15.75" x14ac:dyDescent="0.25">
      <c r="A320" s="110" t="s">
        <v>76</v>
      </c>
      <c r="B320" s="29" t="s">
        <v>56</v>
      </c>
      <c r="C320" s="29">
        <v>10</v>
      </c>
      <c r="D320" s="28" t="s">
        <v>74</v>
      </c>
      <c r="E320" s="267"/>
      <c r="F320" s="268"/>
      <c r="G320" s="269"/>
      <c r="H320" s="60"/>
      <c r="I320" s="384">
        <f>SUM(I321+I334)</f>
        <v>2269858</v>
      </c>
    </row>
    <row r="321" spans="1:9" ht="47.25" x14ac:dyDescent="0.25">
      <c r="A321" s="117" t="s">
        <v>139</v>
      </c>
      <c r="B321" s="378" t="s">
        <v>56</v>
      </c>
      <c r="C321" s="75">
        <v>10</v>
      </c>
      <c r="D321" s="76" t="s">
        <v>74</v>
      </c>
      <c r="E321" s="319" t="s">
        <v>201</v>
      </c>
      <c r="F321" s="320" t="s">
        <v>505</v>
      </c>
      <c r="G321" s="321" t="s">
        <v>506</v>
      </c>
      <c r="H321" s="37"/>
      <c r="I321" s="357">
        <f>SUM(I322+I330)</f>
        <v>2231074</v>
      </c>
    </row>
    <row r="322" spans="1:9" ht="63" x14ac:dyDescent="0.25">
      <c r="A322" s="124" t="s">
        <v>138</v>
      </c>
      <c r="B322" s="6" t="s">
        <v>56</v>
      </c>
      <c r="C322" s="40">
        <v>10</v>
      </c>
      <c r="D322" s="41" t="s">
        <v>74</v>
      </c>
      <c r="E322" s="316" t="s">
        <v>235</v>
      </c>
      <c r="F322" s="317" t="s">
        <v>505</v>
      </c>
      <c r="G322" s="318" t="s">
        <v>506</v>
      </c>
      <c r="H322" s="325"/>
      <c r="I322" s="358">
        <f>SUM(I323)</f>
        <v>2226074</v>
      </c>
    </row>
    <row r="323" spans="1:9" ht="47.25" x14ac:dyDescent="0.25">
      <c r="A323" s="124" t="s">
        <v>529</v>
      </c>
      <c r="B323" s="6" t="s">
        <v>56</v>
      </c>
      <c r="C323" s="40">
        <v>10</v>
      </c>
      <c r="D323" s="41" t="s">
        <v>74</v>
      </c>
      <c r="E323" s="316" t="s">
        <v>235</v>
      </c>
      <c r="F323" s="317" t="s">
        <v>10</v>
      </c>
      <c r="G323" s="318" t="s">
        <v>506</v>
      </c>
      <c r="H323" s="325"/>
      <c r="I323" s="358">
        <f>SUM(I324+I328)</f>
        <v>2226074</v>
      </c>
    </row>
    <row r="324" spans="1:9" ht="31.5" x14ac:dyDescent="0.25">
      <c r="A324" s="69" t="s">
        <v>105</v>
      </c>
      <c r="B324" s="607" t="s">
        <v>56</v>
      </c>
      <c r="C324" s="40">
        <v>10</v>
      </c>
      <c r="D324" s="41" t="s">
        <v>74</v>
      </c>
      <c r="E324" s="316" t="s">
        <v>235</v>
      </c>
      <c r="F324" s="317" t="s">
        <v>10</v>
      </c>
      <c r="G324" s="318" t="s">
        <v>625</v>
      </c>
      <c r="H324" s="325"/>
      <c r="I324" s="358">
        <f>SUM(I325:I327)</f>
        <v>1896000</v>
      </c>
    </row>
    <row r="325" spans="1:9" ht="63" x14ac:dyDescent="0.25">
      <c r="A325" s="111" t="s">
        <v>88</v>
      </c>
      <c r="B325" s="607" t="s">
        <v>56</v>
      </c>
      <c r="C325" s="40">
        <v>10</v>
      </c>
      <c r="D325" s="41" t="s">
        <v>74</v>
      </c>
      <c r="E325" s="316" t="s">
        <v>235</v>
      </c>
      <c r="F325" s="317" t="s">
        <v>10</v>
      </c>
      <c r="G325" s="318" t="s">
        <v>625</v>
      </c>
      <c r="H325" s="2" t="s">
        <v>13</v>
      </c>
      <c r="I325" s="360">
        <v>1700000</v>
      </c>
    </row>
    <row r="326" spans="1:9" ht="31.5" x14ac:dyDescent="0.25">
      <c r="A326" s="122" t="s">
        <v>709</v>
      </c>
      <c r="B326" s="377" t="s">
        <v>56</v>
      </c>
      <c r="C326" s="40">
        <v>10</v>
      </c>
      <c r="D326" s="41" t="s">
        <v>74</v>
      </c>
      <c r="E326" s="316" t="s">
        <v>235</v>
      </c>
      <c r="F326" s="317" t="s">
        <v>10</v>
      </c>
      <c r="G326" s="318" t="s">
        <v>625</v>
      </c>
      <c r="H326" s="2" t="s">
        <v>16</v>
      </c>
      <c r="I326" s="360">
        <v>196000</v>
      </c>
    </row>
    <row r="327" spans="1:9" ht="15.75" hidden="1" x14ac:dyDescent="0.25">
      <c r="A327" s="69" t="s">
        <v>18</v>
      </c>
      <c r="B327" s="607" t="s">
        <v>56</v>
      </c>
      <c r="C327" s="40">
        <v>10</v>
      </c>
      <c r="D327" s="41" t="s">
        <v>74</v>
      </c>
      <c r="E327" s="316" t="s">
        <v>235</v>
      </c>
      <c r="F327" s="317" t="s">
        <v>10</v>
      </c>
      <c r="G327" s="318" t="s">
        <v>625</v>
      </c>
      <c r="H327" s="2" t="s">
        <v>17</v>
      </c>
      <c r="I327" s="360"/>
    </row>
    <row r="328" spans="1:9" ht="31.5" x14ac:dyDescent="0.25">
      <c r="A328" s="3" t="s">
        <v>87</v>
      </c>
      <c r="B328" s="377" t="s">
        <v>56</v>
      </c>
      <c r="C328" s="40">
        <v>10</v>
      </c>
      <c r="D328" s="41" t="s">
        <v>74</v>
      </c>
      <c r="E328" s="316" t="s">
        <v>235</v>
      </c>
      <c r="F328" s="317" t="s">
        <v>10</v>
      </c>
      <c r="G328" s="318" t="s">
        <v>510</v>
      </c>
      <c r="H328" s="2"/>
      <c r="I328" s="358">
        <f>SUM(I329)</f>
        <v>330074</v>
      </c>
    </row>
    <row r="329" spans="1:9" ht="63" x14ac:dyDescent="0.25">
      <c r="A329" s="93" t="s">
        <v>88</v>
      </c>
      <c r="B329" s="377" t="s">
        <v>56</v>
      </c>
      <c r="C329" s="40">
        <v>10</v>
      </c>
      <c r="D329" s="41" t="s">
        <v>74</v>
      </c>
      <c r="E329" s="316" t="s">
        <v>235</v>
      </c>
      <c r="F329" s="317" t="s">
        <v>10</v>
      </c>
      <c r="G329" s="318" t="s">
        <v>510</v>
      </c>
      <c r="H329" s="2" t="s">
        <v>13</v>
      </c>
      <c r="I329" s="360">
        <v>330074</v>
      </c>
    </row>
    <row r="330" spans="1:9" ht="78.75" x14ac:dyDescent="0.25">
      <c r="A330" s="113" t="s">
        <v>127</v>
      </c>
      <c r="B330" s="61" t="s">
        <v>56</v>
      </c>
      <c r="C330" s="40">
        <v>10</v>
      </c>
      <c r="D330" s="41" t="s">
        <v>74</v>
      </c>
      <c r="E330" s="316" t="s">
        <v>234</v>
      </c>
      <c r="F330" s="317" t="s">
        <v>505</v>
      </c>
      <c r="G330" s="318" t="s">
        <v>506</v>
      </c>
      <c r="H330" s="2"/>
      <c r="I330" s="358">
        <f>SUM(I331)</f>
        <v>5000</v>
      </c>
    </row>
    <row r="331" spans="1:9" ht="47.25" x14ac:dyDescent="0.25">
      <c r="A331" s="326" t="s">
        <v>513</v>
      </c>
      <c r="B331" s="61" t="s">
        <v>56</v>
      </c>
      <c r="C331" s="40">
        <v>10</v>
      </c>
      <c r="D331" s="41" t="s">
        <v>74</v>
      </c>
      <c r="E331" s="316" t="s">
        <v>234</v>
      </c>
      <c r="F331" s="317" t="s">
        <v>10</v>
      </c>
      <c r="G331" s="318" t="s">
        <v>506</v>
      </c>
      <c r="H331" s="2"/>
      <c r="I331" s="358">
        <f>SUM(I332)</f>
        <v>5000</v>
      </c>
    </row>
    <row r="332" spans="1:9" ht="31.5" x14ac:dyDescent="0.25">
      <c r="A332" s="88" t="s">
        <v>116</v>
      </c>
      <c r="B332" s="61" t="s">
        <v>56</v>
      </c>
      <c r="C332" s="40">
        <v>10</v>
      </c>
      <c r="D332" s="41" t="s">
        <v>74</v>
      </c>
      <c r="E332" s="316" t="s">
        <v>234</v>
      </c>
      <c r="F332" s="317" t="s">
        <v>10</v>
      </c>
      <c r="G332" s="318" t="s">
        <v>515</v>
      </c>
      <c r="H332" s="2"/>
      <c r="I332" s="358">
        <f>SUM(I333)</f>
        <v>5000</v>
      </c>
    </row>
    <row r="333" spans="1:9" ht="31.5" x14ac:dyDescent="0.25">
      <c r="A333" s="122" t="s">
        <v>709</v>
      </c>
      <c r="B333" s="377" t="s">
        <v>56</v>
      </c>
      <c r="C333" s="40">
        <v>10</v>
      </c>
      <c r="D333" s="41" t="s">
        <v>74</v>
      </c>
      <c r="E333" s="316" t="s">
        <v>234</v>
      </c>
      <c r="F333" s="317" t="s">
        <v>10</v>
      </c>
      <c r="G333" s="318" t="s">
        <v>515</v>
      </c>
      <c r="H333" s="2" t="s">
        <v>16</v>
      </c>
      <c r="I333" s="359">
        <v>5000</v>
      </c>
    </row>
    <row r="334" spans="1:9" ht="47.25" x14ac:dyDescent="0.25">
      <c r="A334" s="83" t="s">
        <v>119</v>
      </c>
      <c r="B334" s="38" t="s">
        <v>56</v>
      </c>
      <c r="C334" s="75">
        <v>10</v>
      </c>
      <c r="D334" s="76" t="s">
        <v>74</v>
      </c>
      <c r="E334" s="270" t="s">
        <v>508</v>
      </c>
      <c r="F334" s="271" t="s">
        <v>505</v>
      </c>
      <c r="G334" s="272" t="s">
        <v>506</v>
      </c>
      <c r="H334" s="34"/>
      <c r="I334" s="357">
        <f>SUM(I335)</f>
        <v>38784</v>
      </c>
    </row>
    <row r="335" spans="1:9" ht="63" x14ac:dyDescent="0.25">
      <c r="A335" s="84" t="s">
        <v>132</v>
      </c>
      <c r="B335" s="377" t="s">
        <v>56</v>
      </c>
      <c r="C335" s="40">
        <v>10</v>
      </c>
      <c r="D335" s="41" t="s">
        <v>74</v>
      </c>
      <c r="E335" s="273" t="s">
        <v>509</v>
      </c>
      <c r="F335" s="274" t="s">
        <v>505</v>
      </c>
      <c r="G335" s="275" t="s">
        <v>506</v>
      </c>
      <c r="H335" s="50"/>
      <c r="I335" s="358">
        <f>SUM(I336)</f>
        <v>38784</v>
      </c>
    </row>
    <row r="336" spans="1:9" ht="47.25" x14ac:dyDescent="0.25">
      <c r="A336" s="84" t="s">
        <v>512</v>
      </c>
      <c r="B336" s="377" t="s">
        <v>56</v>
      </c>
      <c r="C336" s="40">
        <v>10</v>
      </c>
      <c r="D336" s="41" t="s">
        <v>74</v>
      </c>
      <c r="E336" s="273" t="s">
        <v>509</v>
      </c>
      <c r="F336" s="274" t="s">
        <v>10</v>
      </c>
      <c r="G336" s="275" t="s">
        <v>506</v>
      </c>
      <c r="H336" s="50"/>
      <c r="I336" s="358">
        <f>SUM(I337)</f>
        <v>38784</v>
      </c>
    </row>
    <row r="337" spans="1:9" ht="15.75" x14ac:dyDescent="0.25">
      <c r="A337" s="84" t="s">
        <v>121</v>
      </c>
      <c r="B337" s="377" t="s">
        <v>56</v>
      </c>
      <c r="C337" s="40">
        <v>10</v>
      </c>
      <c r="D337" s="41" t="s">
        <v>74</v>
      </c>
      <c r="E337" s="273" t="s">
        <v>509</v>
      </c>
      <c r="F337" s="274" t="s">
        <v>10</v>
      </c>
      <c r="G337" s="275" t="s">
        <v>511</v>
      </c>
      <c r="H337" s="50"/>
      <c r="I337" s="358">
        <f>SUM(I338)</f>
        <v>38784</v>
      </c>
    </row>
    <row r="338" spans="1:9" ht="31.5" x14ac:dyDescent="0.25">
      <c r="A338" s="98" t="s">
        <v>709</v>
      </c>
      <c r="B338" s="377" t="s">
        <v>56</v>
      </c>
      <c r="C338" s="40">
        <v>10</v>
      </c>
      <c r="D338" s="41" t="s">
        <v>74</v>
      </c>
      <c r="E338" s="273" t="s">
        <v>509</v>
      </c>
      <c r="F338" s="274" t="s">
        <v>10</v>
      </c>
      <c r="G338" s="275" t="s">
        <v>511</v>
      </c>
      <c r="H338" s="2" t="s">
        <v>16</v>
      </c>
      <c r="I338" s="360">
        <v>38784</v>
      </c>
    </row>
    <row r="339" spans="1:9" ht="47.25" x14ac:dyDescent="0.25">
      <c r="A339" s="125" t="s">
        <v>46</v>
      </c>
      <c r="B339" s="19" t="s">
        <v>56</v>
      </c>
      <c r="C339" s="19">
        <v>14</v>
      </c>
      <c r="D339" s="19"/>
      <c r="E339" s="304"/>
      <c r="F339" s="305"/>
      <c r="G339" s="306"/>
      <c r="H339" s="15"/>
      <c r="I339" s="383">
        <f>SUM(I340+I346)</f>
        <v>4385972</v>
      </c>
    </row>
    <row r="340" spans="1:9" ht="31.5" x14ac:dyDescent="0.25">
      <c r="A340" s="121" t="s">
        <v>47</v>
      </c>
      <c r="B340" s="29" t="s">
        <v>56</v>
      </c>
      <c r="C340" s="29">
        <v>14</v>
      </c>
      <c r="D340" s="25" t="s">
        <v>10</v>
      </c>
      <c r="E340" s="267"/>
      <c r="F340" s="268"/>
      <c r="G340" s="269"/>
      <c r="H340" s="25"/>
      <c r="I340" s="384">
        <f>SUM(I341)</f>
        <v>4385972</v>
      </c>
    </row>
    <row r="341" spans="1:9" ht="47.25" x14ac:dyDescent="0.25">
      <c r="A341" s="112" t="s">
        <v>136</v>
      </c>
      <c r="B341" s="36" t="s">
        <v>56</v>
      </c>
      <c r="C341" s="36">
        <v>14</v>
      </c>
      <c r="D341" s="34" t="s">
        <v>10</v>
      </c>
      <c r="E341" s="270" t="s">
        <v>232</v>
      </c>
      <c r="F341" s="271" t="s">
        <v>505</v>
      </c>
      <c r="G341" s="272" t="s">
        <v>506</v>
      </c>
      <c r="H341" s="34"/>
      <c r="I341" s="357">
        <f>SUM(I342)</f>
        <v>4385972</v>
      </c>
    </row>
    <row r="342" spans="1:9" ht="63" x14ac:dyDescent="0.25">
      <c r="A342" s="111" t="s">
        <v>186</v>
      </c>
      <c r="B342" s="607" t="s">
        <v>56</v>
      </c>
      <c r="C342" s="607">
        <v>14</v>
      </c>
      <c r="D342" s="2" t="s">
        <v>10</v>
      </c>
      <c r="E342" s="273" t="s">
        <v>236</v>
      </c>
      <c r="F342" s="274" t="s">
        <v>505</v>
      </c>
      <c r="G342" s="275" t="s">
        <v>506</v>
      </c>
      <c r="H342" s="2"/>
      <c r="I342" s="358">
        <f>SUM(I343)</f>
        <v>4385972</v>
      </c>
    </row>
    <row r="343" spans="1:9" ht="34.5" customHeight="1" x14ac:dyDescent="0.25">
      <c r="A343" s="111" t="s">
        <v>630</v>
      </c>
      <c r="B343" s="607" t="s">
        <v>56</v>
      </c>
      <c r="C343" s="607">
        <v>14</v>
      </c>
      <c r="D343" s="2" t="s">
        <v>10</v>
      </c>
      <c r="E343" s="273" t="s">
        <v>236</v>
      </c>
      <c r="F343" s="274" t="s">
        <v>12</v>
      </c>
      <c r="G343" s="275" t="s">
        <v>506</v>
      </c>
      <c r="H343" s="2"/>
      <c r="I343" s="358">
        <f>SUM(I344)</f>
        <v>4385972</v>
      </c>
    </row>
    <row r="344" spans="1:9" ht="47.25" x14ac:dyDescent="0.25">
      <c r="A344" s="111" t="s">
        <v>632</v>
      </c>
      <c r="B344" s="607" t="s">
        <v>56</v>
      </c>
      <c r="C344" s="607">
        <v>14</v>
      </c>
      <c r="D344" s="2" t="s">
        <v>10</v>
      </c>
      <c r="E344" s="273" t="s">
        <v>236</v>
      </c>
      <c r="F344" s="274" t="s">
        <v>12</v>
      </c>
      <c r="G344" s="275" t="s">
        <v>631</v>
      </c>
      <c r="H344" s="2"/>
      <c r="I344" s="358">
        <f>SUM(I345)</f>
        <v>4385972</v>
      </c>
    </row>
    <row r="345" spans="1:9" ht="15.75" x14ac:dyDescent="0.25">
      <c r="A345" s="111" t="s">
        <v>21</v>
      </c>
      <c r="B345" s="607" t="s">
        <v>56</v>
      </c>
      <c r="C345" s="607">
        <v>14</v>
      </c>
      <c r="D345" s="2" t="s">
        <v>10</v>
      </c>
      <c r="E345" s="273" t="s">
        <v>236</v>
      </c>
      <c r="F345" s="274" t="s">
        <v>12</v>
      </c>
      <c r="G345" s="275" t="s">
        <v>631</v>
      </c>
      <c r="H345" s="2" t="s">
        <v>71</v>
      </c>
      <c r="I345" s="360">
        <v>4385972</v>
      </c>
    </row>
    <row r="346" spans="1:9" ht="15.75" hidden="1" x14ac:dyDescent="0.25">
      <c r="A346" s="121" t="s">
        <v>195</v>
      </c>
      <c r="B346" s="29" t="s">
        <v>56</v>
      </c>
      <c r="C346" s="29">
        <v>14</v>
      </c>
      <c r="D346" s="25" t="s">
        <v>15</v>
      </c>
      <c r="E346" s="267"/>
      <c r="F346" s="268"/>
      <c r="G346" s="269"/>
      <c r="H346" s="26"/>
      <c r="I346" s="384">
        <f>SUM(I347)</f>
        <v>0</v>
      </c>
    </row>
    <row r="347" spans="1:9" ht="47.25" hidden="1" x14ac:dyDescent="0.25">
      <c r="A347" s="112" t="s">
        <v>136</v>
      </c>
      <c r="B347" s="36" t="s">
        <v>56</v>
      </c>
      <c r="C347" s="36">
        <v>14</v>
      </c>
      <c r="D347" s="34" t="s">
        <v>15</v>
      </c>
      <c r="E347" s="270" t="s">
        <v>232</v>
      </c>
      <c r="F347" s="271" t="s">
        <v>505</v>
      </c>
      <c r="G347" s="272" t="s">
        <v>506</v>
      </c>
      <c r="H347" s="34"/>
      <c r="I347" s="357">
        <f>SUM(I348)</f>
        <v>0</v>
      </c>
    </row>
    <row r="348" spans="1:9" ht="63" hidden="1" x14ac:dyDescent="0.25">
      <c r="A348" s="111" t="s">
        <v>186</v>
      </c>
      <c r="B348" s="607" t="s">
        <v>56</v>
      </c>
      <c r="C348" s="607">
        <v>14</v>
      </c>
      <c r="D348" s="2" t="s">
        <v>15</v>
      </c>
      <c r="E348" s="273" t="s">
        <v>236</v>
      </c>
      <c r="F348" s="274" t="s">
        <v>505</v>
      </c>
      <c r="G348" s="275" t="s">
        <v>506</v>
      </c>
      <c r="H348" s="80"/>
      <c r="I348" s="358">
        <f>SUM(I349)</f>
        <v>0</v>
      </c>
    </row>
    <row r="349" spans="1:9" ht="34.5" hidden="1" customHeight="1" x14ac:dyDescent="0.25">
      <c r="A349" s="490" t="s">
        <v>690</v>
      </c>
      <c r="B349" s="381" t="s">
        <v>56</v>
      </c>
      <c r="C349" s="607">
        <v>14</v>
      </c>
      <c r="D349" s="2" t="s">
        <v>15</v>
      </c>
      <c r="E349" s="316" t="s">
        <v>236</v>
      </c>
      <c r="F349" s="317" t="s">
        <v>20</v>
      </c>
      <c r="G349" s="318" t="s">
        <v>506</v>
      </c>
      <c r="H349" s="491"/>
      <c r="I349" s="358">
        <f>SUM(I350)</f>
        <v>0</v>
      </c>
    </row>
    <row r="350" spans="1:9" ht="47.25" hidden="1" x14ac:dyDescent="0.25">
      <c r="A350" s="114" t="s">
        <v>692</v>
      </c>
      <c r="B350" s="381" t="s">
        <v>56</v>
      </c>
      <c r="C350" s="607">
        <v>14</v>
      </c>
      <c r="D350" s="2" t="s">
        <v>15</v>
      </c>
      <c r="E350" s="316" t="s">
        <v>236</v>
      </c>
      <c r="F350" s="317" t="s">
        <v>20</v>
      </c>
      <c r="G350" s="318" t="s">
        <v>691</v>
      </c>
      <c r="H350" s="491"/>
      <c r="I350" s="358">
        <f>SUM(I351)</f>
        <v>0</v>
      </c>
    </row>
    <row r="351" spans="1:9" ht="15.75" hidden="1" x14ac:dyDescent="0.25">
      <c r="A351" s="123" t="s">
        <v>21</v>
      </c>
      <c r="B351" s="57" t="s">
        <v>56</v>
      </c>
      <c r="C351" s="607">
        <v>14</v>
      </c>
      <c r="D351" s="2" t="s">
        <v>15</v>
      </c>
      <c r="E351" s="316" t="s">
        <v>236</v>
      </c>
      <c r="F351" s="317" t="s">
        <v>20</v>
      </c>
      <c r="G351" s="318" t="s">
        <v>691</v>
      </c>
      <c r="H351" s="42" t="s">
        <v>71</v>
      </c>
      <c r="I351" s="364"/>
    </row>
    <row r="352" spans="1:9" ht="18.75" customHeight="1" x14ac:dyDescent="0.25">
      <c r="A352" s="30" t="s">
        <v>53</v>
      </c>
      <c r="B352" s="31" t="s">
        <v>54</v>
      </c>
      <c r="C352" s="22"/>
      <c r="D352" s="138"/>
      <c r="E352" s="144"/>
      <c r="F352" s="259"/>
      <c r="G352" s="139"/>
      <c r="H352" s="32"/>
      <c r="I352" s="365">
        <f>SUM(I353)</f>
        <v>883926</v>
      </c>
    </row>
    <row r="353" spans="1:9" ht="18.75" customHeight="1" x14ac:dyDescent="0.25">
      <c r="A353" s="367" t="s">
        <v>9</v>
      </c>
      <c r="B353" s="401" t="s">
        <v>54</v>
      </c>
      <c r="C353" s="15" t="s">
        <v>10</v>
      </c>
      <c r="D353" s="15"/>
      <c r="E353" s="391"/>
      <c r="F353" s="392"/>
      <c r="G353" s="393"/>
      <c r="H353" s="15"/>
      <c r="I353" s="383">
        <f>SUM(I354)</f>
        <v>883926</v>
      </c>
    </row>
    <row r="354" spans="1:9" ht="47.25" x14ac:dyDescent="0.25">
      <c r="A354" s="24" t="s">
        <v>14</v>
      </c>
      <c r="B354" s="29" t="s">
        <v>54</v>
      </c>
      <c r="C354" s="25" t="s">
        <v>10</v>
      </c>
      <c r="D354" s="25" t="s">
        <v>15</v>
      </c>
      <c r="E354" s="267"/>
      <c r="F354" s="268"/>
      <c r="G354" s="269"/>
      <c r="H354" s="26"/>
      <c r="I354" s="384">
        <f>SUM(I355,I360,I364)</f>
        <v>883926</v>
      </c>
    </row>
    <row r="355" spans="1:9" ht="47.25" x14ac:dyDescent="0.25">
      <c r="A355" s="83" t="s">
        <v>119</v>
      </c>
      <c r="B355" s="36" t="s">
        <v>54</v>
      </c>
      <c r="C355" s="34" t="s">
        <v>10</v>
      </c>
      <c r="D355" s="34" t="s">
        <v>15</v>
      </c>
      <c r="E355" s="282" t="s">
        <v>508</v>
      </c>
      <c r="F355" s="283" t="s">
        <v>505</v>
      </c>
      <c r="G355" s="284" t="s">
        <v>506</v>
      </c>
      <c r="H355" s="34"/>
      <c r="I355" s="357">
        <f>SUM(I356)</f>
        <v>57000</v>
      </c>
    </row>
    <row r="356" spans="1:9" ht="63" x14ac:dyDescent="0.25">
      <c r="A356" s="84" t="s">
        <v>120</v>
      </c>
      <c r="B356" s="61" t="s">
        <v>54</v>
      </c>
      <c r="C356" s="2" t="s">
        <v>10</v>
      </c>
      <c r="D356" s="2" t="s">
        <v>15</v>
      </c>
      <c r="E356" s="285" t="s">
        <v>509</v>
      </c>
      <c r="F356" s="286" t="s">
        <v>505</v>
      </c>
      <c r="G356" s="287" t="s">
        <v>506</v>
      </c>
      <c r="H356" s="50"/>
      <c r="I356" s="358">
        <f>SUM(I357)</f>
        <v>57000</v>
      </c>
    </row>
    <row r="357" spans="1:9" ht="47.25" x14ac:dyDescent="0.25">
      <c r="A357" s="84" t="s">
        <v>512</v>
      </c>
      <c r="B357" s="61" t="s">
        <v>54</v>
      </c>
      <c r="C357" s="2" t="s">
        <v>10</v>
      </c>
      <c r="D357" s="2" t="s">
        <v>15</v>
      </c>
      <c r="E357" s="285" t="s">
        <v>509</v>
      </c>
      <c r="F357" s="286" t="s">
        <v>10</v>
      </c>
      <c r="G357" s="287" t="s">
        <v>506</v>
      </c>
      <c r="H357" s="50"/>
      <c r="I357" s="358">
        <f>SUM(I358)</f>
        <v>57000</v>
      </c>
    </row>
    <row r="358" spans="1:9" ht="16.5" customHeight="1" x14ac:dyDescent="0.25">
      <c r="A358" s="84" t="s">
        <v>121</v>
      </c>
      <c r="B358" s="61" t="s">
        <v>54</v>
      </c>
      <c r="C358" s="2" t="s">
        <v>10</v>
      </c>
      <c r="D358" s="2" t="s">
        <v>15</v>
      </c>
      <c r="E358" s="285" t="s">
        <v>509</v>
      </c>
      <c r="F358" s="286" t="s">
        <v>10</v>
      </c>
      <c r="G358" s="287" t="s">
        <v>511</v>
      </c>
      <c r="H358" s="50"/>
      <c r="I358" s="358">
        <f>SUM(I359)</f>
        <v>57000</v>
      </c>
    </row>
    <row r="359" spans="1:9" ht="30.75" customHeight="1" x14ac:dyDescent="0.25">
      <c r="A359" s="94" t="s">
        <v>709</v>
      </c>
      <c r="B359" s="376" t="s">
        <v>54</v>
      </c>
      <c r="C359" s="2" t="s">
        <v>10</v>
      </c>
      <c r="D359" s="2" t="s">
        <v>15</v>
      </c>
      <c r="E359" s="285" t="s">
        <v>509</v>
      </c>
      <c r="F359" s="286" t="s">
        <v>10</v>
      </c>
      <c r="G359" s="287" t="s">
        <v>511</v>
      </c>
      <c r="H359" s="2" t="s">
        <v>16</v>
      </c>
      <c r="I359" s="360">
        <v>57000</v>
      </c>
    </row>
    <row r="360" spans="1:9" ht="31.5" x14ac:dyDescent="0.25">
      <c r="A360" s="33" t="s">
        <v>122</v>
      </c>
      <c r="B360" s="36" t="s">
        <v>54</v>
      </c>
      <c r="C360" s="34" t="s">
        <v>10</v>
      </c>
      <c r="D360" s="34" t="s">
        <v>15</v>
      </c>
      <c r="E360" s="270" t="s">
        <v>237</v>
      </c>
      <c r="F360" s="271" t="s">
        <v>505</v>
      </c>
      <c r="G360" s="272" t="s">
        <v>506</v>
      </c>
      <c r="H360" s="34"/>
      <c r="I360" s="357">
        <f>SUM(I361)</f>
        <v>419309</v>
      </c>
    </row>
    <row r="361" spans="1:9" ht="31.5" x14ac:dyDescent="0.25">
      <c r="A361" s="3" t="s">
        <v>123</v>
      </c>
      <c r="B361" s="607" t="s">
        <v>54</v>
      </c>
      <c r="C361" s="2" t="s">
        <v>10</v>
      </c>
      <c r="D361" s="2" t="s">
        <v>15</v>
      </c>
      <c r="E361" s="273" t="s">
        <v>238</v>
      </c>
      <c r="F361" s="274" t="s">
        <v>505</v>
      </c>
      <c r="G361" s="275" t="s">
        <v>506</v>
      </c>
      <c r="H361" s="2"/>
      <c r="I361" s="358">
        <f>SUM(I362)</f>
        <v>419309</v>
      </c>
    </row>
    <row r="362" spans="1:9" ht="31.5" x14ac:dyDescent="0.25">
      <c r="A362" s="3" t="s">
        <v>87</v>
      </c>
      <c r="B362" s="607" t="s">
        <v>54</v>
      </c>
      <c r="C362" s="2" t="s">
        <v>10</v>
      </c>
      <c r="D362" s="2" t="s">
        <v>15</v>
      </c>
      <c r="E362" s="273" t="s">
        <v>238</v>
      </c>
      <c r="F362" s="274" t="s">
        <v>505</v>
      </c>
      <c r="G362" s="275" t="s">
        <v>510</v>
      </c>
      <c r="H362" s="2"/>
      <c r="I362" s="358">
        <f>SUM(I363)</f>
        <v>419309</v>
      </c>
    </row>
    <row r="363" spans="1:9" ht="63" x14ac:dyDescent="0.25">
      <c r="A363" s="93" t="s">
        <v>88</v>
      </c>
      <c r="B363" s="607" t="s">
        <v>54</v>
      </c>
      <c r="C363" s="2" t="s">
        <v>10</v>
      </c>
      <c r="D363" s="2" t="s">
        <v>15</v>
      </c>
      <c r="E363" s="273" t="s">
        <v>238</v>
      </c>
      <c r="F363" s="274" t="s">
        <v>505</v>
      </c>
      <c r="G363" s="275" t="s">
        <v>510</v>
      </c>
      <c r="H363" s="2" t="s">
        <v>13</v>
      </c>
      <c r="I363" s="359">
        <v>419309</v>
      </c>
    </row>
    <row r="364" spans="1:9" ht="31.5" x14ac:dyDescent="0.25">
      <c r="A364" s="33" t="s">
        <v>124</v>
      </c>
      <c r="B364" s="36" t="s">
        <v>54</v>
      </c>
      <c r="C364" s="34" t="s">
        <v>10</v>
      </c>
      <c r="D364" s="34" t="s">
        <v>15</v>
      </c>
      <c r="E364" s="270" t="s">
        <v>239</v>
      </c>
      <c r="F364" s="271" t="s">
        <v>505</v>
      </c>
      <c r="G364" s="272" t="s">
        <v>506</v>
      </c>
      <c r="H364" s="34"/>
      <c r="I364" s="357">
        <f>SUM(I365)</f>
        <v>407617</v>
      </c>
    </row>
    <row r="365" spans="1:9" ht="15.75" x14ac:dyDescent="0.25">
      <c r="A365" s="3" t="s">
        <v>125</v>
      </c>
      <c r="B365" s="607" t="s">
        <v>54</v>
      </c>
      <c r="C365" s="2" t="s">
        <v>10</v>
      </c>
      <c r="D365" s="2" t="s">
        <v>15</v>
      </c>
      <c r="E365" s="273" t="s">
        <v>240</v>
      </c>
      <c r="F365" s="274" t="s">
        <v>505</v>
      </c>
      <c r="G365" s="275" t="s">
        <v>506</v>
      </c>
      <c r="H365" s="2"/>
      <c r="I365" s="358">
        <f>SUM(I366)</f>
        <v>407617</v>
      </c>
    </row>
    <row r="366" spans="1:9" ht="31.5" x14ac:dyDescent="0.25">
      <c r="A366" s="3" t="s">
        <v>87</v>
      </c>
      <c r="B366" s="607" t="s">
        <v>54</v>
      </c>
      <c r="C366" s="2" t="s">
        <v>10</v>
      </c>
      <c r="D366" s="2" t="s">
        <v>15</v>
      </c>
      <c r="E366" s="273" t="s">
        <v>240</v>
      </c>
      <c r="F366" s="274" t="s">
        <v>505</v>
      </c>
      <c r="G366" s="275" t="s">
        <v>510</v>
      </c>
      <c r="H366" s="2"/>
      <c r="I366" s="358">
        <f>SUM(I367:I368)</f>
        <v>407617</v>
      </c>
    </row>
    <row r="367" spans="1:9" ht="63" x14ac:dyDescent="0.25">
      <c r="A367" s="93" t="s">
        <v>88</v>
      </c>
      <c r="B367" s="607" t="s">
        <v>54</v>
      </c>
      <c r="C367" s="2" t="s">
        <v>10</v>
      </c>
      <c r="D367" s="2" t="s">
        <v>15</v>
      </c>
      <c r="E367" s="273" t="s">
        <v>240</v>
      </c>
      <c r="F367" s="274" t="s">
        <v>505</v>
      </c>
      <c r="G367" s="275" t="s">
        <v>510</v>
      </c>
      <c r="H367" s="2" t="s">
        <v>13</v>
      </c>
      <c r="I367" s="359">
        <v>407617</v>
      </c>
    </row>
    <row r="368" spans="1:9" ht="15.75" hidden="1" x14ac:dyDescent="0.25">
      <c r="A368" s="3" t="s">
        <v>18</v>
      </c>
      <c r="B368" s="607" t="s">
        <v>54</v>
      </c>
      <c r="C368" s="2" t="s">
        <v>10</v>
      </c>
      <c r="D368" s="2" t="s">
        <v>15</v>
      </c>
      <c r="E368" s="273" t="s">
        <v>240</v>
      </c>
      <c r="F368" s="274" t="s">
        <v>505</v>
      </c>
      <c r="G368" s="275" t="s">
        <v>510</v>
      </c>
      <c r="H368" s="2" t="s">
        <v>17</v>
      </c>
      <c r="I368" s="359"/>
    </row>
    <row r="369" spans="1:10" ht="30" customHeight="1" x14ac:dyDescent="0.25">
      <c r="A369" s="20" t="s">
        <v>51</v>
      </c>
      <c r="B369" s="21" t="s">
        <v>52</v>
      </c>
      <c r="C369" s="22"/>
      <c r="D369" s="137"/>
      <c r="E369" s="143"/>
      <c r="F369" s="258"/>
      <c r="G369" s="139"/>
      <c r="H369" s="32"/>
      <c r="I369" s="365">
        <f>SUM(I377+I515)</f>
        <v>191293935</v>
      </c>
      <c r="J369" s="461"/>
    </row>
    <row r="370" spans="1:10" ht="16.5" hidden="1" customHeight="1" x14ac:dyDescent="0.25">
      <c r="A370" s="366" t="s">
        <v>25</v>
      </c>
      <c r="B370" s="19" t="s">
        <v>52</v>
      </c>
      <c r="C370" s="15" t="s">
        <v>20</v>
      </c>
      <c r="D370" s="19"/>
      <c r="E370" s="385"/>
      <c r="F370" s="386"/>
      <c r="G370" s="387"/>
      <c r="H370" s="15"/>
      <c r="I370" s="383">
        <f t="shared" ref="I370:I375" si="0">SUM(I371)</f>
        <v>0</v>
      </c>
    </row>
    <row r="371" spans="1:10" ht="17.25" hidden="1" customHeight="1" x14ac:dyDescent="0.25">
      <c r="A371" s="107" t="s">
        <v>26</v>
      </c>
      <c r="B371" s="29" t="s">
        <v>52</v>
      </c>
      <c r="C371" s="25" t="s">
        <v>20</v>
      </c>
      <c r="D371" s="29">
        <v>12</v>
      </c>
      <c r="E371" s="108"/>
      <c r="F371" s="388"/>
      <c r="G371" s="389"/>
      <c r="H371" s="25"/>
      <c r="I371" s="384">
        <f t="shared" si="0"/>
        <v>0</v>
      </c>
    </row>
    <row r="372" spans="1:10" ht="47.25" hidden="1" x14ac:dyDescent="0.25">
      <c r="A372" s="33" t="s">
        <v>153</v>
      </c>
      <c r="B372" s="36" t="s">
        <v>52</v>
      </c>
      <c r="C372" s="34" t="s">
        <v>20</v>
      </c>
      <c r="D372" s="36">
        <v>12</v>
      </c>
      <c r="E372" s="276" t="s">
        <v>554</v>
      </c>
      <c r="F372" s="277" t="s">
        <v>505</v>
      </c>
      <c r="G372" s="278" t="s">
        <v>506</v>
      </c>
      <c r="H372" s="34"/>
      <c r="I372" s="357">
        <f t="shared" si="0"/>
        <v>0</v>
      </c>
    </row>
    <row r="373" spans="1:10" ht="63" hidden="1" x14ac:dyDescent="0.25">
      <c r="A373" s="328" t="s">
        <v>154</v>
      </c>
      <c r="B373" s="390" t="s">
        <v>52</v>
      </c>
      <c r="C373" s="5" t="s">
        <v>20</v>
      </c>
      <c r="D373" s="608">
        <v>12</v>
      </c>
      <c r="E373" s="291" t="s">
        <v>224</v>
      </c>
      <c r="F373" s="292" t="s">
        <v>505</v>
      </c>
      <c r="G373" s="293" t="s">
        <v>506</v>
      </c>
      <c r="H373" s="2"/>
      <c r="I373" s="358">
        <f t="shared" si="0"/>
        <v>0</v>
      </c>
    </row>
    <row r="374" spans="1:10" ht="35.25" hidden="1" customHeight="1" x14ac:dyDescent="0.25">
      <c r="A374" s="99" t="s">
        <v>555</v>
      </c>
      <c r="B374" s="377" t="s">
        <v>52</v>
      </c>
      <c r="C374" s="5" t="s">
        <v>20</v>
      </c>
      <c r="D374" s="608">
        <v>12</v>
      </c>
      <c r="E374" s="291" t="s">
        <v>224</v>
      </c>
      <c r="F374" s="292" t="s">
        <v>10</v>
      </c>
      <c r="G374" s="293" t="s">
        <v>506</v>
      </c>
      <c r="H374" s="325"/>
      <c r="I374" s="358">
        <f t="shared" si="0"/>
        <v>0</v>
      </c>
    </row>
    <row r="375" spans="1:10" ht="15.75" hidden="1" customHeight="1" x14ac:dyDescent="0.25">
      <c r="A375" s="69" t="s">
        <v>111</v>
      </c>
      <c r="B375" s="607" t="s">
        <v>52</v>
      </c>
      <c r="C375" s="5" t="s">
        <v>20</v>
      </c>
      <c r="D375" s="608">
        <v>12</v>
      </c>
      <c r="E375" s="291" t="s">
        <v>224</v>
      </c>
      <c r="F375" s="292" t="s">
        <v>10</v>
      </c>
      <c r="G375" s="293" t="s">
        <v>556</v>
      </c>
      <c r="H375" s="67"/>
      <c r="I375" s="358">
        <f t="shared" si="0"/>
        <v>0</v>
      </c>
    </row>
    <row r="376" spans="1:10" ht="30" hidden="1" customHeight="1" x14ac:dyDescent="0.25">
      <c r="A376" s="122" t="s">
        <v>709</v>
      </c>
      <c r="B376" s="377" t="s">
        <v>52</v>
      </c>
      <c r="C376" s="5" t="s">
        <v>20</v>
      </c>
      <c r="D376" s="608">
        <v>12</v>
      </c>
      <c r="E376" s="291" t="s">
        <v>224</v>
      </c>
      <c r="F376" s="292" t="s">
        <v>10</v>
      </c>
      <c r="G376" s="293" t="s">
        <v>556</v>
      </c>
      <c r="H376" s="67" t="s">
        <v>16</v>
      </c>
      <c r="I376" s="360"/>
    </row>
    <row r="377" spans="1:10" ht="15.75" x14ac:dyDescent="0.25">
      <c r="A377" s="366" t="s">
        <v>27</v>
      </c>
      <c r="B377" s="19" t="s">
        <v>52</v>
      </c>
      <c r="C377" s="15" t="s">
        <v>29</v>
      </c>
      <c r="D377" s="19"/>
      <c r="E377" s="385"/>
      <c r="F377" s="386"/>
      <c r="G377" s="387"/>
      <c r="H377" s="15"/>
      <c r="I377" s="383">
        <f>SUM(I378+I403+I463+I476+I486)</f>
        <v>181900537</v>
      </c>
    </row>
    <row r="378" spans="1:10" ht="15.75" x14ac:dyDescent="0.25">
      <c r="A378" s="107" t="s">
        <v>28</v>
      </c>
      <c r="B378" s="29" t="s">
        <v>52</v>
      </c>
      <c r="C378" s="25" t="s">
        <v>29</v>
      </c>
      <c r="D378" s="25" t="s">
        <v>10</v>
      </c>
      <c r="E378" s="322"/>
      <c r="F378" s="323"/>
      <c r="G378" s="324"/>
      <c r="H378" s="25"/>
      <c r="I378" s="384">
        <f>SUM(I379,I393,I398)</f>
        <v>19357927</v>
      </c>
    </row>
    <row r="379" spans="1:10" ht="31.5" x14ac:dyDescent="0.25">
      <c r="A379" s="33" t="s">
        <v>157</v>
      </c>
      <c r="B379" s="39" t="s">
        <v>52</v>
      </c>
      <c r="C379" s="35" t="s">
        <v>29</v>
      </c>
      <c r="D379" s="35" t="s">
        <v>10</v>
      </c>
      <c r="E379" s="270" t="s">
        <v>575</v>
      </c>
      <c r="F379" s="271" t="s">
        <v>505</v>
      </c>
      <c r="G379" s="272" t="s">
        <v>506</v>
      </c>
      <c r="H379" s="37"/>
      <c r="I379" s="357">
        <f>SUM(I380)</f>
        <v>19184327</v>
      </c>
    </row>
    <row r="380" spans="1:10" ht="47.25" x14ac:dyDescent="0.25">
      <c r="A380" s="3" t="s">
        <v>158</v>
      </c>
      <c r="B380" s="608" t="s">
        <v>52</v>
      </c>
      <c r="C380" s="5" t="s">
        <v>29</v>
      </c>
      <c r="D380" s="5" t="s">
        <v>10</v>
      </c>
      <c r="E380" s="273" t="s">
        <v>241</v>
      </c>
      <c r="F380" s="274" t="s">
        <v>505</v>
      </c>
      <c r="G380" s="275" t="s">
        <v>506</v>
      </c>
      <c r="H380" s="67"/>
      <c r="I380" s="358">
        <f>SUM(I381)</f>
        <v>19184327</v>
      </c>
    </row>
    <row r="381" spans="1:10" ht="15.75" x14ac:dyDescent="0.25">
      <c r="A381" s="3" t="s">
        <v>576</v>
      </c>
      <c r="B381" s="608" t="s">
        <v>52</v>
      </c>
      <c r="C381" s="5" t="s">
        <v>29</v>
      </c>
      <c r="D381" s="5" t="s">
        <v>10</v>
      </c>
      <c r="E381" s="273" t="s">
        <v>241</v>
      </c>
      <c r="F381" s="274" t="s">
        <v>10</v>
      </c>
      <c r="G381" s="275" t="s">
        <v>506</v>
      </c>
      <c r="H381" s="67"/>
      <c r="I381" s="358">
        <f>SUM(I382+I385+I387+I389)</f>
        <v>19184327</v>
      </c>
    </row>
    <row r="382" spans="1:10" ht="94.5" x14ac:dyDescent="0.25">
      <c r="A382" s="3" t="s">
        <v>577</v>
      </c>
      <c r="B382" s="608" t="s">
        <v>52</v>
      </c>
      <c r="C382" s="5" t="s">
        <v>29</v>
      </c>
      <c r="D382" s="5" t="s">
        <v>10</v>
      </c>
      <c r="E382" s="273" t="s">
        <v>241</v>
      </c>
      <c r="F382" s="274" t="s">
        <v>10</v>
      </c>
      <c r="G382" s="275" t="s">
        <v>578</v>
      </c>
      <c r="H382" s="2"/>
      <c r="I382" s="358">
        <f>SUM(I383:I384)</f>
        <v>10198363</v>
      </c>
    </row>
    <row r="383" spans="1:10" ht="63" x14ac:dyDescent="0.25">
      <c r="A383" s="111" t="s">
        <v>88</v>
      </c>
      <c r="B383" s="607" t="s">
        <v>52</v>
      </c>
      <c r="C383" s="5" t="s">
        <v>29</v>
      </c>
      <c r="D383" s="5" t="s">
        <v>10</v>
      </c>
      <c r="E383" s="273" t="s">
        <v>241</v>
      </c>
      <c r="F383" s="274" t="s">
        <v>10</v>
      </c>
      <c r="G383" s="275" t="s">
        <v>578</v>
      </c>
      <c r="H383" s="325" t="s">
        <v>13</v>
      </c>
      <c r="I383" s="360">
        <v>10112208</v>
      </c>
    </row>
    <row r="384" spans="1:10" ht="31.5" x14ac:dyDescent="0.25">
      <c r="A384" s="122" t="s">
        <v>709</v>
      </c>
      <c r="B384" s="377" t="s">
        <v>52</v>
      </c>
      <c r="C384" s="5" t="s">
        <v>29</v>
      </c>
      <c r="D384" s="5" t="s">
        <v>10</v>
      </c>
      <c r="E384" s="273" t="s">
        <v>241</v>
      </c>
      <c r="F384" s="274" t="s">
        <v>10</v>
      </c>
      <c r="G384" s="275" t="s">
        <v>578</v>
      </c>
      <c r="H384" s="325" t="s">
        <v>16</v>
      </c>
      <c r="I384" s="360">
        <v>86155</v>
      </c>
    </row>
    <row r="385" spans="1:9" ht="31.5" hidden="1" x14ac:dyDescent="0.25">
      <c r="A385" s="492" t="s">
        <v>771</v>
      </c>
      <c r="B385" s="377" t="s">
        <v>52</v>
      </c>
      <c r="C385" s="5" t="s">
        <v>29</v>
      </c>
      <c r="D385" s="5" t="s">
        <v>10</v>
      </c>
      <c r="E385" s="273" t="s">
        <v>241</v>
      </c>
      <c r="F385" s="274" t="s">
        <v>10</v>
      </c>
      <c r="G385" s="275" t="s">
        <v>747</v>
      </c>
      <c r="H385" s="325"/>
      <c r="I385" s="358">
        <f>SUM(I386)</f>
        <v>0</v>
      </c>
    </row>
    <row r="386" spans="1:9" ht="31.5" hidden="1" x14ac:dyDescent="0.25">
      <c r="A386" s="122" t="s">
        <v>709</v>
      </c>
      <c r="B386" s="377" t="s">
        <v>52</v>
      </c>
      <c r="C386" s="5" t="s">
        <v>29</v>
      </c>
      <c r="D386" s="5" t="s">
        <v>10</v>
      </c>
      <c r="E386" s="273" t="s">
        <v>241</v>
      </c>
      <c r="F386" s="274" t="s">
        <v>10</v>
      </c>
      <c r="G386" s="275" t="s">
        <v>747</v>
      </c>
      <c r="H386" s="325" t="s">
        <v>16</v>
      </c>
      <c r="I386" s="360"/>
    </row>
    <row r="387" spans="1:9" ht="31.5" hidden="1" x14ac:dyDescent="0.25">
      <c r="A387" s="492" t="s">
        <v>706</v>
      </c>
      <c r="B387" s="377" t="s">
        <v>52</v>
      </c>
      <c r="C387" s="5" t="s">
        <v>29</v>
      </c>
      <c r="D387" s="5" t="s">
        <v>10</v>
      </c>
      <c r="E387" s="273" t="s">
        <v>241</v>
      </c>
      <c r="F387" s="274" t="s">
        <v>10</v>
      </c>
      <c r="G387" s="275" t="s">
        <v>705</v>
      </c>
      <c r="H387" s="325"/>
      <c r="I387" s="358">
        <f>SUM(I388)</f>
        <v>0</v>
      </c>
    </row>
    <row r="388" spans="1:9" ht="31.5" hidden="1" x14ac:dyDescent="0.25">
      <c r="A388" s="122" t="s">
        <v>709</v>
      </c>
      <c r="B388" s="377" t="s">
        <v>52</v>
      </c>
      <c r="C388" s="5" t="s">
        <v>29</v>
      </c>
      <c r="D388" s="5" t="s">
        <v>10</v>
      </c>
      <c r="E388" s="273" t="s">
        <v>241</v>
      </c>
      <c r="F388" s="274" t="s">
        <v>10</v>
      </c>
      <c r="G388" s="275" t="s">
        <v>705</v>
      </c>
      <c r="H388" s="325" t="s">
        <v>16</v>
      </c>
      <c r="I388" s="360"/>
    </row>
    <row r="389" spans="1:9" ht="31.5" x14ac:dyDescent="0.25">
      <c r="A389" s="3" t="s">
        <v>98</v>
      </c>
      <c r="B389" s="608" t="s">
        <v>52</v>
      </c>
      <c r="C389" s="5" t="s">
        <v>29</v>
      </c>
      <c r="D389" s="5" t="s">
        <v>10</v>
      </c>
      <c r="E389" s="273" t="s">
        <v>241</v>
      </c>
      <c r="F389" s="274" t="s">
        <v>10</v>
      </c>
      <c r="G389" s="275" t="s">
        <v>539</v>
      </c>
      <c r="H389" s="67"/>
      <c r="I389" s="358">
        <f>SUM(I390:I392)</f>
        <v>8985964</v>
      </c>
    </row>
    <row r="390" spans="1:9" ht="63" x14ac:dyDescent="0.25">
      <c r="A390" s="111" t="s">
        <v>88</v>
      </c>
      <c r="B390" s="607" t="s">
        <v>52</v>
      </c>
      <c r="C390" s="5" t="s">
        <v>29</v>
      </c>
      <c r="D390" s="5" t="s">
        <v>10</v>
      </c>
      <c r="E390" s="273" t="s">
        <v>241</v>
      </c>
      <c r="F390" s="274" t="s">
        <v>10</v>
      </c>
      <c r="G390" s="275" t="s">
        <v>539</v>
      </c>
      <c r="H390" s="67" t="s">
        <v>13</v>
      </c>
      <c r="I390" s="360">
        <v>3530130</v>
      </c>
    </row>
    <row r="391" spans="1:9" ht="31.5" x14ac:dyDescent="0.25">
      <c r="A391" s="122" t="s">
        <v>709</v>
      </c>
      <c r="B391" s="377" t="s">
        <v>52</v>
      </c>
      <c r="C391" s="5" t="s">
        <v>29</v>
      </c>
      <c r="D391" s="5" t="s">
        <v>10</v>
      </c>
      <c r="E391" s="273" t="s">
        <v>241</v>
      </c>
      <c r="F391" s="274" t="s">
        <v>10</v>
      </c>
      <c r="G391" s="275" t="s">
        <v>539</v>
      </c>
      <c r="H391" s="67" t="s">
        <v>16</v>
      </c>
      <c r="I391" s="360">
        <v>5364530</v>
      </c>
    </row>
    <row r="392" spans="1:9" ht="15.75" x14ac:dyDescent="0.25">
      <c r="A392" s="3" t="s">
        <v>18</v>
      </c>
      <c r="B392" s="608" t="s">
        <v>52</v>
      </c>
      <c r="C392" s="5" t="s">
        <v>29</v>
      </c>
      <c r="D392" s="5" t="s">
        <v>10</v>
      </c>
      <c r="E392" s="273" t="s">
        <v>241</v>
      </c>
      <c r="F392" s="274" t="s">
        <v>10</v>
      </c>
      <c r="G392" s="275" t="s">
        <v>539</v>
      </c>
      <c r="H392" s="67" t="s">
        <v>17</v>
      </c>
      <c r="I392" s="360">
        <v>91304</v>
      </c>
    </row>
    <row r="393" spans="1:9" ht="63" x14ac:dyDescent="0.25">
      <c r="A393" s="33" t="s">
        <v>148</v>
      </c>
      <c r="B393" s="39" t="s">
        <v>52</v>
      </c>
      <c r="C393" s="35" t="s">
        <v>29</v>
      </c>
      <c r="D393" s="35" t="s">
        <v>10</v>
      </c>
      <c r="E393" s="270" t="s">
        <v>1084</v>
      </c>
      <c r="F393" s="271" t="s">
        <v>505</v>
      </c>
      <c r="G393" s="272" t="s">
        <v>506</v>
      </c>
      <c r="H393" s="37"/>
      <c r="I393" s="357">
        <f>SUM(I394)</f>
        <v>65000</v>
      </c>
    </row>
    <row r="394" spans="1:9" ht="78.75" x14ac:dyDescent="0.25">
      <c r="A394" s="3" t="s">
        <v>266</v>
      </c>
      <c r="B394" s="608" t="s">
        <v>52</v>
      </c>
      <c r="C394" s="5" t="s">
        <v>29</v>
      </c>
      <c r="D394" s="5" t="s">
        <v>10</v>
      </c>
      <c r="E394" s="273" t="s">
        <v>264</v>
      </c>
      <c r="F394" s="274" t="s">
        <v>505</v>
      </c>
      <c r="G394" s="275" t="s">
        <v>506</v>
      </c>
      <c r="H394" s="67"/>
      <c r="I394" s="358">
        <f>SUM(I395)</f>
        <v>65000</v>
      </c>
    </row>
    <row r="395" spans="1:9" ht="47.25" x14ac:dyDescent="0.25">
      <c r="A395" s="3" t="s">
        <v>552</v>
      </c>
      <c r="B395" s="608" t="s">
        <v>52</v>
      </c>
      <c r="C395" s="5" t="s">
        <v>29</v>
      </c>
      <c r="D395" s="5" t="s">
        <v>10</v>
      </c>
      <c r="E395" s="273" t="s">
        <v>264</v>
      </c>
      <c r="F395" s="274" t="s">
        <v>10</v>
      </c>
      <c r="G395" s="275" t="s">
        <v>506</v>
      </c>
      <c r="H395" s="67"/>
      <c r="I395" s="358">
        <f>SUM(I396)</f>
        <v>65000</v>
      </c>
    </row>
    <row r="396" spans="1:9" ht="31.5" x14ac:dyDescent="0.25">
      <c r="A396" s="3" t="s">
        <v>265</v>
      </c>
      <c r="B396" s="608" t="s">
        <v>52</v>
      </c>
      <c r="C396" s="5" t="s">
        <v>29</v>
      </c>
      <c r="D396" s="5" t="s">
        <v>10</v>
      </c>
      <c r="E396" s="273" t="s">
        <v>264</v>
      </c>
      <c r="F396" s="274" t="s">
        <v>10</v>
      </c>
      <c r="G396" s="275" t="s">
        <v>553</v>
      </c>
      <c r="H396" s="67"/>
      <c r="I396" s="358">
        <f>SUM(I397)</f>
        <v>65000</v>
      </c>
    </row>
    <row r="397" spans="1:9" ht="31.5" x14ac:dyDescent="0.25">
      <c r="A397" s="122" t="s">
        <v>709</v>
      </c>
      <c r="B397" s="608" t="s">
        <v>52</v>
      </c>
      <c r="C397" s="5" t="s">
        <v>29</v>
      </c>
      <c r="D397" s="5" t="s">
        <v>10</v>
      </c>
      <c r="E397" s="273" t="s">
        <v>264</v>
      </c>
      <c r="F397" s="274" t="s">
        <v>10</v>
      </c>
      <c r="G397" s="275" t="s">
        <v>553</v>
      </c>
      <c r="H397" s="67" t="s">
        <v>16</v>
      </c>
      <c r="I397" s="360">
        <v>65000</v>
      </c>
    </row>
    <row r="398" spans="1:9" ht="63" x14ac:dyDescent="0.25">
      <c r="A398" s="83" t="s">
        <v>144</v>
      </c>
      <c r="B398" s="36" t="s">
        <v>52</v>
      </c>
      <c r="C398" s="34" t="s">
        <v>29</v>
      </c>
      <c r="D398" s="48" t="s">
        <v>10</v>
      </c>
      <c r="E398" s="282" t="s">
        <v>220</v>
      </c>
      <c r="F398" s="283" t="s">
        <v>505</v>
      </c>
      <c r="G398" s="284" t="s">
        <v>506</v>
      </c>
      <c r="H398" s="34"/>
      <c r="I398" s="357">
        <f>SUM(I399)</f>
        <v>108600</v>
      </c>
    </row>
    <row r="399" spans="1:9" ht="110.25" x14ac:dyDescent="0.25">
      <c r="A399" s="84" t="s">
        <v>160</v>
      </c>
      <c r="B399" s="61" t="s">
        <v>52</v>
      </c>
      <c r="C399" s="2" t="s">
        <v>29</v>
      </c>
      <c r="D399" s="8" t="s">
        <v>10</v>
      </c>
      <c r="E399" s="310" t="s">
        <v>222</v>
      </c>
      <c r="F399" s="311" t="s">
        <v>505</v>
      </c>
      <c r="G399" s="312" t="s">
        <v>506</v>
      </c>
      <c r="H399" s="2"/>
      <c r="I399" s="358">
        <f>SUM(I400)</f>
        <v>108600</v>
      </c>
    </row>
    <row r="400" spans="1:9" ht="47.25" x14ac:dyDescent="0.25">
      <c r="A400" s="84" t="s">
        <v>525</v>
      </c>
      <c r="B400" s="61" t="s">
        <v>52</v>
      </c>
      <c r="C400" s="2" t="s">
        <v>29</v>
      </c>
      <c r="D400" s="8" t="s">
        <v>10</v>
      </c>
      <c r="E400" s="310" t="s">
        <v>222</v>
      </c>
      <c r="F400" s="311" t="s">
        <v>10</v>
      </c>
      <c r="G400" s="312" t="s">
        <v>506</v>
      </c>
      <c r="H400" s="2"/>
      <c r="I400" s="358">
        <f>SUM(I401)</f>
        <v>108600</v>
      </c>
    </row>
    <row r="401" spans="1:9" ht="18" customHeight="1" x14ac:dyDescent="0.25">
      <c r="A401" s="3" t="s">
        <v>113</v>
      </c>
      <c r="B401" s="607" t="s">
        <v>52</v>
      </c>
      <c r="C401" s="2" t="s">
        <v>29</v>
      </c>
      <c r="D401" s="8" t="s">
        <v>10</v>
      </c>
      <c r="E401" s="310" t="s">
        <v>222</v>
      </c>
      <c r="F401" s="311" t="s">
        <v>10</v>
      </c>
      <c r="G401" s="312" t="s">
        <v>526</v>
      </c>
      <c r="H401" s="2"/>
      <c r="I401" s="358">
        <f>SUM(I402)</f>
        <v>108600</v>
      </c>
    </row>
    <row r="402" spans="1:9" ht="33.75" customHeight="1" x14ac:dyDescent="0.25">
      <c r="A402" s="98" t="s">
        <v>709</v>
      </c>
      <c r="B402" s="376" t="s">
        <v>52</v>
      </c>
      <c r="C402" s="2" t="s">
        <v>29</v>
      </c>
      <c r="D402" s="8" t="s">
        <v>10</v>
      </c>
      <c r="E402" s="310" t="s">
        <v>222</v>
      </c>
      <c r="F402" s="311" t="s">
        <v>10</v>
      </c>
      <c r="G402" s="312" t="s">
        <v>526</v>
      </c>
      <c r="H402" s="2" t="s">
        <v>16</v>
      </c>
      <c r="I402" s="359">
        <v>108600</v>
      </c>
    </row>
    <row r="403" spans="1:9" ht="15.75" x14ac:dyDescent="0.25">
      <c r="A403" s="107" t="s">
        <v>30</v>
      </c>
      <c r="B403" s="29" t="s">
        <v>52</v>
      </c>
      <c r="C403" s="25" t="s">
        <v>29</v>
      </c>
      <c r="D403" s="25" t="s">
        <v>12</v>
      </c>
      <c r="E403" s="322"/>
      <c r="F403" s="323"/>
      <c r="G403" s="324"/>
      <c r="H403" s="25"/>
      <c r="I403" s="384">
        <f>SUM(I404+I453+I458)</f>
        <v>146726919</v>
      </c>
    </row>
    <row r="404" spans="1:9" ht="31.5" x14ac:dyDescent="0.25">
      <c r="A404" s="33" t="s">
        <v>157</v>
      </c>
      <c r="B404" s="36" t="s">
        <v>52</v>
      </c>
      <c r="C404" s="34" t="s">
        <v>29</v>
      </c>
      <c r="D404" s="34" t="s">
        <v>12</v>
      </c>
      <c r="E404" s="270" t="s">
        <v>575</v>
      </c>
      <c r="F404" s="271" t="s">
        <v>505</v>
      </c>
      <c r="G404" s="272" t="s">
        <v>506</v>
      </c>
      <c r="H404" s="34"/>
      <c r="I404" s="357">
        <f>SUM(I405+I437)</f>
        <v>145960111</v>
      </c>
    </row>
    <row r="405" spans="1:9" ht="47.25" x14ac:dyDescent="0.25">
      <c r="A405" s="69" t="s">
        <v>158</v>
      </c>
      <c r="B405" s="607" t="s">
        <v>52</v>
      </c>
      <c r="C405" s="2" t="s">
        <v>29</v>
      </c>
      <c r="D405" s="2" t="s">
        <v>12</v>
      </c>
      <c r="E405" s="273" t="s">
        <v>241</v>
      </c>
      <c r="F405" s="274" t="s">
        <v>505</v>
      </c>
      <c r="G405" s="275" t="s">
        <v>506</v>
      </c>
      <c r="H405" s="2"/>
      <c r="I405" s="358">
        <f>SUM(I406)</f>
        <v>145863179</v>
      </c>
    </row>
    <row r="406" spans="1:9" ht="15.75" x14ac:dyDescent="0.25">
      <c r="A406" s="368" t="s">
        <v>588</v>
      </c>
      <c r="B406" s="607" t="s">
        <v>52</v>
      </c>
      <c r="C406" s="2" t="s">
        <v>29</v>
      </c>
      <c r="D406" s="2" t="s">
        <v>12</v>
      </c>
      <c r="E406" s="273" t="s">
        <v>241</v>
      </c>
      <c r="F406" s="274" t="s">
        <v>12</v>
      </c>
      <c r="G406" s="275" t="s">
        <v>506</v>
      </c>
      <c r="H406" s="2"/>
      <c r="I406" s="358">
        <f>SUM(I407+I410+I412+I422+I414+I424+I427+I416+I418+I420+I429+I433+I435)</f>
        <v>145863179</v>
      </c>
    </row>
    <row r="407" spans="1:9" ht="94.5" x14ac:dyDescent="0.25">
      <c r="A407" s="58" t="s">
        <v>161</v>
      </c>
      <c r="B407" s="607" t="s">
        <v>52</v>
      </c>
      <c r="C407" s="2" t="s">
        <v>29</v>
      </c>
      <c r="D407" s="2" t="s">
        <v>12</v>
      </c>
      <c r="E407" s="273" t="s">
        <v>241</v>
      </c>
      <c r="F407" s="274" t="s">
        <v>12</v>
      </c>
      <c r="G407" s="275" t="s">
        <v>579</v>
      </c>
      <c r="H407" s="2"/>
      <c r="I407" s="358">
        <f>SUM(I408:I409)</f>
        <v>116993898</v>
      </c>
    </row>
    <row r="408" spans="1:9" ht="63" x14ac:dyDescent="0.25">
      <c r="A408" s="111" t="s">
        <v>88</v>
      </c>
      <c r="B408" s="607" t="s">
        <v>52</v>
      </c>
      <c r="C408" s="2" t="s">
        <v>29</v>
      </c>
      <c r="D408" s="2" t="s">
        <v>12</v>
      </c>
      <c r="E408" s="273" t="s">
        <v>241</v>
      </c>
      <c r="F408" s="274" t="s">
        <v>12</v>
      </c>
      <c r="G408" s="275" t="s">
        <v>579</v>
      </c>
      <c r="H408" s="2" t="s">
        <v>13</v>
      </c>
      <c r="I408" s="360">
        <v>112593195</v>
      </c>
    </row>
    <row r="409" spans="1:9" ht="31.5" x14ac:dyDescent="0.25">
      <c r="A409" s="122" t="s">
        <v>709</v>
      </c>
      <c r="B409" s="377" t="s">
        <v>52</v>
      </c>
      <c r="C409" s="2" t="s">
        <v>29</v>
      </c>
      <c r="D409" s="2" t="s">
        <v>12</v>
      </c>
      <c r="E409" s="273" t="s">
        <v>241</v>
      </c>
      <c r="F409" s="274" t="s">
        <v>12</v>
      </c>
      <c r="G409" s="275" t="s">
        <v>579</v>
      </c>
      <c r="H409" s="2" t="s">
        <v>16</v>
      </c>
      <c r="I409" s="360">
        <v>4400703</v>
      </c>
    </row>
    <row r="410" spans="1:9" ht="31.5" x14ac:dyDescent="0.25">
      <c r="A410" s="492" t="s">
        <v>748</v>
      </c>
      <c r="B410" s="377" t="s">
        <v>52</v>
      </c>
      <c r="C410" s="2" t="s">
        <v>29</v>
      </c>
      <c r="D410" s="2" t="s">
        <v>12</v>
      </c>
      <c r="E410" s="273" t="s">
        <v>241</v>
      </c>
      <c r="F410" s="274" t="s">
        <v>12</v>
      </c>
      <c r="G410" s="275" t="s">
        <v>747</v>
      </c>
      <c r="H410" s="2"/>
      <c r="I410" s="358">
        <f>SUM(I411)</f>
        <v>710000</v>
      </c>
    </row>
    <row r="411" spans="1:9" ht="31.5" x14ac:dyDescent="0.25">
      <c r="A411" s="122" t="s">
        <v>709</v>
      </c>
      <c r="B411" s="377" t="s">
        <v>52</v>
      </c>
      <c r="C411" s="2" t="s">
        <v>29</v>
      </c>
      <c r="D411" s="2" t="s">
        <v>12</v>
      </c>
      <c r="E411" s="273" t="s">
        <v>241</v>
      </c>
      <c r="F411" s="274" t="s">
        <v>12</v>
      </c>
      <c r="G411" s="275" t="s">
        <v>747</v>
      </c>
      <c r="H411" s="2" t="s">
        <v>16</v>
      </c>
      <c r="I411" s="360">
        <v>710000</v>
      </c>
    </row>
    <row r="412" spans="1:9" ht="31.5" x14ac:dyDescent="0.25">
      <c r="A412" s="492" t="s">
        <v>740</v>
      </c>
      <c r="B412" s="377" t="s">
        <v>52</v>
      </c>
      <c r="C412" s="2" t="s">
        <v>29</v>
      </c>
      <c r="D412" s="2" t="s">
        <v>12</v>
      </c>
      <c r="E412" s="273" t="s">
        <v>241</v>
      </c>
      <c r="F412" s="274" t="s">
        <v>12</v>
      </c>
      <c r="G412" s="275" t="s">
        <v>739</v>
      </c>
      <c r="H412" s="2"/>
      <c r="I412" s="358">
        <f>SUM(I413)</f>
        <v>106817</v>
      </c>
    </row>
    <row r="413" spans="1:9" ht="63" x14ac:dyDescent="0.25">
      <c r="A413" s="111" t="s">
        <v>88</v>
      </c>
      <c r="B413" s="377" t="s">
        <v>52</v>
      </c>
      <c r="C413" s="2" t="s">
        <v>29</v>
      </c>
      <c r="D413" s="2" t="s">
        <v>12</v>
      </c>
      <c r="E413" s="273" t="s">
        <v>241</v>
      </c>
      <c r="F413" s="274" t="s">
        <v>12</v>
      </c>
      <c r="G413" s="275" t="s">
        <v>739</v>
      </c>
      <c r="H413" s="2" t="s">
        <v>13</v>
      </c>
      <c r="I413" s="360">
        <v>106817</v>
      </c>
    </row>
    <row r="414" spans="1:9" ht="63" x14ac:dyDescent="0.25">
      <c r="A414" s="492" t="s">
        <v>741</v>
      </c>
      <c r="B414" s="377" t="s">
        <v>52</v>
      </c>
      <c r="C414" s="2" t="s">
        <v>29</v>
      </c>
      <c r="D414" s="2" t="s">
        <v>12</v>
      </c>
      <c r="E414" s="273" t="s">
        <v>241</v>
      </c>
      <c r="F414" s="274" t="s">
        <v>12</v>
      </c>
      <c r="G414" s="275" t="s">
        <v>738</v>
      </c>
      <c r="H414" s="2"/>
      <c r="I414" s="358">
        <f>SUM(I415)</f>
        <v>174108</v>
      </c>
    </row>
    <row r="415" spans="1:9" ht="31.5" x14ac:dyDescent="0.25">
      <c r="A415" s="122" t="s">
        <v>709</v>
      </c>
      <c r="B415" s="377" t="s">
        <v>52</v>
      </c>
      <c r="C415" s="2" t="s">
        <v>29</v>
      </c>
      <c r="D415" s="2" t="s">
        <v>12</v>
      </c>
      <c r="E415" s="273" t="s">
        <v>241</v>
      </c>
      <c r="F415" s="274" t="s">
        <v>12</v>
      </c>
      <c r="G415" s="275" t="s">
        <v>738</v>
      </c>
      <c r="H415" s="2" t="s">
        <v>16</v>
      </c>
      <c r="I415" s="360">
        <v>174108</v>
      </c>
    </row>
    <row r="416" spans="1:9" ht="15.75" x14ac:dyDescent="0.25">
      <c r="A416" s="100" t="s">
        <v>469</v>
      </c>
      <c r="B416" s="607" t="s">
        <v>52</v>
      </c>
      <c r="C416" s="5" t="s">
        <v>29</v>
      </c>
      <c r="D416" s="5" t="s">
        <v>12</v>
      </c>
      <c r="E416" s="273" t="s">
        <v>241</v>
      </c>
      <c r="F416" s="274" t="s">
        <v>12</v>
      </c>
      <c r="G416" s="275" t="s">
        <v>580</v>
      </c>
      <c r="H416" s="2"/>
      <c r="I416" s="358">
        <f>SUM(I417)</f>
        <v>895700</v>
      </c>
    </row>
    <row r="417" spans="1:9" ht="63" x14ac:dyDescent="0.25">
      <c r="A417" s="111" t="s">
        <v>88</v>
      </c>
      <c r="B417" s="607" t="s">
        <v>52</v>
      </c>
      <c r="C417" s="5" t="s">
        <v>29</v>
      </c>
      <c r="D417" s="5" t="s">
        <v>12</v>
      </c>
      <c r="E417" s="273" t="s">
        <v>241</v>
      </c>
      <c r="F417" s="274" t="s">
        <v>12</v>
      </c>
      <c r="G417" s="275" t="s">
        <v>580</v>
      </c>
      <c r="H417" s="2" t="s">
        <v>13</v>
      </c>
      <c r="I417" s="360">
        <v>895700</v>
      </c>
    </row>
    <row r="418" spans="1:9" ht="47.25" x14ac:dyDescent="0.25">
      <c r="A418" s="111" t="s">
        <v>1085</v>
      </c>
      <c r="B418" s="607" t="s">
        <v>52</v>
      </c>
      <c r="C418" s="5" t="s">
        <v>29</v>
      </c>
      <c r="D418" s="5" t="s">
        <v>12</v>
      </c>
      <c r="E418" s="273" t="s">
        <v>241</v>
      </c>
      <c r="F418" s="274" t="s">
        <v>12</v>
      </c>
      <c r="G418" s="275" t="s">
        <v>1086</v>
      </c>
      <c r="H418" s="2"/>
      <c r="I418" s="358">
        <f>SUM(I419)</f>
        <v>875000</v>
      </c>
    </row>
    <row r="419" spans="1:9" ht="31.5" x14ac:dyDescent="0.25">
      <c r="A419" s="122" t="s">
        <v>709</v>
      </c>
      <c r="B419" s="607" t="s">
        <v>52</v>
      </c>
      <c r="C419" s="5" t="s">
        <v>29</v>
      </c>
      <c r="D419" s="5" t="s">
        <v>12</v>
      </c>
      <c r="E419" s="273" t="s">
        <v>241</v>
      </c>
      <c r="F419" s="274" t="s">
        <v>12</v>
      </c>
      <c r="G419" s="275" t="s">
        <v>1086</v>
      </c>
      <c r="H419" s="2" t="s">
        <v>16</v>
      </c>
      <c r="I419" s="360">
        <v>875000</v>
      </c>
    </row>
    <row r="420" spans="1:9" ht="47.25" x14ac:dyDescent="0.25">
      <c r="A420" s="111" t="s">
        <v>1087</v>
      </c>
      <c r="B420" s="607" t="s">
        <v>52</v>
      </c>
      <c r="C420" s="5" t="s">
        <v>29</v>
      </c>
      <c r="D420" s="5" t="s">
        <v>12</v>
      </c>
      <c r="E420" s="273" t="s">
        <v>241</v>
      </c>
      <c r="F420" s="274" t="s">
        <v>12</v>
      </c>
      <c r="G420" s="275" t="s">
        <v>1088</v>
      </c>
      <c r="H420" s="2"/>
      <c r="I420" s="358">
        <f>SUM(I421)</f>
        <v>1625000</v>
      </c>
    </row>
    <row r="421" spans="1:9" ht="31.5" x14ac:dyDescent="0.25">
      <c r="A421" s="111" t="s">
        <v>709</v>
      </c>
      <c r="B421" s="607" t="s">
        <v>52</v>
      </c>
      <c r="C421" s="5" t="s">
        <v>29</v>
      </c>
      <c r="D421" s="5" t="s">
        <v>12</v>
      </c>
      <c r="E421" s="273" t="s">
        <v>241</v>
      </c>
      <c r="F421" s="274" t="s">
        <v>12</v>
      </c>
      <c r="G421" s="275" t="s">
        <v>1088</v>
      </c>
      <c r="H421" s="2" t="s">
        <v>16</v>
      </c>
      <c r="I421" s="360">
        <v>1625000</v>
      </c>
    </row>
    <row r="422" spans="1:9" ht="31.5" x14ac:dyDescent="0.25">
      <c r="A422" s="492" t="s">
        <v>706</v>
      </c>
      <c r="B422" s="377" t="s">
        <v>52</v>
      </c>
      <c r="C422" s="2" t="s">
        <v>29</v>
      </c>
      <c r="D422" s="2" t="s">
        <v>12</v>
      </c>
      <c r="E422" s="273" t="s">
        <v>241</v>
      </c>
      <c r="F422" s="274" t="s">
        <v>12</v>
      </c>
      <c r="G422" s="275" t="s">
        <v>705</v>
      </c>
      <c r="H422" s="2"/>
      <c r="I422" s="358">
        <f>SUM(I423)</f>
        <v>382308</v>
      </c>
    </row>
    <row r="423" spans="1:9" ht="31.5" x14ac:dyDescent="0.25">
      <c r="A423" s="122" t="s">
        <v>709</v>
      </c>
      <c r="B423" s="377" t="s">
        <v>52</v>
      </c>
      <c r="C423" s="2" t="s">
        <v>29</v>
      </c>
      <c r="D423" s="2" t="s">
        <v>12</v>
      </c>
      <c r="E423" s="273" t="s">
        <v>241</v>
      </c>
      <c r="F423" s="274" t="s">
        <v>12</v>
      </c>
      <c r="G423" s="275" t="s">
        <v>705</v>
      </c>
      <c r="H423" s="2" t="s">
        <v>16</v>
      </c>
      <c r="I423" s="360">
        <v>382308</v>
      </c>
    </row>
    <row r="424" spans="1:9" ht="31.5" x14ac:dyDescent="0.25">
      <c r="A424" s="331" t="s">
        <v>581</v>
      </c>
      <c r="B424" s="377" t="s">
        <v>52</v>
      </c>
      <c r="C424" s="2" t="s">
        <v>29</v>
      </c>
      <c r="D424" s="2" t="s">
        <v>12</v>
      </c>
      <c r="E424" s="273" t="s">
        <v>241</v>
      </c>
      <c r="F424" s="274" t="s">
        <v>12</v>
      </c>
      <c r="G424" s="275" t="s">
        <v>582</v>
      </c>
      <c r="H424" s="2"/>
      <c r="I424" s="358">
        <f>SUM(I425:I426)</f>
        <v>584181</v>
      </c>
    </row>
    <row r="425" spans="1:9" ht="63" x14ac:dyDescent="0.25">
      <c r="A425" s="111" t="s">
        <v>88</v>
      </c>
      <c r="B425" s="607" t="s">
        <v>52</v>
      </c>
      <c r="C425" s="2" t="s">
        <v>29</v>
      </c>
      <c r="D425" s="2" t="s">
        <v>12</v>
      </c>
      <c r="E425" s="273" t="s">
        <v>241</v>
      </c>
      <c r="F425" s="274" t="s">
        <v>12</v>
      </c>
      <c r="G425" s="275" t="s">
        <v>582</v>
      </c>
      <c r="H425" s="2" t="s">
        <v>13</v>
      </c>
      <c r="I425" s="360">
        <v>501081</v>
      </c>
    </row>
    <row r="426" spans="1:9" ht="15.75" x14ac:dyDescent="0.25">
      <c r="A426" s="69" t="s">
        <v>40</v>
      </c>
      <c r="B426" s="607" t="s">
        <v>52</v>
      </c>
      <c r="C426" s="2" t="s">
        <v>29</v>
      </c>
      <c r="D426" s="2" t="s">
        <v>12</v>
      </c>
      <c r="E426" s="273" t="s">
        <v>241</v>
      </c>
      <c r="F426" s="274" t="s">
        <v>12</v>
      </c>
      <c r="G426" s="275" t="s">
        <v>582</v>
      </c>
      <c r="H426" s="325" t="s">
        <v>39</v>
      </c>
      <c r="I426" s="360">
        <v>83100</v>
      </c>
    </row>
    <row r="427" spans="1:9" ht="63" x14ac:dyDescent="0.25">
      <c r="A427" s="331" t="s">
        <v>583</v>
      </c>
      <c r="B427" s="377" t="s">
        <v>52</v>
      </c>
      <c r="C427" s="50" t="s">
        <v>29</v>
      </c>
      <c r="D427" s="50" t="s">
        <v>12</v>
      </c>
      <c r="E427" s="313" t="s">
        <v>241</v>
      </c>
      <c r="F427" s="314" t="s">
        <v>12</v>
      </c>
      <c r="G427" s="315" t="s">
        <v>584</v>
      </c>
      <c r="H427" s="50"/>
      <c r="I427" s="358">
        <f>SUM(I428)</f>
        <v>1475000</v>
      </c>
    </row>
    <row r="428" spans="1:9" ht="31.5" x14ac:dyDescent="0.25">
      <c r="A428" s="369" t="s">
        <v>709</v>
      </c>
      <c r="B428" s="377" t="s">
        <v>52</v>
      </c>
      <c r="C428" s="67" t="s">
        <v>29</v>
      </c>
      <c r="D428" s="50" t="s">
        <v>12</v>
      </c>
      <c r="E428" s="313" t="s">
        <v>241</v>
      </c>
      <c r="F428" s="314" t="s">
        <v>12</v>
      </c>
      <c r="G428" s="315" t="s">
        <v>584</v>
      </c>
      <c r="H428" s="50" t="s">
        <v>16</v>
      </c>
      <c r="I428" s="360">
        <v>1475000</v>
      </c>
    </row>
    <row r="429" spans="1:9" ht="31.5" x14ac:dyDescent="0.25">
      <c r="A429" s="69" t="s">
        <v>98</v>
      </c>
      <c r="B429" s="607" t="s">
        <v>52</v>
      </c>
      <c r="C429" s="5" t="s">
        <v>29</v>
      </c>
      <c r="D429" s="5" t="s">
        <v>12</v>
      </c>
      <c r="E429" s="273" t="s">
        <v>241</v>
      </c>
      <c r="F429" s="274" t="s">
        <v>12</v>
      </c>
      <c r="G429" s="275" t="s">
        <v>539</v>
      </c>
      <c r="H429" s="2"/>
      <c r="I429" s="358">
        <f>SUM(I430:I432)</f>
        <v>22041167</v>
      </c>
    </row>
    <row r="430" spans="1:9" ht="63" x14ac:dyDescent="0.25">
      <c r="A430" s="111" t="s">
        <v>88</v>
      </c>
      <c r="B430" s="607" t="s">
        <v>52</v>
      </c>
      <c r="C430" s="5" t="s">
        <v>29</v>
      </c>
      <c r="D430" s="5" t="s">
        <v>12</v>
      </c>
      <c r="E430" s="273" t="s">
        <v>241</v>
      </c>
      <c r="F430" s="274" t="s">
        <v>12</v>
      </c>
      <c r="G430" s="275" t="s">
        <v>539</v>
      </c>
      <c r="H430" s="2" t="s">
        <v>13</v>
      </c>
      <c r="I430" s="359">
        <v>889912</v>
      </c>
    </row>
    <row r="431" spans="1:9" ht="31.5" x14ac:dyDescent="0.25">
      <c r="A431" s="122" t="s">
        <v>709</v>
      </c>
      <c r="B431" s="377" t="s">
        <v>52</v>
      </c>
      <c r="C431" s="5" t="s">
        <v>29</v>
      </c>
      <c r="D431" s="5" t="s">
        <v>12</v>
      </c>
      <c r="E431" s="273" t="s">
        <v>241</v>
      </c>
      <c r="F431" s="274" t="s">
        <v>12</v>
      </c>
      <c r="G431" s="275" t="s">
        <v>539</v>
      </c>
      <c r="H431" s="2" t="s">
        <v>16</v>
      </c>
      <c r="I431" s="359">
        <v>18100846</v>
      </c>
    </row>
    <row r="432" spans="1:9" ht="15.75" x14ac:dyDescent="0.25">
      <c r="A432" s="69" t="s">
        <v>18</v>
      </c>
      <c r="B432" s="607" t="s">
        <v>52</v>
      </c>
      <c r="C432" s="50" t="s">
        <v>29</v>
      </c>
      <c r="D432" s="50" t="s">
        <v>12</v>
      </c>
      <c r="E432" s="313" t="s">
        <v>241</v>
      </c>
      <c r="F432" s="314" t="s">
        <v>12</v>
      </c>
      <c r="G432" s="315" t="s">
        <v>539</v>
      </c>
      <c r="H432" s="50" t="s">
        <v>17</v>
      </c>
      <c r="I432" s="359">
        <v>3050409</v>
      </c>
    </row>
    <row r="433" spans="1:9" ht="31.5" hidden="1" x14ac:dyDescent="0.25">
      <c r="A433" s="69" t="s">
        <v>704</v>
      </c>
      <c r="B433" s="607" t="s">
        <v>52</v>
      </c>
      <c r="C433" s="50" t="s">
        <v>29</v>
      </c>
      <c r="D433" s="50" t="s">
        <v>12</v>
      </c>
      <c r="E433" s="313" t="s">
        <v>241</v>
      </c>
      <c r="F433" s="314" t="s">
        <v>12</v>
      </c>
      <c r="G433" s="315" t="s">
        <v>703</v>
      </c>
      <c r="H433" s="50"/>
      <c r="I433" s="358">
        <f>SUM(I434)</f>
        <v>0</v>
      </c>
    </row>
    <row r="434" spans="1:9" ht="31.5" hidden="1" x14ac:dyDescent="0.25">
      <c r="A434" s="122" t="s">
        <v>709</v>
      </c>
      <c r="B434" s="607" t="s">
        <v>52</v>
      </c>
      <c r="C434" s="50" t="s">
        <v>29</v>
      </c>
      <c r="D434" s="50" t="s">
        <v>12</v>
      </c>
      <c r="E434" s="313" t="s">
        <v>241</v>
      </c>
      <c r="F434" s="314" t="s">
        <v>12</v>
      </c>
      <c r="G434" s="315" t="s">
        <v>703</v>
      </c>
      <c r="H434" s="50" t="s">
        <v>16</v>
      </c>
      <c r="I434" s="359"/>
    </row>
    <row r="435" spans="1:9" ht="15.75" hidden="1" x14ac:dyDescent="0.25">
      <c r="A435" s="69" t="s">
        <v>708</v>
      </c>
      <c r="B435" s="607" t="s">
        <v>52</v>
      </c>
      <c r="C435" s="2" t="s">
        <v>29</v>
      </c>
      <c r="D435" s="2" t="s">
        <v>12</v>
      </c>
      <c r="E435" s="273" t="s">
        <v>241</v>
      </c>
      <c r="F435" s="274" t="s">
        <v>12</v>
      </c>
      <c r="G435" s="315" t="s">
        <v>707</v>
      </c>
      <c r="H435" s="2"/>
      <c r="I435" s="358">
        <f>SUM(I436)</f>
        <v>0</v>
      </c>
    </row>
    <row r="436" spans="1:9" ht="31.5" hidden="1" x14ac:dyDescent="0.25">
      <c r="A436" s="369" t="s">
        <v>709</v>
      </c>
      <c r="B436" s="377" t="s">
        <v>52</v>
      </c>
      <c r="C436" s="67" t="s">
        <v>29</v>
      </c>
      <c r="D436" s="50" t="s">
        <v>12</v>
      </c>
      <c r="E436" s="313" t="s">
        <v>241</v>
      </c>
      <c r="F436" s="314" t="s">
        <v>12</v>
      </c>
      <c r="G436" s="315" t="s">
        <v>707</v>
      </c>
      <c r="H436" s="50" t="s">
        <v>16</v>
      </c>
      <c r="I436" s="360"/>
    </row>
    <row r="437" spans="1:9" ht="63" x14ac:dyDescent="0.25">
      <c r="A437" s="113" t="s">
        <v>163</v>
      </c>
      <c r="B437" s="61" t="s">
        <v>52</v>
      </c>
      <c r="C437" s="50" t="s">
        <v>29</v>
      </c>
      <c r="D437" s="50" t="s">
        <v>12</v>
      </c>
      <c r="E437" s="313" t="s">
        <v>243</v>
      </c>
      <c r="F437" s="314" t="s">
        <v>505</v>
      </c>
      <c r="G437" s="315" t="s">
        <v>506</v>
      </c>
      <c r="H437" s="50"/>
      <c r="I437" s="358">
        <f>SUM(I438)</f>
        <v>96932</v>
      </c>
    </row>
    <row r="438" spans="1:9" ht="31.5" x14ac:dyDescent="0.25">
      <c r="A438" s="326" t="s">
        <v>585</v>
      </c>
      <c r="B438" s="61" t="s">
        <v>52</v>
      </c>
      <c r="C438" s="50" t="s">
        <v>29</v>
      </c>
      <c r="D438" s="50" t="s">
        <v>12</v>
      </c>
      <c r="E438" s="313" t="s">
        <v>243</v>
      </c>
      <c r="F438" s="314" t="s">
        <v>10</v>
      </c>
      <c r="G438" s="315" t="s">
        <v>506</v>
      </c>
      <c r="H438" s="50"/>
      <c r="I438" s="358">
        <f>SUM(I439)</f>
        <v>96932</v>
      </c>
    </row>
    <row r="439" spans="1:9" ht="15.75" x14ac:dyDescent="0.25">
      <c r="A439" s="88" t="s">
        <v>586</v>
      </c>
      <c r="B439" s="61" t="s">
        <v>52</v>
      </c>
      <c r="C439" s="50" t="s">
        <v>29</v>
      </c>
      <c r="D439" s="50" t="s">
        <v>12</v>
      </c>
      <c r="E439" s="313" t="s">
        <v>243</v>
      </c>
      <c r="F439" s="314" t="s">
        <v>10</v>
      </c>
      <c r="G439" s="315" t="s">
        <v>587</v>
      </c>
      <c r="H439" s="50"/>
      <c r="I439" s="358">
        <f>SUM(I440)</f>
        <v>96932</v>
      </c>
    </row>
    <row r="440" spans="1:9" ht="31.5" x14ac:dyDescent="0.25">
      <c r="A440" s="122" t="s">
        <v>709</v>
      </c>
      <c r="B440" s="377" t="s">
        <v>52</v>
      </c>
      <c r="C440" s="2" t="s">
        <v>29</v>
      </c>
      <c r="D440" s="2" t="s">
        <v>12</v>
      </c>
      <c r="E440" s="273" t="s">
        <v>243</v>
      </c>
      <c r="F440" s="274" t="s">
        <v>10</v>
      </c>
      <c r="G440" s="275" t="s">
        <v>587</v>
      </c>
      <c r="H440" s="2" t="s">
        <v>16</v>
      </c>
      <c r="I440" s="360">
        <v>96932</v>
      </c>
    </row>
    <row r="441" spans="1:9" s="72" customFormat="1" ht="47.25" hidden="1" x14ac:dyDescent="0.25">
      <c r="A441" s="112" t="s">
        <v>128</v>
      </c>
      <c r="B441" s="36" t="s">
        <v>52</v>
      </c>
      <c r="C441" s="34" t="s">
        <v>29</v>
      </c>
      <c r="D441" s="34" t="s">
        <v>12</v>
      </c>
      <c r="E441" s="270" t="s">
        <v>520</v>
      </c>
      <c r="F441" s="271" t="s">
        <v>505</v>
      </c>
      <c r="G441" s="272" t="s">
        <v>506</v>
      </c>
      <c r="H441" s="34"/>
      <c r="I441" s="357">
        <f>SUM(I442)</f>
        <v>0</v>
      </c>
    </row>
    <row r="442" spans="1:9" s="72" customFormat="1" ht="63" hidden="1" x14ac:dyDescent="0.25">
      <c r="A442" s="113" t="s">
        <v>164</v>
      </c>
      <c r="B442" s="61" t="s">
        <v>52</v>
      </c>
      <c r="C442" s="41" t="s">
        <v>29</v>
      </c>
      <c r="D442" s="41" t="s">
        <v>12</v>
      </c>
      <c r="E442" s="316" t="s">
        <v>244</v>
      </c>
      <c r="F442" s="317" t="s">
        <v>505</v>
      </c>
      <c r="G442" s="318" t="s">
        <v>506</v>
      </c>
      <c r="H442" s="79"/>
      <c r="I442" s="361">
        <f>SUM(I443)</f>
        <v>0</v>
      </c>
    </row>
    <row r="443" spans="1:9" s="72" customFormat="1" ht="31.5" hidden="1" x14ac:dyDescent="0.25">
      <c r="A443" s="113" t="s">
        <v>589</v>
      </c>
      <c r="B443" s="61" t="s">
        <v>52</v>
      </c>
      <c r="C443" s="41" t="s">
        <v>29</v>
      </c>
      <c r="D443" s="41" t="s">
        <v>12</v>
      </c>
      <c r="E443" s="316" t="s">
        <v>244</v>
      </c>
      <c r="F443" s="317" t="s">
        <v>10</v>
      </c>
      <c r="G443" s="318" t="s">
        <v>506</v>
      </c>
      <c r="H443" s="79"/>
      <c r="I443" s="361">
        <f>SUM(I444)</f>
        <v>0</v>
      </c>
    </row>
    <row r="444" spans="1:9" s="43" customFormat="1" ht="31.5" hidden="1" x14ac:dyDescent="0.25">
      <c r="A444" s="114" t="s">
        <v>165</v>
      </c>
      <c r="B444" s="381" t="s">
        <v>52</v>
      </c>
      <c r="C444" s="41" t="s">
        <v>29</v>
      </c>
      <c r="D444" s="41" t="s">
        <v>12</v>
      </c>
      <c r="E444" s="316" t="s">
        <v>244</v>
      </c>
      <c r="F444" s="317" t="s">
        <v>10</v>
      </c>
      <c r="G444" s="318" t="s">
        <v>590</v>
      </c>
      <c r="H444" s="79"/>
      <c r="I444" s="361">
        <f>SUM(I445)</f>
        <v>0</v>
      </c>
    </row>
    <row r="445" spans="1:9" s="43" customFormat="1" ht="31.5" hidden="1" x14ac:dyDescent="0.25">
      <c r="A445" s="115" t="s">
        <v>709</v>
      </c>
      <c r="B445" s="382" t="s">
        <v>52</v>
      </c>
      <c r="C445" s="41" t="s">
        <v>29</v>
      </c>
      <c r="D445" s="41" t="s">
        <v>12</v>
      </c>
      <c r="E445" s="316" t="s">
        <v>244</v>
      </c>
      <c r="F445" s="317" t="s">
        <v>10</v>
      </c>
      <c r="G445" s="318" t="s">
        <v>590</v>
      </c>
      <c r="H445" s="79" t="s">
        <v>16</v>
      </c>
      <c r="I445" s="362"/>
    </row>
    <row r="446" spans="1:9" ht="47.25" hidden="1" customHeight="1" x14ac:dyDescent="0.25">
      <c r="A446" s="33" t="s">
        <v>199</v>
      </c>
      <c r="B446" s="36" t="s">
        <v>52</v>
      </c>
      <c r="C446" s="34" t="s">
        <v>29</v>
      </c>
      <c r="D446" s="48" t="s">
        <v>12</v>
      </c>
      <c r="E446" s="276" t="s">
        <v>560</v>
      </c>
      <c r="F446" s="277" t="s">
        <v>505</v>
      </c>
      <c r="G446" s="278" t="s">
        <v>506</v>
      </c>
      <c r="H446" s="34"/>
      <c r="I446" s="357">
        <f>SUM(I447)</f>
        <v>0</v>
      </c>
    </row>
    <row r="447" spans="1:9" ht="78" hidden="1" customHeight="1" x14ac:dyDescent="0.25">
      <c r="A447" s="328" t="s">
        <v>200</v>
      </c>
      <c r="B447" s="390" t="s">
        <v>52</v>
      </c>
      <c r="C447" s="5" t="s">
        <v>29</v>
      </c>
      <c r="D447" s="478" t="s">
        <v>12</v>
      </c>
      <c r="E447" s="291" t="s">
        <v>230</v>
      </c>
      <c r="F447" s="292" t="s">
        <v>505</v>
      </c>
      <c r="G447" s="293" t="s">
        <v>506</v>
      </c>
      <c r="H447" s="2"/>
      <c r="I447" s="358">
        <f>SUM(I448)</f>
        <v>0</v>
      </c>
    </row>
    <row r="448" spans="1:9" ht="33" hidden="1" customHeight="1" x14ac:dyDescent="0.25">
      <c r="A448" s="328" t="s">
        <v>574</v>
      </c>
      <c r="B448" s="377" t="s">
        <v>52</v>
      </c>
      <c r="C448" s="5" t="s">
        <v>29</v>
      </c>
      <c r="D448" s="478" t="s">
        <v>12</v>
      </c>
      <c r="E448" s="291" t="s">
        <v>230</v>
      </c>
      <c r="F448" s="292" t="s">
        <v>10</v>
      </c>
      <c r="G448" s="293" t="s">
        <v>506</v>
      </c>
      <c r="H448" s="325"/>
      <c r="I448" s="358">
        <f>SUM(I449+I451)</f>
        <v>0</v>
      </c>
    </row>
    <row r="449" spans="1:9" ht="33" hidden="1" customHeight="1" x14ac:dyDescent="0.25">
      <c r="A449" s="99" t="s">
        <v>772</v>
      </c>
      <c r="B449" s="607" t="s">
        <v>52</v>
      </c>
      <c r="C449" s="5" t="s">
        <v>29</v>
      </c>
      <c r="D449" s="478" t="s">
        <v>12</v>
      </c>
      <c r="E449" s="291" t="s">
        <v>230</v>
      </c>
      <c r="F449" s="292" t="s">
        <v>10</v>
      </c>
      <c r="G449" s="493">
        <v>11500</v>
      </c>
      <c r="H449" s="67"/>
      <c r="I449" s="358">
        <f>SUM(I450)</f>
        <v>0</v>
      </c>
    </row>
    <row r="450" spans="1:9" ht="33" hidden="1" customHeight="1" x14ac:dyDescent="0.25">
      <c r="A450" s="122" t="s">
        <v>192</v>
      </c>
      <c r="B450" s="377" t="s">
        <v>52</v>
      </c>
      <c r="C450" s="5" t="s">
        <v>29</v>
      </c>
      <c r="D450" s="478" t="s">
        <v>12</v>
      </c>
      <c r="E450" s="291" t="s">
        <v>230</v>
      </c>
      <c r="F450" s="292" t="s">
        <v>10</v>
      </c>
      <c r="G450" s="493">
        <v>11500</v>
      </c>
      <c r="H450" s="67" t="s">
        <v>187</v>
      </c>
      <c r="I450" s="360"/>
    </row>
    <row r="451" spans="1:9" ht="31.5" hidden="1" customHeight="1" x14ac:dyDescent="0.25">
      <c r="A451" s="122" t="s">
        <v>681</v>
      </c>
      <c r="B451" s="607" t="s">
        <v>52</v>
      </c>
      <c r="C451" s="5" t="s">
        <v>29</v>
      </c>
      <c r="D451" s="478" t="s">
        <v>12</v>
      </c>
      <c r="E451" s="291" t="s">
        <v>230</v>
      </c>
      <c r="F451" s="292" t="s">
        <v>10</v>
      </c>
      <c r="G451" s="293" t="s">
        <v>680</v>
      </c>
      <c r="H451" s="67"/>
      <c r="I451" s="358">
        <f>SUM(I452)</f>
        <v>0</v>
      </c>
    </row>
    <row r="452" spans="1:9" ht="33" hidden="1" customHeight="1" x14ac:dyDescent="0.25">
      <c r="A452" s="122" t="s">
        <v>192</v>
      </c>
      <c r="B452" s="377" t="s">
        <v>52</v>
      </c>
      <c r="C452" s="5" t="s">
        <v>29</v>
      </c>
      <c r="D452" s="478" t="s">
        <v>12</v>
      </c>
      <c r="E452" s="291" t="s">
        <v>230</v>
      </c>
      <c r="F452" s="292" t="s">
        <v>10</v>
      </c>
      <c r="G452" s="293" t="s">
        <v>680</v>
      </c>
      <c r="H452" s="67" t="s">
        <v>187</v>
      </c>
      <c r="I452" s="360"/>
    </row>
    <row r="453" spans="1:9" ht="63" x14ac:dyDescent="0.25">
      <c r="A453" s="33" t="s">
        <v>148</v>
      </c>
      <c r="B453" s="39" t="s">
        <v>52</v>
      </c>
      <c r="C453" s="35" t="s">
        <v>29</v>
      </c>
      <c r="D453" s="35" t="s">
        <v>12</v>
      </c>
      <c r="E453" s="270" t="s">
        <v>1084</v>
      </c>
      <c r="F453" s="271" t="s">
        <v>505</v>
      </c>
      <c r="G453" s="272" t="s">
        <v>506</v>
      </c>
      <c r="H453" s="37"/>
      <c r="I453" s="357">
        <f>SUM(I454)</f>
        <v>4000</v>
      </c>
    </row>
    <row r="454" spans="1:9" ht="78.75" x14ac:dyDescent="0.25">
      <c r="A454" s="3" t="s">
        <v>266</v>
      </c>
      <c r="B454" s="608" t="s">
        <v>52</v>
      </c>
      <c r="C454" s="5" t="s">
        <v>29</v>
      </c>
      <c r="D454" s="5" t="s">
        <v>12</v>
      </c>
      <c r="E454" s="273" t="s">
        <v>264</v>
      </c>
      <c r="F454" s="274" t="s">
        <v>505</v>
      </c>
      <c r="G454" s="275" t="s">
        <v>506</v>
      </c>
      <c r="H454" s="67"/>
      <c r="I454" s="358">
        <f>SUM(I455)</f>
        <v>4000</v>
      </c>
    </row>
    <row r="455" spans="1:9" ht="47.25" x14ac:dyDescent="0.25">
      <c r="A455" s="3" t="s">
        <v>552</v>
      </c>
      <c r="B455" s="608" t="s">
        <v>52</v>
      </c>
      <c r="C455" s="5" t="s">
        <v>29</v>
      </c>
      <c r="D455" s="5" t="s">
        <v>12</v>
      </c>
      <c r="E455" s="273" t="s">
        <v>264</v>
      </c>
      <c r="F455" s="274" t="s">
        <v>10</v>
      </c>
      <c r="G455" s="275" t="s">
        <v>506</v>
      </c>
      <c r="H455" s="67"/>
      <c r="I455" s="358">
        <f>SUM(I456)</f>
        <v>4000</v>
      </c>
    </row>
    <row r="456" spans="1:9" ht="31.5" x14ac:dyDescent="0.25">
      <c r="A456" s="3" t="s">
        <v>265</v>
      </c>
      <c r="B456" s="608" t="s">
        <v>52</v>
      </c>
      <c r="C456" s="5" t="s">
        <v>29</v>
      </c>
      <c r="D456" s="5" t="s">
        <v>12</v>
      </c>
      <c r="E456" s="273" t="s">
        <v>264</v>
      </c>
      <c r="F456" s="274" t="s">
        <v>10</v>
      </c>
      <c r="G456" s="275" t="s">
        <v>553</v>
      </c>
      <c r="H456" s="67"/>
      <c r="I456" s="358">
        <f>SUM(I457)</f>
        <v>4000</v>
      </c>
    </row>
    <row r="457" spans="1:9" ht="31.5" x14ac:dyDescent="0.25">
      <c r="A457" s="122" t="s">
        <v>709</v>
      </c>
      <c r="B457" s="608" t="s">
        <v>52</v>
      </c>
      <c r="C457" s="5" t="s">
        <v>29</v>
      </c>
      <c r="D457" s="5" t="s">
        <v>12</v>
      </c>
      <c r="E457" s="273" t="s">
        <v>264</v>
      </c>
      <c r="F457" s="274" t="s">
        <v>10</v>
      </c>
      <c r="G457" s="275" t="s">
        <v>553</v>
      </c>
      <c r="H457" s="67" t="s">
        <v>16</v>
      </c>
      <c r="I457" s="360">
        <v>4000</v>
      </c>
    </row>
    <row r="458" spans="1:9" s="43" customFormat="1" ht="63" x14ac:dyDescent="0.25">
      <c r="A458" s="112" t="s">
        <v>144</v>
      </c>
      <c r="B458" s="36" t="s">
        <v>52</v>
      </c>
      <c r="C458" s="34" t="s">
        <v>29</v>
      </c>
      <c r="D458" s="48" t="s">
        <v>12</v>
      </c>
      <c r="E458" s="282" t="s">
        <v>220</v>
      </c>
      <c r="F458" s="283" t="s">
        <v>505</v>
      </c>
      <c r="G458" s="284" t="s">
        <v>506</v>
      </c>
      <c r="H458" s="34"/>
      <c r="I458" s="357">
        <f>SUM(I459)</f>
        <v>762808</v>
      </c>
    </row>
    <row r="459" spans="1:9" s="43" customFormat="1" ht="110.25" x14ac:dyDescent="0.25">
      <c r="A459" s="113" t="s">
        <v>160</v>
      </c>
      <c r="B459" s="61" t="s">
        <v>52</v>
      </c>
      <c r="C459" s="2" t="s">
        <v>29</v>
      </c>
      <c r="D459" s="41" t="s">
        <v>12</v>
      </c>
      <c r="E459" s="316" t="s">
        <v>222</v>
      </c>
      <c r="F459" s="317" t="s">
        <v>505</v>
      </c>
      <c r="G459" s="318" t="s">
        <v>506</v>
      </c>
      <c r="H459" s="2"/>
      <c r="I459" s="358">
        <f>SUM(I460)</f>
        <v>762808</v>
      </c>
    </row>
    <row r="460" spans="1:9" s="43" customFormat="1" ht="47.25" x14ac:dyDescent="0.25">
      <c r="A460" s="113" t="s">
        <v>525</v>
      </c>
      <c r="B460" s="61" t="s">
        <v>52</v>
      </c>
      <c r="C460" s="2" t="s">
        <v>29</v>
      </c>
      <c r="D460" s="41" t="s">
        <v>12</v>
      </c>
      <c r="E460" s="316" t="s">
        <v>222</v>
      </c>
      <c r="F460" s="317" t="s">
        <v>10</v>
      </c>
      <c r="G460" s="318" t="s">
        <v>506</v>
      </c>
      <c r="H460" s="2"/>
      <c r="I460" s="358">
        <f>SUM(I461)</f>
        <v>762808</v>
      </c>
    </row>
    <row r="461" spans="1:9" s="43" customFormat="1" ht="31.5" x14ac:dyDescent="0.25">
      <c r="A461" s="69" t="s">
        <v>113</v>
      </c>
      <c r="B461" s="607" t="s">
        <v>52</v>
      </c>
      <c r="C461" s="2" t="s">
        <v>29</v>
      </c>
      <c r="D461" s="41" t="s">
        <v>12</v>
      </c>
      <c r="E461" s="316" t="s">
        <v>222</v>
      </c>
      <c r="F461" s="317" t="s">
        <v>10</v>
      </c>
      <c r="G461" s="318" t="s">
        <v>526</v>
      </c>
      <c r="H461" s="2"/>
      <c r="I461" s="358">
        <f>SUM(I462)</f>
        <v>762808</v>
      </c>
    </row>
    <row r="462" spans="1:9" s="43" customFormat="1" ht="31.5" x14ac:dyDescent="0.25">
      <c r="A462" s="122" t="s">
        <v>709</v>
      </c>
      <c r="B462" s="377" t="s">
        <v>52</v>
      </c>
      <c r="C462" s="2" t="s">
        <v>29</v>
      </c>
      <c r="D462" s="41" t="s">
        <v>12</v>
      </c>
      <c r="E462" s="316" t="s">
        <v>222</v>
      </c>
      <c r="F462" s="317" t="s">
        <v>10</v>
      </c>
      <c r="G462" s="318" t="s">
        <v>526</v>
      </c>
      <c r="H462" s="2" t="s">
        <v>16</v>
      </c>
      <c r="I462" s="359">
        <v>762808</v>
      </c>
    </row>
    <row r="463" spans="1:9" s="43" customFormat="1" ht="15.75" x14ac:dyDescent="0.25">
      <c r="A463" s="121" t="s">
        <v>1014</v>
      </c>
      <c r="B463" s="29" t="s">
        <v>52</v>
      </c>
      <c r="C463" s="25" t="s">
        <v>29</v>
      </c>
      <c r="D463" s="25" t="s">
        <v>15</v>
      </c>
      <c r="E463" s="322"/>
      <c r="F463" s="323"/>
      <c r="G463" s="324"/>
      <c r="H463" s="25"/>
      <c r="I463" s="384">
        <f>SUM(I464+I471)</f>
        <v>7225294</v>
      </c>
    </row>
    <row r="464" spans="1:9" s="43" customFormat="1" ht="31.5" x14ac:dyDescent="0.25">
      <c r="A464" s="33" t="s">
        <v>157</v>
      </c>
      <c r="B464" s="36" t="s">
        <v>52</v>
      </c>
      <c r="C464" s="34" t="s">
        <v>29</v>
      </c>
      <c r="D464" s="34" t="s">
        <v>15</v>
      </c>
      <c r="E464" s="270" t="s">
        <v>575</v>
      </c>
      <c r="F464" s="271" t="s">
        <v>505</v>
      </c>
      <c r="G464" s="272" t="s">
        <v>506</v>
      </c>
      <c r="H464" s="34"/>
      <c r="I464" s="357">
        <f>SUM(I465)</f>
        <v>7138294</v>
      </c>
    </row>
    <row r="465" spans="1:9" s="43" customFormat="1" ht="48.75" customHeight="1" x14ac:dyDescent="0.25">
      <c r="A465" s="69" t="s">
        <v>162</v>
      </c>
      <c r="B465" s="607" t="s">
        <v>52</v>
      </c>
      <c r="C465" s="50" t="s">
        <v>29</v>
      </c>
      <c r="D465" s="50" t="s">
        <v>15</v>
      </c>
      <c r="E465" s="313" t="s">
        <v>242</v>
      </c>
      <c r="F465" s="314" t="s">
        <v>505</v>
      </c>
      <c r="G465" s="315" t="s">
        <v>506</v>
      </c>
      <c r="H465" s="50"/>
      <c r="I465" s="358">
        <f>SUM(I466)</f>
        <v>7138294</v>
      </c>
    </row>
    <row r="466" spans="1:9" s="43" customFormat="1" ht="31.5" x14ac:dyDescent="0.25">
      <c r="A466" s="69" t="s">
        <v>592</v>
      </c>
      <c r="B466" s="607" t="s">
        <v>52</v>
      </c>
      <c r="C466" s="50" t="s">
        <v>29</v>
      </c>
      <c r="D466" s="50" t="s">
        <v>15</v>
      </c>
      <c r="E466" s="313" t="s">
        <v>242</v>
      </c>
      <c r="F466" s="314" t="s">
        <v>10</v>
      </c>
      <c r="G466" s="315" t="s">
        <v>506</v>
      </c>
      <c r="H466" s="50"/>
      <c r="I466" s="358">
        <f>SUM(I467)</f>
        <v>7138294</v>
      </c>
    </row>
    <row r="467" spans="1:9" s="43" customFormat="1" ht="31.5" x14ac:dyDescent="0.25">
      <c r="A467" s="69" t="s">
        <v>98</v>
      </c>
      <c r="B467" s="607" t="s">
        <v>52</v>
      </c>
      <c r="C467" s="50" t="s">
        <v>29</v>
      </c>
      <c r="D467" s="50" t="s">
        <v>15</v>
      </c>
      <c r="E467" s="313" t="s">
        <v>242</v>
      </c>
      <c r="F467" s="314" t="s">
        <v>10</v>
      </c>
      <c r="G467" s="315" t="s">
        <v>539</v>
      </c>
      <c r="H467" s="50"/>
      <c r="I467" s="358">
        <f>SUM(I468:I470)</f>
        <v>7138294</v>
      </c>
    </row>
    <row r="468" spans="1:9" s="43" customFormat="1" ht="63" x14ac:dyDescent="0.25">
      <c r="A468" s="111" t="s">
        <v>88</v>
      </c>
      <c r="B468" s="607" t="s">
        <v>52</v>
      </c>
      <c r="C468" s="50" t="s">
        <v>29</v>
      </c>
      <c r="D468" s="50" t="s">
        <v>15</v>
      </c>
      <c r="E468" s="313" t="s">
        <v>242</v>
      </c>
      <c r="F468" s="314" t="s">
        <v>10</v>
      </c>
      <c r="G468" s="315" t="s">
        <v>539</v>
      </c>
      <c r="H468" s="50" t="s">
        <v>13</v>
      </c>
      <c r="I468" s="360">
        <v>4199000</v>
      </c>
    </row>
    <row r="469" spans="1:9" s="43" customFormat="1" ht="31.5" x14ac:dyDescent="0.25">
      <c r="A469" s="122" t="s">
        <v>709</v>
      </c>
      <c r="B469" s="377" t="s">
        <v>52</v>
      </c>
      <c r="C469" s="50" t="s">
        <v>29</v>
      </c>
      <c r="D469" s="50" t="s">
        <v>15</v>
      </c>
      <c r="E469" s="316" t="s">
        <v>242</v>
      </c>
      <c r="F469" s="317" t="s">
        <v>10</v>
      </c>
      <c r="G469" s="318" t="s">
        <v>539</v>
      </c>
      <c r="H469" s="2" t="s">
        <v>16</v>
      </c>
      <c r="I469" s="359">
        <v>1875046</v>
      </c>
    </row>
    <row r="470" spans="1:9" s="43" customFormat="1" ht="15.75" x14ac:dyDescent="0.25">
      <c r="A470" s="69" t="s">
        <v>18</v>
      </c>
      <c r="B470" s="607" t="s">
        <v>52</v>
      </c>
      <c r="C470" s="50" t="s">
        <v>29</v>
      </c>
      <c r="D470" s="50" t="s">
        <v>15</v>
      </c>
      <c r="E470" s="316" t="s">
        <v>242</v>
      </c>
      <c r="F470" s="317" t="s">
        <v>10</v>
      </c>
      <c r="G470" s="318" t="s">
        <v>539</v>
      </c>
      <c r="H470" s="2" t="s">
        <v>17</v>
      </c>
      <c r="I470" s="359">
        <v>1064248</v>
      </c>
    </row>
    <row r="471" spans="1:9" s="43" customFormat="1" ht="63" x14ac:dyDescent="0.25">
      <c r="A471" s="112" t="s">
        <v>144</v>
      </c>
      <c r="B471" s="36" t="s">
        <v>52</v>
      </c>
      <c r="C471" s="34" t="s">
        <v>29</v>
      </c>
      <c r="D471" s="48" t="s">
        <v>15</v>
      </c>
      <c r="E471" s="282" t="s">
        <v>220</v>
      </c>
      <c r="F471" s="283" t="s">
        <v>505</v>
      </c>
      <c r="G471" s="284" t="s">
        <v>506</v>
      </c>
      <c r="H471" s="34"/>
      <c r="I471" s="357">
        <f>SUM(I472)</f>
        <v>87000</v>
      </c>
    </row>
    <row r="472" spans="1:9" s="43" customFormat="1" ht="110.25" x14ac:dyDescent="0.25">
      <c r="A472" s="113" t="s">
        <v>160</v>
      </c>
      <c r="B472" s="61" t="s">
        <v>52</v>
      </c>
      <c r="C472" s="2" t="s">
        <v>29</v>
      </c>
      <c r="D472" s="41" t="s">
        <v>15</v>
      </c>
      <c r="E472" s="316" t="s">
        <v>222</v>
      </c>
      <c r="F472" s="317" t="s">
        <v>505</v>
      </c>
      <c r="G472" s="318" t="s">
        <v>506</v>
      </c>
      <c r="H472" s="2"/>
      <c r="I472" s="358">
        <f>SUM(I473)</f>
        <v>87000</v>
      </c>
    </row>
    <row r="473" spans="1:9" s="43" customFormat="1" ht="47.25" x14ac:dyDescent="0.25">
      <c r="A473" s="113" t="s">
        <v>525</v>
      </c>
      <c r="B473" s="61" t="s">
        <v>52</v>
      </c>
      <c r="C473" s="2" t="s">
        <v>29</v>
      </c>
      <c r="D473" s="41" t="s">
        <v>15</v>
      </c>
      <c r="E473" s="316" t="s">
        <v>222</v>
      </c>
      <c r="F473" s="317" t="s">
        <v>10</v>
      </c>
      <c r="G473" s="318" t="s">
        <v>506</v>
      </c>
      <c r="H473" s="2"/>
      <c r="I473" s="358">
        <f>SUM(I474)</f>
        <v>87000</v>
      </c>
    </row>
    <row r="474" spans="1:9" s="43" customFormat="1" ht="31.5" x14ac:dyDescent="0.25">
      <c r="A474" s="69" t="s">
        <v>113</v>
      </c>
      <c r="B474" s="607" t="s">
        <v>52</v>
      </c>
      <c r="C474" s="2" t="s">
        <v>29</v>
      </c>
      <c r="D474" s="41" t="s">
        <v>15</v>
      </c>
      <c r="E474" s="316" t="s">
        <v>222</v>
      </c>
      <c r="F474" s="317" t="s">
        <v>10</v>
      </c>
      <c r="G474" s="318" t="s">
        <v>526</v>
      </c>
      <c r="H474" s="2"/>
      <c r="I474" s="358">
        <f>SUM(I475)</f>
        <v>87000</v>
      </c>
    </row>
    <row r="475" spans="1:9" ht="31.5" x14ac:dyDescent="0.25">
      <c r="A475" s="122" t="s">
        <v>709</v>
      </c>
      <c r="B475" s="377" t="s">
        <v>52</v>
      </c>
      <c r="C475" s="2" t="s">
        <v>29</v>
      </c>
      <c r="D475" s="41" t="s">
        <v>15</v>
      </c>
      <c r="E475" s="316" t="s">
        <v>222</v>
      </c>
      <c r="F475" s="317" t="s">
        <v>10</v>
      </c>
      <c r="G475" s="318" t="s">
        <v>526</v>
      </c>
      <c r="H475" s="2" t="s">
        <v>16</v>
      </c>
      <c r="I475" s="359">
        <v>87000</v>
      </c>
    </row>
    <row r="476" spans="1:9" ht="15.75" x14ac:dyDescent="0.25">
      <c r="A476" s="121" t="s">
        <v>1089</v>
      </c>
      <c r="B476" s="29" t="s">
        <v>52</v>
      </c>
      <c r="C476" s="25" t="s">
        <v>29</v>
      </c>
      <c r="D476" s="25" t="s">
        <v>29</v>
      </c>
      <c r="E476" s="322"/>
      <c r="F476" s="323"/>
      <c r="G476" s="324"/>
      <c r="H476" s="25"/>
      <c r="I476" s="384">
        <f>SUM(I477)</f>
        <v>622589</v>
      </c>
    </row>
    <row r="477" spans="1:9" ht="63" x14ac:dyDescent="0.25">
      <c r="A477" s="112" t="s">
        <v>168</v>
      </c>
      <c r="B477" s="36" t="s">
        <v>52</v>
      </c>
      <c r="C477" s="34" t="s">
        <v>29</v>
      </c>
      <c r="D477" s="34" t="s">
        <v>29</v>
      </c>
      <c r="E477" s="270" t="s">
        <v>593</v>
      </c>
      <c r="F477" s="271" t="s">
        <v>505</v>
      </c>
      <c r="G477" s="272" t="s">
        <v>506</v>
      </c>
      <c r="H477" s="34"/>
      <c r="I477" s="357">
        <f>SUM(I478)</f>
        <v>622589</v>
      </c>
    </row>
    <row r="478" spans="1:9" ht="78.75" x14ac:dyDescent="0.25">
      <c r="A478" s="113" t="s">
        <v>170</v>
      </c>
      <c r="B478" s="61" t="s">
        <v>52</v>
      </c>
      <c r="C478" s="50" t="s">
        <v>29</v>
      </c>
      <c r="D478" s="50" t="s">
        <v>29</v>
      </c>
      <c r="E478" s="313" t="s">
        <v>245</v>
      </c>
      <c r="F478" s="314" t="s">
        <v>505</v>
      </c>
      <c r="G478" s="315" t="s">
        <v>506</v>
      </c>
      <c r="H478" s="50"/>
      <c r="I478" s="358">
        <f>SUM(I479)</f>
        <v>622589</v>
      </c>
    </row>
    <row r="479" spans="1:9" ht="31.5" x14ac:dyDescent="0.25">
      <c r="A479" s="113" t="s">
        <v>596</v>
      </c>
      <c r="B479" s="61" t="s">
        <v>52</v>
      </c>
      <c r="C479" s="50" t="s">
        <v>29</v>
      </c>
      <c r="D479" s="50" t="s">
        <v>29</v>
      </c>
      <c r="E479" s="313" t="s">
        <v>245</v>
      </c>
      <c r="F479" s="314" t="s">
        <v>10</v>
      </c>
      <c r="G479" s="315" t="s">
        <v>506</v>
      </c>
      <c r="H479" s="50"/>
      <c r="I479" s="358">
        <f>SUM(I480+I482+I484)</f>
        <v>622589</v>
      </c>
    </row>
    <row r="480" spans="1:9" ht="15.75" x14ac:dyDescent="0.25">
      <c r="A480" s="113" t="s">
        <v>745</v>
      </c>
      <c r="B480" s="61" t="s">
        <v>52</v>
      </c>
      <c r="C480" s="50" t="s">
        <v>29</v>
      </c>
      <c r="D480" s="50" t="s">
        <v>29</v>
      </c>
      <c r="E480" s="313" t="s">
        <v>245</v>
      </c>
      <c r="F480" s="314" t="s">
        <v>10</v>
      </c>
      <c r="G480" s="315" t="s">
        <v>744</v>
      </c>
      <c r="H480" s="50"/>
      <c r="I480" s="358">
        <f>SUM(I481)</f>
        <v>4789</v>
      </c>
    </row>
    <row r="481" spans="1:9" ht="31.5" x14ac:dyDescent="0.25">
      <c r="A481" s="122" t="s">
        <v>709</v>
      </c>
      <c r="B481" s="61" t="s">
        <v>52</v>
      </c>
      <c r="C481" s="50" t="s">
        <v>29</v>
      </c>
      <c r="D481" s="50" t="s">
        <v>29</v>
      </c>
      <c r="E481" s="313" t="s">
        <v>245</v>
      </c>
      <c r="F481" s="314" t="s">
        <v>10</v>
      </c>
      <c r="G481" s="315" t="s">
        <v>744</v>
      </c>
      <c r="H481" s="50" t="s">
        <v>16</v>
      </c>
      <c r="I481" s="360">
        <v>4789</v>
      </c>
    </row>
    <row r="482" spans="1:9" ht="31.5" x14ac:dyDescent="0.25">
      <c r="A482" s="111" t="s">
        <v>597</v>
      </c>
      <c r="B482" s="607" t="s">
        <v>52</v>
      </c>
      <c r="C482" s="2" t="s">
        <v>29</v>
      </c>
      <c r="D482" s="2" t="s">
        <v>29</v>
      </c>
      <c r="E482" s="313" t="s">
        <v>245</v>
      </c>
      <c r="F482" s="274" t="s">
        <v>10</v>
      </c>
      <c r="G482" s="275" t="s">
        <v>598</v>
      </c>
      <c r="H482" s="2"/>
      <c r="I482" s="358">
        <f>SUM(I483)</f>
        <v>388800</v>
      </c>
    </row>
    <row r="483" spans="1:9" ht="31.5" x14ac:dyDescent="0.25">
      <c r="A483" s="122" t="s">
        <v>709</v>
      </c>
      <c r="B483" s="377" t="s">
        <v>52</v>
      </c>
      <c r="C483" s="2" t="s">
        <v>29</v>
      </c>
      <c r="D483" s="2" t="s">
        <v>29</v>
      </c>
      <c r="E483" s="313" t="s">
        <v>245</v>
      </c>
      <c r="F483" s="274" t="s">
        <v>10</v>
      </c>
      <c r="G483" s="275" t="s">
        <v>598</v>
      </c>
      <c r="H483" s="2" t="s">
        <v>16</v>
      </c>
      <c r="I483" s="360">
        <v>388800</v>
      </c>
    </row>
    <row r="484" spans="1:9" ht="15.75" x14ac:dyDescent="0.25">
      <c r="A484" s="99" t="s">
        <v>743</v>
      </c>
      <c r="B484" s="377" t="s">
        <v>52</v>
      </c>
      <c r="C484" s="2" t="s">
        <v>29</v>
      </c>
      <c r="D484" s="2" t="s">
        <v>29</v>
      </c>
      <c r="E484" s="313" t="s">
        <v>245</v>
      </c>
      <c r="F484" s="274" t="s">
        <v>10</v>
      </c>
      <c r="G484" s="275" t="s">
        <v>742</v>
      </c>
      <c r="H484" s="2"/>
      <c r="I484" s="358">
        <f>SUM(I485)</f>
        <v>229000</v>
      </c>
    </row>
    <row r="485" spans="1:9" ht="31.5" x14ac:dyDescent="0.25">
      <c r="A485" s="122" t="s">
        <v>709</v>
      </c>
      <c r="B485" s="377" t="s">
        <v>52</v>
      </c>
      <c r="C485" s="2" t="s">
        <v>29</v>
      </c>
      <c r="D485" s="2" t="s">
        <v>29</v>
      </c>
      <c r="E485" s="313" t="s">
        <v>245</v>
      </c>
      <c r="F485" s="274" t="s">
        <v>10</v>
      </c>
      <c r="G485" s="275" t="s">
        <v>742</v>
      </c>
      <c r="H485" s="2" t="s">
        <v>16</v>
      </c>
      <c r="I485" s="360">
        <v>229000</v>
      </c>
    </row>
    <row r="486" spans="1:9" ht="15.75" x14ac:dyDescent="0.25">
      <c r="A486" s="121" t="s">
        <v>31</v>
      </c>
      <c r="B486" s="29" t="s">
        <v>52</v>
      </c>
      <c r="C486" s="25" t="s">
        <v>29</v>
      </c>
      <c r="D486" s="25" t="s">
        <v>32</v>
      </c>
      <c r="E486" s="322"/>
      <c r="F486" s="323"/>
      <c r="G486" s="324"/>
      <c r="H486" s="25"/>
      <c r="I486" s="384">
        <f>SUM(I492,I487,I505,I510)</f>
        <v>7967808</v>
      </c>
    </row>
    <row r="487" spans="1:9" s="72" customFormat="1" ht="47.25" x14ac:dyDescent="0.25">
      <c r="A487" s="112" t="s">
        <v>126</v>
      </c>
      <c r="B487" s="36" t="s">
        <v>52</v>
      </c>
      <c r="C487" s="34" t="s">
        <v>29</v>
      </c>
      <c r="D487" s="34" t="s">
        <v>32</v>
      </c>
      <c r="E487" s="270" t="s">
        <v>201</v>
      </c>
      <c r="F487" s="271" t="s">
        <v>505</v>
      </c>
      <c r="G487" s="272" t="s">
        <v>506</v>
      </c>
      <c r="H487" s="34"/>
      <c r="I487" s="357">
        <f>SUM(I488)</f>
        <v>3000</v>
      </c>
    </row>
    <row r="488" spans="1:9" s="43" customFormat="1" ht="78.75" x14ac:dyDescent="0.25">
      <c r="A488" s="114" t="s">
        <v>127</v>
      </c>
      <c r="B488" s="381" t="s">
        <v>52</v>
      </c>
      <c r="C488" s="78" t="s">
        <v>29</v>
      </c>
      <c r="D488" s="41" t="s">
        <v>32</v>
      </c>
      <c r="E488" s="316" t="s">
        <v>234</v>
      </c>
      <c r="F488" s="317" t="s">
        <v>505</v>
      </c>
      <c r="G488" s="318" t="s">
        <v>506</v>
      </c>
      <c r="H488" s="79"/>
      <c r="I488" s="361">
        <f>SUM(I489)</f>
        <v>3000</v>
      </c>
    </row>
    <row r="489" spans="1:9" s="43" customFormat="1" ht="47.25" x14ac:dyDescent="0.25">
      <c r="A489" s="370" t="s">
        <v>513</v>
      </c>
      <c r="B489" s="381" t="s">
        <v>52</v>
      </c>
      <c r="C489" s="78" t="s">
        <v>29</v>
      </c>
      <c r="D489" s="41" t="s">
        <v>32</v>
      </c>
      <c r="E489" s="316" t="s">
        <v>234</v>
      </c>
      <c r="F489" s="317" t="s">
        <v>10</v>
      </c>
      <c r="G489" s="318" t="s">
        <v>506</v>
      </c>
      <c r="H489" s="79"/>
      <c r="I489" s="361">
        <f>SUM(I490)</f>
        <v>3000</v>
      </c>
    </row>
    <row r="490" spans="1:9" s="43" customFormat="1" ht="31.5" x14ac:dyDescent="0.25">
      <c r="A490" s="88" t="s">
        <v>116</v>
      </c>
      <c r="B490" s="61" t="s">
        <v>52</v>
      </c>
      <c r="C490" s="78" t="s">
        <v>29</v>
      </c>
      <c r="D490" s="41" t="s">
        <v>32</v>
      </c>
      <c r="E490" s="316" t="s">
        <v>234</v>
      </c>
      <c r="F490" s="317" t="s">
        <v>10</v>
      </c>
      <c r="G490" s="318" t="s">
        <v>515</v>
      </c>
      <c r="H490" s="2"/>
      <c r="I490" s="358">
        <f>SUM(I491)</f>
        <v>3000</v>
      </c>
    </row>
    <row r="491" spans="1:9" s="43" customFormat="1" ht="31.5" x14ac:dyDescent="0.25">
      <c r="A491" s="115" t="s">
        <v>709</v>
      </c>
      <c r="B491" s="382" t="s">
        <v>52</v>
      </c>
      <c r="C491" s="78" t="s">
        <v>29</v>
      </c>
      <c r="D491" s="41" t="s">
        <v>32</v>
      </c>
      <c r="E491" s="316" t="s">
        <v>234</v>
      </c>
      <c r="F491" s="317" t="s">
        <v>10</v>
      </c>
      <c r="G491" s="318" t="s">
        <v>515</v>
      </c>
      <c r="H491" s="79" t="s">
        <v>16</v>
      </c>
      <c r="I491" s="362">
        <v>3000</v>
      </c>
    </row>
    <row r="492" spans="1:9" ht="31.5" x14ac:dyDescent="0.25">
      <c r="A492" s="109" t="s">
        <v>157</v>
      </c>
      <c r="B492" s="36" t="s">
        <v>52</v>
      </c>
      <c r="C492" s="34" t="s">
        <v>29</v>
      </c>
      <c r="D492" s="34" t="s">
        <v>32</v>
      </c>
      <c r="E492" s="270" t="s">
        <v>575</v>
      </c>
      <c r="F492" s="271" t="s">
        <v>505</v>
      </c>
      <c r="G492" s="272" t="s">
        <v>506</v>
      </c>
      <c r="H492" s="34"/>
      <c r="I492" s="357">
        <f>SUM(I493)</f>
        <v>7937108</v>
      </c>
    </row>
    <row r="493" spans="1:9" ht="63" x14ac:dyDescent="0.25">
      <c r="A493" s="69" t="s">
        <v>171</v>
      </c>
      <c r="B493" s="607" t="s">
        <v>52</v>
      </c>
      <c r="C493" s="2" t="s">
        <v>29</v>
      </c>
      <c r="D493" s="2" t="s">
        <v>32</v>
      </c>
      <c r="E493" s="273" t="s">
        <v>246</v>
      </c>
      <c r="F493" s="274" t="s">
        <v>505</v>
      </c>
      <c r="G493" s="275" t="s">
        <v>506</v>
      </c>
      <c r="H493" s="2"/>
      <c r="I493" s="358">
        <f>SUM(I494+I501)</f>
        <v>7937108</v>
      </c>
    </row>
    <row r="494" spans="1:9" ht="47.25" x14ac:dyDescent="0.25">
      <c r="A494" s="69" t="s">
        <v>599</v>
      </c>
      <c r="B494" s="607" t="s">
        <v>52</v>
      </c>
      <c r="C494" s="2" t="s">
        <v>29</v>
      </c>
      <c r="D494" s="2" t="s">
        <v>32</v>
      </c>
      <c r="E494" s="273" t="s">
        <v>246</v>
      </c>
      <c r="F494" s="274" t="s">
        <v>10</v>
      </c>
      <c r="G494" s="275" t="s">
        <v>506</v>
      </c>
      <c r="H494" s="2"/>
      <c r="I494" s="358">
        <f>SUM(I495+I497)</f>
        <v>6713482</v>
      </c>
    </row>
    <row r="495" spans="1:9" ht="35.25" customHeight="1" x14ac:dyDescent="0.25">
      <c r="A495" s="69" t="s">
        <v>172</v>
      </c>
      <c r="B495" s="607" t="s">
        <v>52</v>
      </c>
      <c r="C495" s="2" t="s">
        <v>29</v>
      </c>
      <c r="D495" s="2" t="s">
        <v>32</v>
      </c>
      <c r="E495" s="273" t="s">
        <v>246</v>
      </c>
      <c r="F495" s="274" t="s">
        <v>10</v>
      </c>
      <c r="G495" s="275" t="s">
        <v>600</v>
      </c>
      <c r="H495" s="2"/>
      <c r="I495" s="358">
        <f>SUM(I496)</f>
        <v>38436</v>
      </c>
    </row>
    <row r="496" spans="1:9" ht="63" x14ac:dyDescent="0.25">
      <c r="A496" s="111" t="s">
        <v>88</v>
      </c>
      <c r="B496" s="607" t="s">
        <v>52</v>
      </c>
      <c r="C496" s="2" t="s">
        <v>29</v>
      </c>
      <c r="D496" s="2" t="s">
        <v>32</v>
      </c>
      <c r="E496" s="273" t="s">
        <v>246</v>
      </c>
      <c r="F496" s="274" t="s">
        <v>10</v>
      </c>
      <c r="G496" s="275" t="s">
        <v>600</v>
      </c>
      <c r="H496" s="2" t="s">
        <v>13</v>
      </c>
      <c r="I496" s="360">
        <v>38436</v>
      </c>
    </row>
    <row r="497" spans="1:9" ht="31.5" x14ac:dyDescent="0.25">
      <c r="A497" s="69" t="s">
        <v>98</v>
      </c>
      <c r="B497" s="607" t="s">
        <v>52</v>
      </c>
      <c r="C497" s="50" t="s">
        <v>29</v>
      </c>
      <c r="D497" s="50" t="s">
        <v>32</v>
      </c>
      <c r="E497" s="313" t="s">
        <v>246</v>
      </c>
      <c r="F497" s="314" t="s">
        <v>10</v>
      </c>
      <c r="G497" s="315" t="s">
        <v>539</v>
      </c>
      <c r="H497" s="50"/>
      <c r="I497" s="358">
        <f>SUM(I498:I500)</f>
        <v>6675046</v>
      </c>
    </row>
    <row r="498" spans="1:9" ht="63" x14ac:dyDescent="0.25">
      <c r="A498" s="111" t="s">
        <v>88</v>
      </c>
      <c r="B498" s="607" t="s">
        <v>52</v>
      </c>
      <c r="C498" s="2" t="s">
        <v>29</v>
      </c>
      <c r="D498" s="2" t="s">
        <v>32</v>
      </c>
      <c r="E498" s="273" t="s">
        <v>246</v>
      </c>
      <c r="F498" s="274" t="s">
        <v>10</v>
      </c>
      <c r="G498" s="275" t="s">
        <v>539</v>
      </c>
      <c r="H498" s="2" t="s">
        <v>13</v>
      </c>
      <c r="I498" s="360">
        <v>5716602</v>
      </c>
    </row>
    <row r="499" spans="1:9" ht="31.5" x14ac:dyDescent="0.25">
      <c r="A499" s="122" t="s">
        <v>709</v>
      </c>
      <c r="B499" s="377" t="s">
        <v>52</v>
      </c>
      <c r="C499" s="2" t="s">
        <v>29</v>
      </c>
      <c r="D499" s="2" t="s">
        <v>32</v>
      </c>
      <c r="E499" s="273" t="s">
        <v>246</v>
      </c>
      <c r="F499" s="274" t="s">
        <v>10</v>
      </c>
      <c r="G499" s="275" t="s">
        <v>539</v>
      </c>
      <c r="H499" s="2" t="s">
        <v>16</v>
      </c>
      <c r="I499" s="360">
        <v>954884</v>
      </c>
    </row>
    <row r="500" spans="1:9" ht="15.75" x14ac:dyDescent="0.25">
      <c r="A500" s="69" t="s">
        <v>18</v>
      </c>
      <c r="B500" s="607" t="s">
        <v>52</v>
      </c>
      <c r="C500" s="2" t="s">
        <v>29</v>
      </c>
      <c r="D500" s="2" t="s">
        <v>32</v>
      </c>
      <c r="E500" s="273" t="s">
        <v>246</v>
      </c>
      <c r="F500" s="274" t="s">
        <v>10</v>
      </c>
      <c r="G500" s="275" t="s">
        <v>539</v>
      </c>
      <c r="H500" s="2" t="s">
        <v>17</v>
      </c>
      <c r="I500" s="360">
        <v>3560</v>
      </c>
    </row>
    <row r="501" spans="1:9" ht="68.25" customHeight="1" x14ac:dyDescent="0.25">
      <c r="A501" s="69" t="s">
        <v>601</v>
      </c>
      <c r="B501" s="607" t="s">
        <v>52</v>
      </c>
      <c r="C501" s="2" t="s">
        <v>29</v>
      </c>
      <c r="D501" s="2" t="s">
        <v>32</v>
      </c>
      <c r="E501" s="273" t="s">
        <v>246</v>
      </c>
      <c r="F501" s="274" t="s">
        <v>12</v>
      </c>
      <c r="G501" s="275" t="s">
        <v>506</v>
      </c>
      <c r="H501" s="2"/>
      <c r="I501" s="358">
        <f>SUM(I502)</f>
        <v>1223626</v>
      </c>
    </row>
    <row r="502" spans="1:9" ht="31.5" x14ac:dyDescent="0.25">
      <c r="A502" s="69" t="s">
        <v>87</v>
      </c>
      <c r="B502" s="607" t="s">
        <v>52</v>
      </c>
      <c r="C502" s="2" t="s">
        <v>29</v>
      </c>
      <c r="D502" s="2" t="s">
        <v>32</v>
      </c>
      <c r="E502" s="273" t="s">
        <v>246</v>
      </c>
      <c r="F502" s="274" t="s">
        <v>12</v>
      </c>
      <c r="G502" s="275" t="s">
        <v>510</v>
      </c>
      <c r="H502" s="2"/>
      <c r="I502" s="358">
        <f>SUM(I503:I504)</f>
        <v>1223626</v>
      </c>
    </row>
    <row r="503" spans="1:9" ht="63" x14ac:dyDescent="0.25">
      <c r="A503" s="111" t="s">
        <v>88</v>
      </c>
      <c r="B503" s="607" t="s">
        <v>52</v>
      </c>
      <c r="C503" s="2" t="s">
        <v>29</v>
      </c>
      <c r="D503" s="2" t="s">
        <v>32</v>
      </c>
      <c r="E503" s="273" t="s">
        <v>246</v>
      </c>
      <c r="F503" s="274" t="s">
        <v>12</v>
      </c>
      <c r="G503" s="275" t="s">
        <v>510</v>
      </c>
      <c r="H503" s="2" t="s">
        <v>13</v>
      </c>
      <c r="I503" s="359">
        <v>1223626</v>
      </c>
    </row>
    <row r="504" spans="1:9" ht="31.5" hidden="1" x14ac:dyDescent="0.25">
      <c r="A504" s="115" t="s">
        <v>709</v>
      </c>
      <c r="B504" s="607" t="s">
        <v>52</v>
      </c>
      <c r="C504" s="2" t="s">
        <v>29</v>
      </c>
      <c r="D504" s="2" t="s">
        <v>32</v>
      </c>
      <c r="E504" s="273" t="s">
        <v>246</v>
      </c>
      <c r="F504" s="274" t="s">
        <v>12</v>
      </c>
      <c r="G504" s="275" t="s">
        <v>510</v>
      </c>
      <c r="H504" s="2" t="s">
        <v>16</v>
      </c>
      <c r="I504" s="359"/>
    </row>
    <row r="505" spans="1:9" ht="47.25" hidden="1" x14ac:dyDescent="0.25">
      <c r="A505" s="112" t="s">
        <v>128</v>
      </c>
      <c r="B505" s="36" t="s">
        <v>52</v>
      </c>
      <c r="C505" s="34" t="s">
        <v>29</v>
      </c>
      <c r="D505" s="34" t="s">
        <v>32</v>
      </c>
      <c r="E505" s="270" t="s">
        <v>520</v>
      </c>
      <c r="F505" s="271" t="s">
        <v>505</v>
      </c>
      <c r="G505" s="272" t="s">
        <v>506</v>
      </c>
      <c r="H505" s="34"/>
      <c r="I505" s="357">
        <f>SUM(I506)</f>
        <v>0</v>
      </c>
    </row>
    <row r="506" spans="1:9" ht="63" hidden="1" x14ac:dyDescent="0.25">
      <c r="A506" s="113" t="s">
        <v>164</v>
      </c>
      <c r="B506" s="61" t="s">
        <v>52</v>
      </c>
      <c r="C506" s="41" t="s">
        <v>29</v>
      </c>
      <c r="D506" s="50" t="s">
        <v>32</v>
      </c>
      <c r="E506" s="313" t="s">
        <v>244</v>
      </c>
      <c r="F506" s="314" t="s">
        <v>505</v>
      </c>
      <c r="G506" s="315" t="s">
        <v>506</v>
      </c>
      <c r="H506" s="79"/>
      <c r="I506" s="361">
        <f>SUM(I507)</f>
        <v>0</v>
      </c>
    </row>
    <row r="507" spans="1:9" ht="31.5" hidden="1" x14ac:dyDescent="0.25">
      <c r="A507" s="113" t="s">
        <v>589</v>
      </c>
      <c r="B507" s="61" t="s">
        <v>52</v>
      </c>
      <c r="C507" s="41" t="s">
        <v>29</v>
      </c>
      <c r="D507" s="50" t="s">
        <v>32</v>
      </c>
      <c r="E507" s="313" t="s">
        <v>244</v>
      </c>
      <c r="F507" s="314" t="s">
        <v>10</v>
      </c>
      <c r="G507" s="315" t="s">
        <v>506</v>
      </c>
      <c r="H507" s="79"/>
      <c r="I507" s="361">
        <f>SUM(I508)</f>
        <v>0</v>
      </c>
    </row>
    <row r="508" spans="1:9" ht="31.5" hidden="1" x14ac:dyDescent="0.25">
      <c r="A508" s="114" t="s">
        <v>165</v>
      </c>
      <c r="B508" s="381" t="s">
        <v>52</v>
      </c>
      <c r="C508" s="41" t="s">
        <v>29</v>
      </c>
      <c r="D508" s="50" t="s">
        <v>32</v>
      </c>
      <c r="E508" s="313" t="s">
        <v>244</v>
      </c>
      <c r="F508" s="314" t="s">
        <v>10</v>
      </c>
      <c r="G508" s="315" t="s">
        <v>590</v>
      </c>
      <c r="H508" s="79"/>
      <c r="I508" s="361">
        <f>SUM(I509)</f>
        <v>0</v>
      </c>
    </row>
    <row r="509" spans="1:9" ht="31.5" hidden="1" x14ac:dyDescent="0.25">
      <c r="A509" s="115" t="s">
        <v>709</v>
      </c>
      <c r="B509" s="382" t="s">
        <v>52</v>
      </c>
      <c r="C509" s="50" t="s">
        <v>29</v>
      </c>
      <c r="D509" s="50" t="s">
        <v>32</v>
      </c>
      <c r="E509" s="313" t="s">
        <v>244</v>
      </c>
      <c r="F509" s="314" t="s">
        <v>10</v>
      </c>
      <c r="G509" s="315" t="s">
        <v>590</v>
      </c>
      <c r="H509" s="79" t="s">
        <v>16</v>
      </c>
      <c r="I509" s="362"/>
    </row>
    <row r="510" spans="1:9" s="43" customFormat="1" ht="63" x14ac:dyDescent="0.25">
      <c r="A510" s="112" t="s">
        <v>144</v>
      </c>
      <c r="B510" s="36" t="s">
        <v>52</v>
      </c>
      <c r="C510" s="34" t="s">
        <v>29</v>
      </c>
      <c r="D510" s="48" t="s">
        <v>32</v>
      </c>
      <c r="E510" s="282" t="s">
        <v>220</v>
      </c>
      <c r="F510" s="283" t="s">
        <v>505</v>
      </c>
      <c r="G510" s="284" t="s">
        <v>506</v>
      </c>
      <c r="H510" s="34"/>
      <c r="I510" s="357">
        <f>SUM(I511)</f>
        <v>27700</v>
      </c>
    </row>
    <row r="511" spans="1:9" s="43" customFormat="1" ht="110.25" x14ac:dyDescent="0.25">
      <c r="A511" s="113" t="s">
        <v>160</v>
      </c>
      <c r="B511" s="61" t="s">
        <v>52</v>
      </c>
      <c r="C511" s="2" t="s">
        <v>29</v>
      </c>
      <c r="D511" s="41" t="s">
        <v>32</v>
      </c>
      <c r="E511" s="316" t="s">
        <v>222</v>
      </c>
      <c r="F511" s="317" t="s">
        <v>505</v>
      </c>
      <c r="G511" s="318" t="s">
        <v>506</v>
      </c>
      <c r="H511" s="2"/>
      <c r="I511" s="358">
        <f>SUM(I512)</f>
        <v>27700</v>
      </c>
    </row>
    <row r="512" spans="1:9" s="43" customFormat="1" ht="47.25" x14ac:dyDescent="0.25">
      <c r="A512" s="113" t="s">
        <v>525</v>
      </c>
      <c r="B512" s="61" t="s">
        <v>52</v>
      </c>
      <c r="C512" s="2" t="s">
        <v>29</v>
      </c>
      <c r="D512" s="41" t="s">
        <v>32</v>
      </c>
      <c r="E512" s="316" t="s">
        <v>222</v>
      </c>
      <c r="F512" s="317" t="s">
        <v>10</v>
      </c>
      <c r="G512" s="318" t="s">
        <v>506</v>
      </c>
      <c r="H512" s="2"/>
      <c r="I512" s="358">
        <f>SUM(I513)</f>
        <v>27700</v>
      </c>
    </row>
    <row r="513" spans="1:9" s="43" customFormat="1" ht="31.5" x14ac:dyDescent="0.25">
      <c r="A513" s="69" t="s">
        <v>113</v>
      </c>
      <c r="B513" s="607" t="s">
        <v>52</v>
      </c>
      <c r="C513" s="2" t="s">
        <v>29</v>
      </c>
      <c r="D513" s="41" t="s">
        <v>32</v>
      </c>
      <c r="E513" s="316" t="s">
        <v>222</v>
      </c>
      <c r="F513" s="317" t="s">
        <v>10</v>
      </c>
      <c r="G513" s="318" t="s">
        <v>526</v>
      </c>
      <c r="H513" s="2"/>
      <c r="I513" s="358">
        <f>SUM(I514)</f>
        <v>27700</v>
      </c>
    </row>
    <row r="514" spans="1:9" s="43" customFormat="1" ht="31.5" x14ac:dyDescent="0.25">
      <c r="A514" s="122" t="s">
        <v>709</v>
      </c>
      <c r="B514" s="377" t="s">
        <v>52</v>
      </c>
      <c r="C514" s="2" t="s">
        <v>29</v>
      </c>
      <c r="D514" s="41" t="s">
        <v>32</v>
      </c>
      <c r="E514" s="316" t="s">
        <v>222</v>
      </c>
      <c r="F514" s="317" t="s">
        <v>10</v>
      </c>
      <c r="G514" s="318" t="s">
        <v>526</v>
      </c>
      <c r="H514" s="2" t="s">
        <v>16</v>
      </c>
      <c r="I514" s="359">
        <v>27700</v>
      </c>
    </row>
    <row r="515" spans="1:9" s="43" customFormat="1" ht="15.75" x14ac:dyDescent="0.25">
      <c r="A515" s="125" t="s">
        <v>37</v>
      </c>
      <c r="B515" s="19" t="s">
        <v>52</v>
      </c>
      <c r="C515" s="19">
        <v>10</v>
      </c>
      <c r="D515" s="19"/>
      <c r="E515" s="385"/>
      <c r="F515" s="386"/>
      <c r="G515" s="387"/>
      <c r="H515" s="15"/>
      <c r="I515" s="383">
        <f>SUM(I516+I544)</f>
        <v>9393398</v>
      </c>
    </row>
    <row r="516" spans="1:9" s="43" customFormat="1" ht="15.75" x14ac:dyDescent="0.25">
      <c r="A516" s="121" t="s">
        <v>41</v>
      </c>
      <c r="B516" s="29" t="s">
        <v>52</v>
      </c>
      <c r="C516" s="29">
        <v>10</v>
      </c>
      <c r="D516" s="25" t="s">
        <v>15</v>
      </c>
      <c r="E516" s="322"/>
      <c r="F516" s="323"/>
      <c r="G516" s="324"/>
      <c r="H516" s="25"/>
      <c r="I516" s="384">
        <f>SUM(I517)</f>
        <v>8258958</v>
      </c>
    </row>
    <row r="517" spans="1:9" ht="31.5" x14ac:dyDescent="0.25">
      <c r="A517" s="112" t="s">
        <v>157</v>
      </c>
      <c r="B517" s="36" t="s">
        <v>52</v>
      </c>
      <c r="C517" s="36">
        <v>10</v>
      </c>
      <c r="D517" s="34" t="s">
        <v>15</v>
      </c>
      <c r="E517" s="270" t="s">
        <v>575</v>
      </c>
      <c r="F517" s="271" t="s">
        <v>505</v>
      </c>
      <c r="G517" s="272" t="s">
        <v>506</v>
      </c>
      <c r="H517" s="34"/>
      <c r="I517" s="357">
        <f>SUM(I518,I535)</f>
        <v>8258958</v>
      </c>
    </row>
    <row r="518" spans="1:9" ht="47.25" x14ac:dyDescent="0.25">
      <c r="A518" s="111" t="s">
        <v>158</v>
      </c>
      <c r="B518" s="607" t="s">
        <v>52</v>
      </c>
      <c r="C518" s="607">
        <v>10</v>
      </c>
      <c r="D518" s="2" t="s">
        <v>15</v>
      </c>
      <c r="E518" s="273" t="s">
        <v>241</v>
      </c>
      <c r="F518" s="274" t="s">
        <v>505</v>
      </c>
      <c r="G518" s="275" t="s">
        <v>506</v>
      </c>
      <c r="H518" s="2"/>
      <c r="I518" s="358">
        <f>SUM(I519+I527)</f>
        <v>8133599</v>
      </c>
    </row>
    <row r="519" spans="1:9" ht="15.75" x14ac:dyDescent="0.25">
      <c r="A519" s="111" t="s">
        <v>576</v>
      </c>
      <c r="B519" s="607" t="s">
        <v>52</v>
      </c>
      <c r="C519" s="607">
        <v>10</v>
      </c>
      <c r="D519" s="2" t="s">
        <v>15</v>
      </c>
      <c r="E519" s="273" t="s">
        <v>241</v>
      </c>
      <c r="F519" s="274" t="s">
        <v>10</v>
      </c>
      <c r="G519" s="275" t="s">
        <v>506</v>
      </c>
      <c r="H519" s="2"/>
      <c r="I519" s="358">
        <f>SUM(I520+I522+I525)</f>
        <v>909950</v>
      </c>
    </row>
    <row r="520" spans="1:9" ht="31.5" x14ac:dyDescent="0.25">
      <c r="A520" s="111" t="s">
        <v>740</v>
      </c>
      <c r="B520" s="607" t="s">
        <v>52</v>
      </c>
      <c r="C520" s="607">
        <v>10</v>
      </c>
      <c r="D520" s="2" t="s">
        <v>15</v>
      </c>
      <c r="E520" s="273" t="s">
        <v>241</v>
      </c>
      <c r="F520" s="274" t="s">
        <v>10</v>
      </c>
      <c r="G520" s="275" t="s">
        <v>739</v>
      </c>
      <c r="H520" s="2"/>
      <c r="I520" s="358">
        <f>SUM(I521)</f>
        <v>27000</v>
      </c>
    </row>
    <row r="521" spans="1:9" ht="15.75" x14ac:dyDescent="0.25">
      <c r="A521" s="69" t="s">
        <v>40</v>
      </c>
      <c r="B521" s="607" t="s">
        <v>52</v>
      </c>
      <c r="C521" s="607">
        <v>10</v>
      </c>
      <c r="D521" s="2" t="s">
        <v>15</v>
      </c>
      <c r="E521" s="273" t="s">
        <v>241</v>
      </c>
      <c r="F521" s="274" t="s">
        <v>10</v>
      </c>
      <c r="G521" s="275" t="s">
        <v>739</v>
      </c>
      <c r="H521" s="2" t="s">
        <v>39</v>
      </c>
      <c r="I521" s="360">
        <v>27000</v>
      </c>
    </row>
    <row r="522" spans="1:9" ht="63.75" customHeight="1" x14ac:dyDescent="0.25">
      <c r="A522" s="69" t="s">
        <v>110</v>
      </c>
      <c r="B522" s="607" t="s">
        <v>52</v>
      </c>
      <c r="C522" s="607">
        <v>10</v>
      </c>
      <c r="D522" s="2" t="s">
        <v>15</v>
      </c>
      <c r="E522" s="273" t="s">
        <v>241</v>
      </c>
      <c r="F522" s="274" t="s">
        <v>10</v>
      </c>
      <c r="G522" s="275" t="s">
        <v>616</v>
      </c>
      <c r="H522" s="2"/>
      <c r="I522" s="358">
        <f>SUM(I523:I524)</f>
        <v>822950</v>
      </c>
    </row>
    <row r="523" spans="1:9" ht="31.5" x14ac:dyDescent="0.25">
      <c r="A523" s="122" t="s">
        <v>709</v>
      </c>
      <c r="B523" s="377" t="s">
        <v>52</v>
      </c>
      <c r="C523" s="607">
        <v>10</v>
      </c>
      <c r="D523" s="2" t="s">
        <v>15</v>
      </c>
      <c r="E523" s="273" t="s">
        <v>241</v>
      </c>
      <c r="F523" s="274" t="s">
        <v>10</v>
      </c>
      <c r="G523" s="275" t="s">
        <v>616</v>
      </c>
      <c r="H523" s="2" t="s">
        <v>16</v>
      </c>
      <c r="I523" s="360">
        <v>3862</v>
      </c>
    </row>
    <row r="524" spans="1:9" ht="15.75" x14ac:dyDescent="0.25">
      <c r="A524" s="69" t="s">
        <v>40</v>
      </c>
      <c r="B524" s="607" t="s">
        <v>52</v>
      </c>
      <c r="C524" s="607">
        <v>10</v>
      </c>
      <c r="D524" s="2" t="s">
        <v>15</v>
      </c>
      <c r="E524" s="273" t="s">
        <v>241</v>
      </c>
      <c r="F524" s="274" t="s">
        <v>10</v>
      </c>
      <c r="G524" s="275" t="s">
        <v>616</v>
      </c>
      <c r="H524" s="2" t="s">
        <v>39</v>
      </c>
      <c r="I524" s="360">
        <v>819088</v>
      </c>
    </row>
    <row r="525" spans="1:9" ht="31.5" x14ac:dyDescent="0.25">
      <c r="A525" s="69" t="s">
        <v>581</v>
      </c>
      <c r="B525" s="607" t="s">
        <v>52</v>
      </c>
      <c r="C525" s="607">
        <v>10</v>
      </c>
      <c r="D525" s="2" t="s">
        <v>15</v>
      </c>
      <c r="E525" s="273" t="s">
        <v>241</v>
      </c>
      <c r="F525" s="274" t="s">
        <v>10</v>
      </c>
      <c r="G525" s="275" t="s">
        <v>582</v>
      </c>
      <c r="H525" s="2"/>
      <c r="I525" s="358">
        <f>SUM(I526)</f>
        <v>60000</v>
      </c>
    </row>
    <row r="526" spans="1:9" ht="15.75" x14ac:dyDescent="0.25">
      <c r="A526" s="69" t="s">
        <v>40</v>
      </c>
      <c r="B526" s="607" t="s">
        <v>52</v>
      </c>
      <c r="C526" s="607">
        <v>10</v>
      </c>
      <c r="D526" s="2" t="s">
        <v>15</v>
      </c>
      <c r="E526" s="273" t="s">
        <v>241</v>
      </c>
      <c r="F526" s="274" t="s">
        <v>10</v>
      </c>
      <c r="G526" s="275" t="s">
        <v>582</v>
      </c>
      <c r="H526" s="2" t="s">
        <v>39</v>
      </c>
      <c r="I526" s="360">
        <v>60000</v>
      </c>
    </row>
    <row r="527" spans="1:9" ht="15.75" x14ac:dyDescent="0.25">
      <c r="A527" s="69" t="s">
        <v>588</v>
      </c>
      <c r="B527" s="607" t="s">
        <v>52</v>
      </c>
      <c r="C527" s="607">
        <v>10</v>
      </c>
      <c r="D527" s="2" t="s">
        <v>15</v>
      </c>
      <c r="E527" s="273" t="s">
        <v>241</v>
      </c>
      <c r="F527" s="274" t="s">
        <v>12</v>
      </c>
      <c r="G527" s="275" t="s">
        <v>506</v>
      </c>
      <c r="H527" s="2"/>
      <c r="I527" s="358">
        <f>SUM(I528+I530+I533)</f>
        <v>7223649</v>
      </c>
    </row>
    <row r="528" spans="1:9" ht="31.5" x14ac:dyDescent="0.25">
      <c r="A528" s="111" t="s">
        <v>740</v>
      </c>
      <c r="B528" s="607" t="s">
        <v>52</v>
      </c>
      <c r="C528" s="607">
        <v>10</v>
      </c>
      <c r="D528" s="2" t="s">
        <v>15</v>
      </c>
      <c r="E528" s="273" t="s">
        <v>241</v>
      </c>
      <c r="F528" s="274" t="s">
        <v>12</v>
      </c>
      <c r="G528" s="275" t="s">
        <v>739</v>
      </c>
      <c r="H528" s="2"/>
      <c r="I528" s="358">
        <f>SUM(I529)</f>
        <v>40048</v>
      </c>
    </row>
    <row r="529" spans="1:9" ht="15.75" x14ac:dyDescent="0.25">
      <c r="A529" s="69" t="s">
        <v>40</v>
      </c>
      <c r="B529" s="607" t="s">
        <v>52</v>
      </c>
      <c r="C529" s="607">
        <v>10</v>
      </c>
      <c r="D529" s="2" t="s">
        <v>15</v>
      </c>
      <c r="E529" s="273" t="s">
        <v>241</v>
      </c>
      <c r="F529" s="274" t="s">
        <v>12</v>
      </c>
      <c r="G529" s="275" t="s">
        <v>739</v>
      </c>
      <c r="H529" s="2" t="s">
        <v>39</v>
      </c>
      <c r="I529" s="360">
        <v>40048</v>
      </c>
    </row>
    <row r="530" spans="1:9" ht="63" customHeight="1" x14ac:dyDescent="0.25">
      <c r="A530" s="69" t="s">
        <v>110</v>
      </c>
      <c r="B530" s="607" t="s">
        <v>52</v>
      </c>
      <c r="C530" s="607">
        <v>10</v>
      </c>
      <c r="D530" s="2" t="s">
        <v>15</v>
      </c>
      <c r="E530" s="273" t="s">
        <v>241</v>
      </c>
      <c r="F530" s="274" t="s">
        <v>12</v>
      </c>
      <c r="G530" s="275" t="s">
        <v>616</v>
      </c>
      <c r="H530" s="2"/>
      <c r="I530" s="358">
        <f>SUM(I531:I532)</f>
        <v>7042939</v>
      </c>
    </row>
    <row r="531" spans="1:9" ht="31.5" x14ac:dyDescent="0.25">
      <c r="A531" s="122" t="s">
        <v>709</v>
      </c>
      <c r="B531" s="377" t="s">
        <v>52</v>
      </c>
      <c r="C531" s="607">
        <v>10</v>
      </c>
      <c r="D531" s="2" t="s">
        <v>15</v>
      </c>
      <c r="E531" s="273" t="s">
        <v>241</v>
      </c>
      <c r="F531" s="274" t="s">
        <v>12</v>
      </c>
      <c r="G531" s="275" t="s">
        <v>616</v>
      </c>
      <c r="H531" s="2" t="s">
        <v>16</v>
      </c>
      <c r="I531" s="360">
        <v>30043</v>
      </c>
    </row>
    <row r="532" spans="1:9" ht="15.75" x14ac:dyDescent="0.25">
      <c r="A532" s="69" t="s">
        <v>40</v>
      </c>
      <c r="B532" s="607" t="s">
        <v>52</v>
      </c>
      <c r="C532" s="607">
        <v>10</v>
      </c>
      <c r="D532" s="2" t="s">
        <v>15</v>
      </c>
      <c r="E532" s="273" t="s">
        <v>241</v>
      </c>
      <c r="F532" s="274" t="s">
        <v>12</v>
      </c>
      <c r="G532" s="275" t="s">
        <v>616</v>
      </c>
      <c r="H532" s="2" t="s">
        <v>39</v>
      </c>
      <c r="I532" s="360">
        <v>7012896</v>
      </c>
    </row>
    <row r="533" spans="1:9" ht="31.5" x14ac:dyDescent="0.25">
      <c r="A533" s="69" t="s">
        <v>581</v>
      </c>
      <c r="B533" s="607" t="s">
        <v>52</v>
      </c>
      <c r="C533" s="607">
        <v>10</v>
      </c>
      <c r="D533" s="2" t="s">
        <v>15</v>
      </c>
      <c r="E533" s="273" t="s">
        <v>241</v>
      </c>
      <c r="F533" s="274" t="s">
        <v>12</v>
      </c>
      <c r="G533" s="275" t="s">
        <v>582</v>
      </c>
      <c r="H533" s="2"/>
      <c r="I533" s="358">
        <f>SUM(I534)</f>
        <v>140662</v>
      </c>
    </row>
    <row r="534" spans="1:9" ht="15.75" x14ac:dyDescent="0.25">
      <c r="A534" s="69" t="s">
        <v>40</v>
      </c>
      <c r="B534" s="607" t="s">
        <v>52</v>
      </c>
      <c r="C534" s="607">
        <v>10</v>
      </c>
      <c r="D534" s="2" t="s">
        <v>15</v>
      </c>
      <c r="E534" s="273" t="s">
        <v>241</v>
      </c>
      <c r="F534" s="274" t="s">
        <v>12</v>
      </c>
      <c r="G534" s="275" t="s">
        <v>582</v>
      </c>
      <c r="H534" s="2" t="s">
        <v>39</v>
      </c>
      <c r="I534" s="360">
        <v>140662</v>
      </c>
    </row>
    <row r="535" spans="1:9" ht="49.5" customHeight="1" x14ac:dyDescent="0.25">
      <c r="A535" s="69" t="s">
        <v>162</v>
      </c>
      <c r="B535" s="607" t="s">
        <v>52</v>
      </c>
      <c r="C535" s="607">
        <v>10</v>
      </c>
      <c r="D535" s="2" t="s">
        <v>15</v>
      </c>
      <c r="E535" s="273" t="s">
        <v>242</v>
      </c>
      <c r="F535" s="274" t="s">
        <v>505</v>
      </c>
      <c r="G535" s="275" t="s">
        <v>506</v>
      </c>
      <c r="H535" s="2"/>
      <c r="I535" s="358">
        <f>SUM(I536)</f>
        <v>125359</v>
      </c>
    </row>
    <row r="536" spans="1:9" ht="31.5" x14ac:dyDescent="0.25">
      <c r="A536" s="69" t="s">
        <v>592</v>
      </c>
      <c r="B536" s="607" t="s">
        <v>52</v>
      </c>
      <c r="C536" s="607">
        <v>10</v>
      </c>
      <c r="D536" s="2" t="s">
        <v>15</v>
      </c>
      <c r="E536" s="273" t="s">
        <v>242</v>
      </c>
      <c r="F536" s="274" t="s">
        <v>10</v>
      </c>
      <c r="G536" s="275" t="s">
        <v>506</v>
      </c>
      <c r="H536" s="2"/>
      <c r="I536" s="358">
        <f>SUM(I537+I539+I542)</f>
        <v>125359</v>
      </c>
    </row>
    <row r="537" spans="1:9" ht="31.5" x14ac:dyDescent="0.25">
      <c r="A537" s="111" t="s">
        <v>740</v>
      </c>
      <c r="B537" s="607" t="s">
        <v>52</v>
      </c>
      <c r="C537" s="607">
        <v>10</v>
      </c>
      <c r="D537" s="2" t="s">
        <v>15</v>
      </c>
      <c r="E537" s="273" t="s">
        <v>242</v>
      </c>
      <c r="F537" s="274" t="s">
        <v>10</v>
      </c>
      <c r="G537" s="275" t="s">
        <v>739</v>
      </c>
      <c r="H537" s="2"/>
      <c r="I537" s="358">
        <f>SUM(I538)</f>
        <v>8000</v>
      </c>
    </row>
    <row r="538" spans="1:9" ht="15.75" x14ac:dyDescent="0.25">
      <c r="A538" s="69" t="s">
        <v>40</v>
      </c>
      <c r="B538" s="607" t="s">
        <v>52</v>
      </c>
      <c r="C538" s="607">
        <v>10</v>
      </c>
      <c r="D538" s="2" t="s">
        <v>15</v>
      </c>
      <c r="E538" s="273" t="s">
        <v>242</v>
      </c>
      <c r="F538" s="274" t="s">
        <v>10</v>
      </c>
      <c r="G538" s="275" t="s">
        <v>739</v>
      </c>
      <c r="H538" s="2" t="s">
        <v>39</v>
      </c>
      <c r="I538" s="360">
        <v>8000</v>
      </c>
    </row>
    <row r="539" spans="1:9" ht="65.25" customHeight="1" x14ac:dyDescent="0.25">
      <c r="A539" s="69" t="s">
        <v>110</v>
      </c>
      <c r="B539" s="607" t="s">
        <v>52</v>
      </c>
      <c r="C539" s="607">
        <v>10</v>
      </c>
      <c r="D539" s="2" t="s">
        <v>15</v>
      </c>
      <c r="E539" s="273" t="s">
        <v>242</v>
      </c>
      <c r="F539" s="406" t="s">
        <v>10</v>
      </c>
      <c r="G539" s="275" t="s">
        <v>616</v>
      </c>
      <c r="H539" s="2"/>
      <c r="I539" s="358">
        <f>SUM(I540:I541)</f>
        <v>95359</v>
      </c>
    </row>
    <row r="540" spans="1:9" ht="18" hidden="1" customHeight="1" x14ac:dyDescent="0.25">
      <c r="A540" s="122" t="s">
        <v>709</v>
      </c>
      <c r="B540" s="377" t="s">
        <v>52</v>
      </c>
      <c r="C540" s="607">
        <v>10</v>
      </c>
      <c r="D540" s="2" t="s">
        <v>15</v>
      </c>
      <c r="E540" s="130" t="s">
        <v>242</v>
      </c>
      <c r="F540" s="408" t="s">
        <v>10</v>
      </c>
      <c r="G540" s="405" t="s">
        <v>616</v>
      </c>
      <c r="H540" s="2" t="s">
        <v>16</v>
      </c>
      <c r="I540" s="360"/>
    </row>
    <row r="541" spans="1:9" ht="15.75" x14ac:dyDescent="0.25">
      <c r="A541" s="69" t="s">
        <v>40</v>
      </c>
      <c r="B541" s="607" t="s">
        <v>52</v>
      </c>
      <c r="C541" s="607">
        <v>10</v>
      </c>
      <c r="D541" s="2" t="s">
        <v>15</v>
      </c>
      <c r="E541" s="273" t="s">
        <v>242</v>
      </c>
      <c r="F541" s="407" t="s">
        <v>10</v>
      </c>
      <c r="G541" s="275" t="s">
        <v>616</v>
      </c>
      <c r="H541" s="2" t="s">
        <v>39</v>
      </c>
      <c r="I541" s="360">
        <v>95359</v>
      </c>
    </row>
    <row r="542" spans="1:9" ht="31.5" x14ac:dyDescent="0.25">
      <c r="A542" s="69" t="s">
        <v>581</v>
      </c>
      <c r="B542" s="607" t="s">
        <v>52</v>
      </c>
      <c r="C542" s="607">
        <v>10</v>
      </c>
      <c r="D542" s="2" t="s">
        <v>15</v>
      </c>
      <c r="E542" s="273" t="s">
        <v>242</v>
      </c>
      <c r="F542" s="274" t="s">
        <v>10</v>
      </c>
      <c r="G542" s="275" t="s">
        <v>582</v>
      </c>
      <c r="H542" s="2"/>
      <c r="I542" s="358">
        <f>SUM(I543)</f>
        <v>22000</v>
      </c>
    </row>
    <row r="543" spans="1:9" ht="15.75" x14ac:dyDescent="0.25">
      <c r="A543" s="69" t="s">
        <v>40</v>
      </c>
      <c r="B543" s="607" t="s">
        <v>52</v>
      </c>
      <c r="C543" s="607">
        <v>10</v>
      </c>
      <c r="D543" s="2" t="s">
        <v>15</v>
      </c>
      <c r="E543" s="273" t="s">
        <v>242</v>
      </c>
      <c r="F543" s="274" t="s">
        <v>10</v>
      </c>
      <c r="G543" s="275" t="s">
        <v>582</v>
      </c>
      <c r="H543" s="2" t="s">
        <v>39</v>
      </c>
      <c r="I543" s="360">
        <v>22000</v>
      </c>
    </row>
    <row r="544" spans="1:9" ht="15.75" x14ac:dyDescent="0.25">
      <c r="A544" s="121" t="s">
        <v>42</v>
      </c>
      <c r="B544" s="29" t="s">
        <v>52</v>
      </c>
      <c r="C544" s="29">
        <v>10</v>
      </c>
      <c r="D544" s="25" t="s">
        <v>20</v>
      </c>
      <c r="E544" s="322"/>
      <c r="F544" s="323"/>
      <c r="G544" s="324"/>
      <c r="H544" s="25"/>
      <c r="I544" s="384">
        <f>SUM(I545)</f>
        <v>1134440</v>
      </c>
    </row>
    <row r="545" spans="1:10" ht="31.5" x14ac:dyDescent="0.25">
      <c r="A545" s="112" t="s">
        <v>180</v>
      </c>
      <c r="B545" s="36" t="s">
        <v>52</v>
      </c>
      <c r="C545" s="36">
        <v>10</v>
      </c>
      <c r="D545" s="34" t="s">
        <v>20</v>
      </c>
      <c r="E545" s="270" t="s">
        <v>575</v>
      </c>
      <c r="F545" s="271" t="s">
        <v>505</v>
      </c>
      <c r="G545" s="272" t="s">
        <v>506</v>
      </c>
      <c r="H545" s="34"/>
      <c r="I545" s="357">
        <f>SUM(I546)</f>
        <v>1134440</v>
      </c>
    </row>
    <row r="546" spans="1:10" ht="47.25" x14ac:dyDescent="0.25">
      <c r="A546" s="69" t="s">
        <v>181</v>
      </c>
      <c r="B546" s="607" t="s">
        <v>52</v>
      </c>
      <c r="C546" s="607">
        <v>10</v>
      </c>
      <c r="D546" s="2" t="s">
        <v>20</v>
      </c>
      <c r="E546" s="273" t="s">
        <v>241</v>
      </c>
      <c r="F546" s="274" t="s">
        <v>505</v>
      </c>
      <c r="G546" s="275" t="s">
        <v>506</v>
      </c>
      <c r="H546" s="2"/>
      <c r="I546" s="358">
        <f>SUM(I547)</f>
        <v>1134440</v>
      </c>
    </row>
    <row r="547" spans="1:10" ht="15.75" x14ac:dyDescent="0.25">
      <c r="A547" s="69" t="s">
        <v>576</v>
      </c>
      <c r="B547" s="607" t="s">
        <v>52</v>
      </c>
      <c r="C547" s="6">
        <v>10</v>
      </c>
      <c r="D547" s="2" t="s">
        <v>20</v>
      </c>
      <c r="E547" s="273" t="s">
        <v>241</v>
      </c>
      <c r="F547" s="274" t="s">
        <v>10</v>
      </c>
      <c r="G547" s="275" t="s">
        <v>506</v>
      </c>
      <c r="H547" s="2"/>
      <c r="I547" s="358">
        <f>SUM(I548)</f>
        <v>1134440</v>
      </c>
    </row>
    <row r="548" spans="1:10" ht="15.75" x14ac:dyDescent="0.25">
      <c r="A548" s="111" t="s">
        <v>182</v>
      </c>
      <c r="B548" s="607" t="s">
        <v>52</v>
      </c>
      <c r="C548" s="607">
        <v>10</v>
      </c>
      <c r="D548" s="2" t="s">
        <v>20</v>
      </c>
      <c r="E548" s="273" t="s">
        <v>241</v>
      </c>
      <c r="F548" s="274" t="s">
        <v>10</v>
      </c>
      <c r="G548" s="275" t="s">
        <v>624</v>
      </c>
      <c r="H548" s="2"/>
      <c r="I548" s="358">
        <f>SUM(I549:I550)</f>
        <v>1134440</v>
      </c>
    </row>
    <row r="549" spans="1:10" ht="31.5" hidden="1" x14ac:dyDescent="0.25">
      <c r="A549" s="122" t="s">
        <v>709</v>
      </c>
      <c r="B549" s="377" t="s">
        <v>52</v>
      </c>
      <c r="C549" s="607">
        <v>10</v>
      </c>
      <c r="D549" s="2" t="s">
        <v>20</v>
      </c>
      <c r="E549" s="273" t="s">
        <v>241</v>
      </c>
      <c r="F549" s="274" t="s">
        <v>10</v>
      </c>
      <c r="G549" s="275" t="s">
        <v>624</v>
      </c>
      <c r="H549" s="2" t="s">
        <v>16</v>
      </c>
      <c r="I549" s="360"/>
    </row>
    <row r="550" spans="1:10" ht="15.75" x14ac:dyDescent="0.25">
      <c r="A550" s="69" t="s">
        <v>40</v>
      </c>
      <c r="B550" s="607" t="s">
        <v>52</v>
      </c>
      <c r="C550" s="607">
        <v>10</v>
      </c>
      <c r="D550" s="2" t="s">
        <v>20</v>
      </c>
      <c r="E550" s="273" t="s">
        <v>241</v>
      </c>
      <c r="F550" s="274" t="s">
        <v>10</v>
      </c>
      <c r="G550" s="275" t="s">
        <v>624</v>
      </c>
      <c r="H550" s="2" t="s">
        <v>39</v>
      </c>
      <c r="I550" s="360">
        <v>1134440</v>
      </c>
    </row>
    <row r="551" spans="1:10" s="43" customFormat="1" ht="31.5" x14ac:dyDescent="0.25">
      <c r="A551" s="20" t="s">
        <v>58</v>
      </c>
      <c r="B551" s="21" t="s">
        <v>59</v>
      </c>
      <c r="C551" s="22"/>
      <c r="D551" s="138"/>
      <c r="E551" s="144"/>
      <c r="F551" s="259"/>
      <c r="G551" s="139"/>
      <c r="H551" s="32"/>
      <c r="I551" s="365">
        <f>SUM(I552+I559+I587+I638+I656)</f>
        <v>26030311</v>
      </c>
    </row>
    <row r="552" spans="1:10" s="43" customFormat="1" ht="15.75" x14ac:dyDescent="0.25">
      <c r="A552" s="367" t="s">
        <v>9</v>
      </c>
      <c r="B552" s="401" t="s">
        <v>59</v>
      </c>
      <c r="C552" s="15" t="s">
        <v>10</v>
      </c>
      <c r="D552" s="15"/>
      <c r="E552" s="391"/>
      <c r="F552" s="392"/>
      <c r="G552" s="393"/>
      <c r="H552" s="15"/>
      <c r="I552" s="383">
        <f t="shared" ref="I552:I557" si="1">SUM(I553)</f>
        <v>47400</v>
      </c>
    </row>
    <row r="553" spans="1:10" s="43" customFormat="1" ht="15.75" x14ac:dyDescent="0.25">
      <c r="A553" s="107" t="s">
        <v>23</v>
      </c>
      <c r="B553" s="29" t="s">
        <v>59</v>
      </c>
      <c r="C553" s="25" t="s">
        <v>10</v>
      </c>
      <c r="D553" s="29">
        <v>13</v>
      </c>
      <c r="E553" s="108"/>
      <c r="F553" s="388"/>
      <c r="G553" s="389"/>
      <c r="H553" s="25"/>
      <c r="I553" s="384">
        <f t="shared" si="1"/>
        <v>47400</v>
      </c>
    </row>
    <row r="554" spans="1:10" ht="31.5" x14ac:dyDescent="0.25">
      <c r="A554" s="33" t="s">
        <v>166</v>
      </c>
      <c r="B554" s="36" t="s">
        <v>59</v>
      </c>
      <c r="C554" s="34" t="s">
        <v>10</v>
      </c>
      <c r="D554" s="36">
        <v>13</v>
      </c>
      <c r="E554" s="270" t="s">
        <v>247</v>
      </c>
      <c r="F554" s="271" t="s">
        <v>505</v>
      </c>
      <c r="G554" s="272" t="s">
        <v>506</v>
      </c>
      <c r="H554" s="37"/>
      <c r="I554" s="357">
        <f t="shared" si="1"/>
        <v>47400</v>
      </c>
    </row>
    <row r="555" spans="1:10" ht="32.25" customHeight="1" x14ac:dyDescent="0.25">
      <c r="A555" s="3" t="s">
        <v>174</v>
      </c>
      <c r="B555" s="607" t="s">
        <v>59</v>
      </c>
      <c r="C555" s="2" t="s">
        <v>10</v>
      </c>
      <c r="D555" s="2">
        <v>13</v>
      </c>
      <c r="E555" s="273" t="s">
        <v>603</v>
      </c>
      <c r="F555" s="274" t="s">
        <v>505</v>
      </c>
      <c r="G555" s="275" t="s">
        <v>506</v>
      </c>
      <c r="H555" s="2"/>
      <c r="I555" s="358">
        <f t="shared" si="1"/>
        <v>47400</v>
      </c>
    </row>
    <row r="556" spans="1:10" ht="15.75" x14ac:dyDescent="0.25">
      <c r="A556" s="77" t="s">
        <v>1007</v>
      </c>
      <c r="B556" s="381" t="s">
        <v>59</v>
      </c>
      <c r="C556" s="2" t="s">
        <v>10</v>
      </c>
      <c r="D556" s="2">
        <v>13</v>
      </c>
      <c r="E556" s="273" t="s">
        <v>251</v>
      </c>
      <c r="F556" s="274" t="s">
        <v>12</v>
      </c>
      <c r="G556" s="275" t="s">
        <v>506</v>
      </c>
      <c r="H556" s="2"/>
      <c r="I556" s="358">
        <f t="shared" si="1"/>
        <v>47400</v>
      </c>
      <c r="J556" s="334"/>
    </row>
    <row r="557" spans="1:10" ht="31.5" x14ac:dyDescent="0.25">
      <c r="A557" s="122" t="s">
        <v>573</v>
      </c>
      <c r="B557" s="377" t="s">
        <v>59</v>
      </c>
      <c r="C557" s="2" t="s">
        <v>10</v>
      </c>
      <c r="D557" s="2">
        <v>13</v>
      </c>
      <c r="E557" s="273" t="s">
        <v>251</v>
      </c>
      <c r="F557" s="274" t="s">
        <v>12</v>
      </c>
      <c r="G557" s="293" t="s">
        <v>572</v>
      </c>
      <c r="H557" s="2"/>
      <c r="I557" s="358">
        <f t="shared" si="1"/>
        <v>47400</v>
      </c>
    </row>
    <row r="558" spans="1:10" ht="16.5" customHeight="1" x14ac:dyDescent="0.25">
      <c r="A558" s="99" t="s">
        <v>21</v>
      </c>
      <c r="B558" s="377" t="s">
        <v>59</v>
      </c>
      <c r="C558" s="2" t="s">
        <v>10</v>
      </c>
      <c r="D558" s="2">
        <v>13</v>
      </c>
      <c r="E558" s="273" t="s">
        <v>251</v>
      </c>
      <c r="F558" s="274" t="s">
        <v>12</v>
      </c>
      <c r="G558" s="293" t="s">
        <v>572</v>
      </c>
      <c r="H558" s="2" t="s">
        <v>71</v>
      </c>
      <c r="I558" s="360">
        <v>47400</v>
      </c>
    </row>
    <row r="559" spans="1:10" s="43" customFormat="1" ht="15.75" x14ac:dyDescent="0.25">
      <c r="A559" s="366" t="s">
        <v>27</v>
      </c>
      <c r="B559" s="19" t="s">
        <v>59</v>
      </c>
      <c r="C559" s="15" t="s">
        <v>29</v>
      </c>
      <c r="D559" s="19"/>
      <c r="E559" s="304"/>
      <c r="F559" s="305"/>
      <c r="G559" s="306"/>
      <c r="H559" s="15"/>
      <c r="I559" s="383">
        <f>SUM(I560+I568)</f>
        <v>6113220</v>
      </c>
    </row>
    <row r="560" spans="1:10" s="43" customFormat="1" ht="15.75" x14ac:dyDescent="0.25">
      <c r="A560" s="107" t="s">
        <v>1014</v>
      </c>
      <c r="B560" s="29" t="s">
        <v>59</v>
      </c>
      <c r="C560" s="25" t="s">
        <v>29</v>
      </c>
      <c r="D560" s="25" t="s">
        <v>15</v>
      </c>
      <c r="E560" s="267"/>
      <c r="F560" s="268"/>
      <c r="G560" s="269"/>
      <c r="H560" s="25"/>
      <c r="I560" s="384">
        <f>SUM(I561)</f>
        <v>5395000</v>
      </c>
    </row>
    <row r="561" spans="1:9" s="43" customFormat="1" ht="31.5" x14ac:dyDescent="0.25">
      <c r="A561" s="109" t="s">
        <v>166</v>
      </c>
      <c r="B561" s="133" t="s">
        <v>59</v>
      </c>
      <c r="C561" s="34" t="s">
        <v>29</v>
      </c>
      <c r="D561" s="34" t="s">
        <v>15</v>
      </c>
      <c r="E561" s="270" t="s">
        <v>247</v>
      </c>
      <c r="F561" s="271" t="s">
        <v>505</v>
      </c>
      <c r="G561" s="272" t="s">
        <v>506</v>
      </c>
      <c r="H561" s="34"/>
      <c r="I561" s="357">
        <f>SUM(I562)</f>
        <v>5395000</v>
      </c>
    </row>
    <row r="562" spans="1:9" s="43" customFormat="1" ht="51.75" customHeight="1" x14ac:dyDescent="0.25">
      <c r="A562" s="69" t="s">
        <v>167</v>
      </c>
      <c r="B562" s="146" t="s">
        <v>59</v>
      </c>
      <c r="C562" s="50" t="s">
        <v>29</v>
      </c>
      <c r="D562" s="50" t="s">
        <v>15</v>
      </c>
      <c r="E562" s="313" t="s">
        <v>248</v>
      </c>
      <c r="F562" s="314" t="s">
        <v>505</v>
      </c>
      <c r="G562" s="315" t="s">
        <v>506</v>
      </c>
      <c r="H562" s="50"/>
      <c r="I562" s="358">
        <f>SUM(I563)</f>
        <v>5395000</v>
      </c>
    </row>
    <row r="563" spans="1:9" s="43" customFormat="1" ht="47.25" x14ac:dyDescent="0.25">
      <c r="A563" s="69" t="s">
        <v>591</v>
      </c>
      <c r="B563" s="146" t="s">
        <v>59</v>
      </c>
      <c r="C563" s="50" t="s">
        <v>29</v>
      </c>
      <c r="D563" s="50" t="s">
        <v>15</v>
      </c>
      <c r="E563" s="313" t="s">
        <v>248</v>
      </c>
      <c r="F563" s="314" t="s">
        <v>10</v>
      </c>
      <c r="G563" s="315" t="s">
        <v>506</v>
      </c>
      <c r="H563" s="50"/>
      <c r="I563" s="358">
        <f>SUM(I564)</f>
        <v>5395000</v>
      </c>
    </row>
    <row r="564" spans="1:9" s="43" customFormat="1" ht="31.5" x14ac:dyDescent="0.25">
      <c r="A564" s="69" t="s">
        <v>98</v>
      </c>
      <c r="B564" s="146" t="s">
        <v>59</v>
      </c>
      <c r="C564" s="50" t="s">
        <v>29</v>
      </c>
      <c r="D564" s="50" t="s">
        <v>15</v>
      </c>
      <c r="E564" s="313" t="s">
        <v>248</v>
      </c>
      <c r="F564" s="314" t="s">
        <v>10</v>
      </c>
      <c r="G564" s="315" t="s">
        <v>539</v>
      </c>
      <c r="H564" s="50"/>
      <c r="I564" s="358">
        <f>SUM(I565:I567)</f>
        <v>5395000</v>
      </c>
    </row>
    <row r="565" spans="1:9" s="43" customFormat="1" ht="63" x14ac:dyDescent="0.25">
      <c r="A565" s="111" t="s">
        <v>88</v>
      </c>
      <c r="B565" s="146" t="s">
        <v>59</v>
      </c>
      <c r="C565" s="50" t="s">
        <v>29</v>
      </c>
      <c r="D565" s="50" t="s">
        <v>15</v>
      </c>
      <c r="E565" s="313" t="s">
        <v>248</v>
      </c>
      <c r="F565" s="314" t="s">
        <v>10</v>
      </c>
      <c r="G565" s="315" t="s">
        <v>539</v>
      </c>
      <c r="H565" s="50" t="s">
        <v>13</v>
      </c>
      <c r="I565" s="360">
        <v>5076700</v>
      </c>
    </row>
    <row r="566" spans="1:9" s="43" customFormat="1" ht="31.5" x14ac:dyDescent="0.25">
      <c r="A566" s="122" t="s">
        <v>709</v>
      </c>
      <c r="B566" s="377" t="s">
        <v>59</v>
      </c>
      <c r="C566" s="50" t="s">
        <v>29</v>
      </c>
      <c r="D566" s="50" t="s">
        <v>15</v>
      </c>
      <c r="E566" s="316" t="s">
        <v>248</v>
      </c>
      <c r="F566" s="317" t="s">
        <v>10</v>
      </c>
      <c r="G566" s="318" t="s">
        <v>539</v>
      </c>
      <c r="H566" s="2" t="s">
        <v>16</v>
      </c>
      <c r="I566" s="359">
        <v>308000</v>
      </c>
    </row>
    <row r="567" spans="1:9" s="43" customFormat="1" ht="15.75" x14ac:dyDescent="0.25">
      <c r="A567" s="69" t="s">
        <v>18</v>
      </c>
      <c r="B567" s="146" t="s">
        <v>59</v>
      </c>
      <c r="C567" s="50" t="s">
        <v>29</v>
      </c>
      <c r="D567" s="50" t="s">
        <v>15</v>
      </c>
      <c r="E567" s="316" t="s">
        <v>248</v>
      </c>
      <c r="F567" s="317" t="s">
        <v>10</v>
      </c>
      <c r="G567" s="318" t="s">
        <v>539</v>
      </c>
      <c r="H567" s="2" t="s">
        <v>17</v>
      </c>
      <c r="I567" s="359">
        <v>10300</v>
      </c>
    </row>
    <row r="568" spans="1:9" s="43" customFormat="1" ht="15.75" x14ac:dyDescent="0.25">
      <c r="A568" s="121" t="s">
        <v>1089</v>
      </c>
      <c r="B568" s="29" t="s">
        <v>59</v>
      </c>
      <c r="C568" s="25" t="s">
        <v>29</v>
      </c>
      <c r="D568" s="25" t="s">
        <v>29</v>
      </c>
      <c r="E568" s="267"/>
      <c r="F568" s="268"/>
      <c r="G568" s="269"/>
      <c r="H568" s="25"/>
      <c r="I568" s="356">
        <f>SUM(I569+I582)</f>
        <v>718220</v>
      </c>
    </row>
    <row r="569" spans="1:9" ht="63" x14ac:dyDescent="0.25">
      <c r="A569" s="112" t="s">
        <v>168</v>
      </c>
      <c r="B569" s="36" t="s">
        <v>59</v>
      </c>
      <c r="C569" s="34" t="s">
        <v>29</v>
      </c>
      <c r="D569" s="34" t="s">
        <v>29</v>
      </c>
      <c r="E569" s="270" t="s">
        <v>593</v>
      </c>
      <c r="F569" s="271" t="s">
        <v>505</v>
      </c>
      <c r="G569" s="272" t="s">
        <v>506</v>
      </c>
      <c r="H569" s="34"/>
      <c r="I569" s="357">
        <f>SUM(I570+I574)</f>
        <v>688720</v>
      </c>
    </row>
    <row r="570" spans="1:9" ht="81" customHeight="1" x14ac:dyDescent="0.25">
      <c r="A570" s="116" t="s">
        <v>169</v>
      </c>
      <c r="B570" s="61" t="s">
        <v>59</v>
      </c>
      <c r="C570" s="50" t="s">
        <v>29</v>
      </c>
      <c r="D570" s="50" t="s">
        <v>29</v>
      </c>
      <c r="E570" s="313" t="s">
        <v>249</v>
      </c>
      <c r="F570" s="314" t="s">
        <v>505</v>
      </c>
      <c r="G570" s="315" t="s">
        <v>506</v>
      </c>
      <c r="H570" s="50"/>
      <c r="I570" s="358">
        <f>SUM(I571)</f>
        <v>148000</v>
      </c>
    </row>
    <row r="571" spans="1:9" ht="31.5" x14ac:dyDescent="0.25">
      <c r="A571" s="116" t="s">
        <v>594</v>
      </c>
      <c r="B571" s="61" t="s">
        <v>59</v>
      </c>
      <c r="C571" s="50" t="s">
        <v>29</v>
      </c>
      <c r="D571" s="50" t="s">
        <v>29</v>
      </c>
      <c r="E571" s="313" t="s">
        <v>249</v>
      </c>
      <c r="F571" s="314" t="s">
        <v>10</v>
      </c>
      <c r="G571" s="315" t="s">
        <v>506</v>
      </c>
      <c r="H571" s="50"/>
      <c r="I571" s="358">
        <f>SUM(I572)</f>
        <v>148000</v>
      </c>
    </row>
    <row r="572" spans="1:9" ht="15.75" x14ac:dyDescent="0.25">
      <c r="A572" s="69" t="s">
        <v>99</v>
      </c>
      <c r="B572" s="607" t="s">
        <v>59</v>
      </c>
      <c r="C572" s="50" t="s">
        <v>29</v>
      </c>
      <c r="D572" s="50" t="s">
        <v>29</v>
      </c>
      <c r="E572" s="313" t="s">
        <v>249</v>
      </c>
      <c r="F572" s="314" t="s">
        <v>10</v>
      </c>
      <c r="G572" s="315" t="s">
        <v>595</v>
      </c>
      <c r="H572" s="50"/>
      <c r="I572" s="358">
        <f>SUM(I573)</f>
        <v>148000</v>
      </c>
    </row>
    <row r="573" spans="1:9" ht="31.5" x14ac:dyDescent="0.25">
      <c r="A573" s="122" t="s">
        <v>709</v>
      </c>
      <c r="B573" s="377" t="s">
        <v>59</v>
      </c>
      <c r="C573" s="50" t="s">
        <v>29</v>
      </c>
      <c r="D573" s="50" t="s">
        <v>29</v>
      </c>
      <c r="E573" s="313" t="s">
        <v>249</v>
      </c>
      <c r="F573" s="314" t="s">
        <v>10</v>
      </c>
      <c r="G573" s="315" t="s">
        <v>595</v>
      </c>
      <c r="H573" s="50" t="s">
        <v>16</v>
      </c>
      <c r="I573" s="360">
        <v>148000</v>
      </c>
    </row>
    <row r="574" spans="1:9" ht="78.75" x14ac:dyDescent="0.25">
      <c r="A574" s="113" t="s">
        <v>170</v>
      </c>
      <c r="B574" s="61" t="s">
        <v>59</v>
      </c>
      <c r="C574" s="50" t="s">
        <v>29</v>
      </c>
      <c r="D574" s="50" t="s">
        <v>29</v>
      </c>
      <c r="E574" s="313" t="s">
        <v>245</v>
      </c>
      <c r="F574" s="314" t="s">
        <v>505</v>
      </c>
      <c r="G574" s="315" t="s">
        <v>506</v>
      </c>
      <c r="H574" s="50"/>
      <c r="I574" s="358">
        <f>SUM(I575)</f>
        <v>540720</v>
      </c>
    </row>
    <row r="575" spans="1:9" ht="31.5" x14ac:dyDescent="0.25">
      <c r="A575" s="113" t="s">
        <v>596</v>
      </c>
      <c r="B575" s="61" t="s">
        <v>59</v>
      </c>
      <c r="C575" s="50" t="s">
        <v>29</v>
      </c>
      <c r="D575" s="50" t="s">
        <v>29</v>
      </c>
      <c r="E575" s="313" t="s">
        <v>245</v>
      </c>
      <c r="F575" s="314" t="s">
        <v>10</v>
      </c>
      <c r="G575" s="140" t="s">
        <v>506</v>
      </c>
      <c r="H575" s="50"/>
      <c r="I575" s="358">
        <f>SUM(I576+I578+I580)</f>
        <v>540720</v>
      </c>
    </row>
    <row r="576" spans="1:9" ht="15.75" x14ac:dyDescent="0.25">
      <c r="A576" s="113" t="s">
        <v>745</v>
      </c>
      <c r="B576" s="61" t="s">
        <v>59</v>
      </c>
      <c r="C576" s="50" t="s">
        <v>29</v>
      </c>
      <c r="D576" s="50" t="s">
        <v>29</v>
      </c>
      <c r="E576" s="313" t="s">
        <v>245</v>
      </c>
      <c r="F576" s="314" t="s">
        <v>10</v>
      </c>
      <c r="G576" s="315" t="s">
        <v>744</v>
      </c>
      <c r="H576" s="50"/>
      <c r="I576" s="358">
        <f>SUM(I577)</f>
        <v>317520</v>
      </c>
    </row>
    <row r="577" spans="1:9" ht="15.75" x14ac:dyDescent="0.25">
      <c r="A577" s="69" t="s">
        <v>40</v>
      </c>
      <c r="B577" s="61" t="s">
        <v>59</v>
      </c>
      <c r="C577" s="50" t="s">
        <v>29</v>
      </c>
      <c r="D577" s="50" t="s">
        <v>29</v>
      </c>
      <c r="E577" s="313" t="s">
        <v>245</v>
      </c>
      <c r="F577" s="314" t="s">
        <v>10</v>
      </c>
      <c r="G577" s="315" t="s">
        <v>744</v>
      </c>
      <c r="H577" s="50" t="s">
        <v>39</v>
      </c>
      <c r="I577" s="360">
        <v>317520</v>
      </c>
    </row>
    <row r="578" spans="1:9" ht="31.5" x14ac:dyDescent="0.25">
      <c r="A578" s="111" t="s">
        <v>597</v>
      </c>
      <c r="B578" s="607" t="s">
        <v>59</v>
      </c>
      <c r="C578" s="2" t="s">
        <v>29</v>
      </c>
      <c r="D578" s="2" t="s">
        <v>29</v>
      </c>
      <c r="E578" s="313" t="s">
        <v>245</v>
      </c>
      <c r="F578" s="274" t="s">
        <v>10</v>
      </c>
      <c r="G578" s="275" t="s">
        <v>598</v>
      </c>
      <c r="H578" s="2"/>
      <c r="I578" s="358">
        <f>SUM(I579:I579)</f>
        <v>193200</v>
      </c>
    </row>
    <row r="579" spans="1:9" ht="15.75" x14ac:dyDescent="0.25">
      <c r="A579" s="69" t="s">
        <v>40</v>
      </c>
      <c r="B579" s="607" t="s">
        <v>59</v>
      </c>
      <c r="C579" s="2" t="s">
        <v>29</v>
      </c>
      <c r="D579" s="2" t="s">
        <v>29</v>
      </c>
      <c r="E579" s="313" t="s">
        <v>245</v>
      </c>
      <c r="F579" s="274" t="s">
        <v>10</v>
      </c>
      <c r="G579" s="275" t="s">
        <v>598</v>
      </c>
      <c r="H579" s="2" t="s">
        <v>39</v>
      </c>
      <c r="I579" s="360">
        <v>193200</v>
      </c>
    </row>
    <row r="580" spans="1:9" ht="15.75" x14ac:dyDescent="0.25">
      <c r="A580" s="69" t="s">
        <v>743</v>
      </c>
      <c r="B580" s="607" t="s">
        <v>59</v>
      </c>
      <c r="C580" s="2" t="s">
        <v>29</v>
      </c>
      <c r="D580" s="2" t="s">
        <v>29</v>
      </c>
      <c r="E580" s="313" t="s">
        <v>245</v>
      </c>
      <c r="F580" s="274" t="s">
        <v>10</v>
      </c>
      <c r="G580" s="275" t="s">
        <v>746</v>
      </c>
      <c r="H580" s="2"/>
      <c r="I580" s="358">
        <f>SUM(I581)</f>
        <v>30000</v>
      </c>
    </row>
    <row r="581" spans="1:9" ht="31.5" x14ac:dyDescent="0.25">
      <c r="A581" s="122" t="s">
        <v>709</v>
      </c>
      <c r="B581" s="607" t="s">
        <v>59</v>
      </c>
      <c r="C581" s="2" t="s">
        <v>29</v>
      </c>
      <c r="D581" s="2" t="s">
        <v>29</v>
      </c>
      <c r="E581" s="313" t="s">
        <v>245</v>
      </c>
      <c r="F581" s="274" t="s">
        <v>10</v>
      </c>
      <c r="G581" s="275" t="s">
        <v>746</v>
      </c>
      <c r="H581" s="2" t="s">
        <v>16</v>
      </c>
      <c r="I581" s="360">
        <v>30000</v>
      </c>
    </row>
    <row r="582" spans="1:9" s="72" customFormat="1" ht="47.25" x14ac:dyDescent="0.25">
      <c r="A582" s="112" t="s">
        <v>128</v>
      </c>
      <c r="B582" s="36" t="s">
        <v>59</v>
      </c>
      <c r="C582" s="34" t="s">
        <v>29</v>
      </c>
      <c r="D582" s="34" t="s">
        <v>29</v>
      </c>
      <c r="E582" s="270" t="s">
        <v>520</v>
      </c>
      <c r="F582" s="271" t="s">
        <v>505</v>
      </c>
      <c r="G582" s="272" t="s">
        <v>506</v>
      </c>
      <c r="H582" s="34"/>
      <c r="I582" s="357">
        <f>SUM(I583)</f>
        <v>29500</v>
      </c>
    </row>
    <row r="583" spans="1:9" s="72" customFormat="1" ht="63" x14ac:dyDescent="0.25">
      <c r="A583" s="113" t="s">
        <v>164</v>
      </c>
      <c r="B583" s="61" t="s">
        <v>59</v>
      </c>
      <c r="C583" s="41" t="s">
        <v>29</v>
      </c>
      <c r="D583" s="50" t="s">
        <v>29</v>
      </c>
      <c r="E583" s="313" t="s">
        <v>244</v>
      </c>
      <c r="F583" s="314" t="s">
        <v>505</v>
      </c>
      <c r="G583" s="315" t="s">
        <v>506</v>
      </c>
      <c r="H583" s="79"/>
      <c r="I583" s="361">
        <f>SUM(I584)</f>
        <v>29500</v>
      </c>
    </row>
    <row r="584" spans="1:9" s="72" customFormat="1" ht="31.5" x14ac:dyDescent="0.25">
      <c r="A584" s="113" t="s">
        <v>589</v>
      </c>
      <c r="B584" s="61" t="s">
        <v>59</v>
      </c>
      <c r="C584" s="41" t="s">
        <v>29</v>
      </c>
      <c r="D584" s="50" t="s">
        <v>29</v>
      </c>
      <c r="E584" s="313" t="s">
        <v>244</v>
      </c>
      <c r="F584" s="314" t="s">
        <v>10</v>
      </c>
      <c r="G584" s="315" t="s">
        <v>506</v>
      </c>
      <c r="H584" s="79"/>
      <c r="I584" s="361">
        <f>SUM(I585)</f>
        <v>29500</v>
      </c>
    </row>
    <row r="585" spans="1:9" s="43" customFormat="1" ht="31.5" x14ac:dyDescent="0.25">
      <c r="A585" s="114" t="s">
        <v>165</v>
      </c>
      <c r="B585" s="381" t="s">
        <v>59</v>
      </c>
      <c r="C585" s="41" t="s">
        <v>29</v>
      </c>
      <c r="D585" s="50" t="s">
        <v>29</v>
      </c>
      <c r="E585" s="313" t="s">
        <v>244</v>
      </c>
      <c r="F585" s="314" t="s">
        <v>10</v>
      </c>
      <c r="G585" s="315" t="s">
        <v>590</v>
      </c>
      <c r="H585" s="79"/>
      <c r="I585" s="361">
        <f>SUM(I586)</f>
        <v>29500</v>
      </c>
    </row>
    <row r="586" spans="1:9" s="43" customFormat="1" ht="31.5" x14ac:dyDescent="0.25">
      <c r="A586" s="115" t="s">
        <v>709</v>
      </c>
      <c r="B586" s="382" t="s">
        <v>59</v>
      </c>
      <c r="C586" s="50" t="s">
        <v>29</v>
      </c>
      <c r="D586" s="50" t="s">
        <v>29</v>
      </c>
      <c r="E586" s="313" t="s">
        <v>244</v>
      </c>
      <c r="F586" s="314" t="s">
        <v>10</v>
      </c>
      <c r="G586" s="315" t="s">
        <v>590</v>
      </c>
      <c r="H586" s="79" t="s">
        <v>16</v>
      </c>
      <c r="I586" s="362">
        <v>29500</v>
      </c>
    </row>
    <row r="587" spans="1:9" ht="15.75" x14ac:dyDescent="0.25">
      <c r="A587" s="125" t="s">
        <v>33</v>
      </c>
      <c r="B587" s="19" t="s">
        <v>59</v>
      </c>
      <c r="C587" s="15" t="s">
        <v>35</v>
      </c>
      <c r="D587" s="15"/>
      <c r="E587" s="264"/>
      <c r="F587" s="265"/>
      <c r="G587" s="266"/>
      <c r="H587" s="15"/>
      <c r="I587" s="383">
        <f>SUM(I588,I613)</f>
        <v>18491272</v>
      </c>
    </row>
    <row r="588" spans="1:9" ht="15.75" x14ac:dyDescent="0.25">
      <c r="A588" s="121" t="s">
        <v>34</v>
      </c>
      <c r="B588" s="29" t="s">
        <v>59</v>
      </c>
      <c r="C588" s="25" t="s">
        <v>35</v>
      </c>
      <c r="D588" s="25" t="s">
        <v>10</v>
      </c>
      <c r="E588" s="267"/>
      <c r="F588" s="268"/>
      <c r="G588" s="269"/>
      <c r="H588" s="25"/>
      <c r="I588" s="384">
        <f>SUM(I589,I606)</f>
        <v>13593396</v>
      </c>
    </row>
    <row r="589" spans="1:9" ht="31.5" x14ac:dyDescent="0.25">
      <c r="A589" s="109" t="s">
        <v>166</v>
      </c>
      <c r="B589" s="36" t="s">
        <v>59</v>
      </c>
      <c r="C589" s="34" t="s">
        <v>35</v>
      </c>
      <c r="D589" s="34" t="s">
        <v>10</v>
      </c>
      <c r="E589" s="270" t="s">
        <v>247</v>
      </c>
      <c r="F589" s="271" t="s">
        <v>505</v>
      </c>
      <c r="G589" s="272" t="s">
        <v>506</v>
      </c>
      <c r="H589" s="37"/>
      <c r="I589" s="357">
        <f>SUM(I590,I600)</f>
        <v>13412896</v>
      </c>
    </row>
    <row r="590" spans="1:9" ht="33" customHeight="1" x14ac:dyDescent="0.25">
      <c r="A590" s="111" t="s">
        <v>173</v>
      </c>
      <c r="B590" s="607" t="s">
        <v>59</v>
      </c>
      <c r="C590" s="2" t="s">
        <v>35</v>
      </c>
      <c r="D590" s="2" t="s">
        <v>10</v>
      </c>
      <c r="E590" s="273" t="s">
        <v>250</v>
      </c>
      <c r="F590" s="274" t="s">
        <v>505</v>
      </c>
      <c r="G590" s="275" t="s">
        <v>506</v>
      </c>
      <c r="H590" s="2"/>
      <c r="I590" s="358">
        <f>SUM(I591)</f>
        <v>6898516</v>
      </c>
    </row>
    <row r="591" spans="1:9" ht="31.5" x14ac:dyDescent="0.25">
      <c r="A591" s="111" t="s">
        <v>602</v>
      </c>
      <c r="B591" s="607" t="s">
        <v>59</v>
      </c>
      <c r="C591" s="2" t="s">
        <v>35</v>
      </c>
      <c r="D591" s="2" t="s">
        <v>10</v>
      </c>
      <c r="E591" s="273" t="s">
        <v>250</v>
      </c>
      <c r="F591" s="274" t="s">
        <v>10</v>
      </c>
      <c r="G591" s="275" t="s">
        <v>506</v>
      </c>
      <c r="H591" s="2"/>
      <c r="I591" s="358">
        <f>SUM(I592+I596+I598)</f>
        <v>6898516</v>
      </c>
    </row>
    <row r="592" spans="1:9" ht="31.5" x14ac:dyDescent="0.25">
      <c r="A592" s="69" t="s">
        <v>98</v>
      </c>
      <c r="B592" s="607" t="s">
        <v>59</v>
      </c>
      <c r="C592" s="2" t="s">
        <v>35</v>
      </c>
      <c r="D592" s="2" t="s">
        <v>10</v>
      </c>
      <c r="E592" s="273" t="s">
        <v>250</v>
      </c>
      <c r="F592" s="274" t="s">
        <v>10</v>
      </c>
      <c r="G592" s="275" t="s">
        <v>539</v>
      </c>
      <c r="H592" s="2"/>
      <c r="I592" s="358">
        <f>SUM(I593:I595)</f>
        <v>6662916</v>
      </c>
    </row>
    <row r="593" spans="1:9" ht="63" x14ac:dyDescent="0.25">
      <c r="A593" s="111" t="s">
        <v>88</v>
      </c>
      <c r="B593" s="607" t="s">
        <v>59</v>
      </c>
      <c r="C593" s="2" t="s">
        <v>35</v>
      </c>
      <c r="D593" s="2" t="s">
        <v>10</v>
      </c>
      <c r="E593" s="273" t="s">
        <v>250</v>
      </c>
      <c r="F593" s="274" t="s">
        <v>10</v>
      </c>
      <c r="G593" s="275" t="s">
        <v>539</v>
      </c>
      <c r="H593" s="2" t="s">
        <v>13</v>
      </c>
      <c r="I593" s="360">
        <v>5909900</v>
      </c>
    </row>
    <row r="594" spans="1:9" ht="31.5" x14ac:dyDescent="0.25">
      <c r="A594" s="122" t="s">
        <v>709</v>
      </c>
      <c r="B594" s="377" t="s">
        <v>59</v>
      </c>
      <c r="C594" s="2" t="s">
        <v>35</v>
      </c>
      <c r="D594" s="2" t="s">
        <v>10</v>
      </c>
      <c r="E594" s="273" t="s">
        <v>250</v>
      </c>
      <c r="F594" s="274" t="s">
        <v>10</v>
      </c>
      <c r="G594" s="275" t="s">
        <v>539</v>
      </c>
      <c r="H594" s="2" t="s">
        <v>16</v>
      </c>
      <c r="I594" s="360">
        <v>726016</v>
      </c>
    </row>
    <row r="595" spans="1:9" ht="15.75" x14ac:dyDescent="0.25">
      <c r="A595" s="69" t="s">
        <v>18</v>
      </c>
      <c r="B595" s="607" t="s">
        <v>59</v>
      </c>
      <c r="C595" s="2" t="s">
        <v>35</v>
      </c>
      <c r="D595" s="2" t="s">
        <v>10</v>
      </c>
      <c r="E595" s="273" t="s">
        <v>250</v>
      </c>
      <c r="F595" s="274" t="s">
        <v>10</v>
      </c>
      <c r="G595" s="275" t="s">
        <v>539</v>
      </c>
      <c r="H595" s="2" t="s">
        <v>17</v>
      </c>
      <c r="I595" s="360">
        <v>27000</v>
      </c>
    </row>
    <row r="596" spans="1:9" ht="15.75" x14ac:dyDescent="0.25">
      <c r="A596" s="69" t="s">
        <v>114</v>
      </c>
      <c r="B596" s="607" t="s">
        <v>59</v>
      </c>
      <c r="C596" s="2" t="s">
        <v>35</v>
      </c>
      <c r="D596" s="2" t="s">
        <v>10</v>
      </c>
      <c r="E596" s="273" t="s">
        <v>250</v>
      </c>
      <c r="F596" s="274" t="s">
        <v>10</v>
      </c>
      <c r="G596" s="275" t="s">
        <v>528</v>
      </c>
      <c r="H596" s="2"/>
      <c r="I596" s="358">
        <f>SUM(I597)</f>
        <v>235600</v>
      </c>
    </row>
    <row r="597" spans="1:9" ht="31.5" x14ac:dyDescent="0.25">
      <c r="A597" s="122" t="s">
        <v>709</v>
      </c>
      <c r="B597" s="607" t="s">
        <v>59</v>
      </c>
      <c r="C597" s="2" t="s">
        <v>35</v>
      </c>
      <c r="D597" s="2" t="s">
        <v>10</v>
      </c>
      <c r="E597" s="273" t="s">
        <v>250</v>
      </c>
      <c r="F597" s="274" t="s">
        <v>10</v>
      </c>
      <c r="G597" s="275" t="s">
        <v>528</v>
      </c>
      <c r="H597" s="2" t="s">
        <v>16</v>
      </c>
      <c r="I597" s="360">
        <v>235600</v>
      </c>
    </row>
    <row r="598" spans="1:9" ht="31.5" hidden="1" x14ac:dyDescent="0.25">
      <c r="A598" s="69" t="s">
        <v>754</v>
      </c>
      <c r="B598" s="607" t="s">
        <v>59</v>
      </c>
      <c r="C598" s="2" t="s">
        <v>35</v>
      </c>
      <c r="D598" s="2" t="s">
        <v>10</v>
      </c>
      <c r="E598" s="273" t="s">
        <v>250</v>
      </c>
      <c r="F598" s="274" t="s">
        <v>10</v>
      </c>
      <c r="G598" s="275" t="s">
        <v>753</v>
      </c>
      <c r="H598" s="2"/>
      <c r="I598" s="358">
        <f>SUM(I599)</f>
        <v>0</v>
      </c>
    </row>
    <row r="599" spans="1:9" ht="31.5" hidden="1" x14ac:dyDescent="0.25">
      <c r="A599" s="122" t="s">
        <v>709</v>
      </c>
      <c r="B599" s="607" t="s">
        <v>59</v>
      </c>
      <c r="C599" s="2" t="s">
        <v>35</v>
      </c>
      <c r="D599" s="2" t="s">
        <v>10</v>
      </c>
      <c r="E599" s="273" t="s">
        <v>250</v>
      </c>
      <c r="F599" s="274" t="s">
        <v>10</v>
      </c>
      <c r="G599" s="275" t="s">
        <v>753</v>
      </c>
      <c r="H599" s="2" t="s">
        <v>16</v>
      </c>
      <c r="I599" s="360"/>
    </row>
    <row r="600" spans="1:9" ht="33" customHeight="1" x14ac:dyDescent="0.25">
      <c r="A600" s="69" t="s">
        <v>174</v>
      </c>
      <c r="B600" s="607" t="s">
        <v>59</v>
      </c>
      <c r="C600" s="2" t="s">
        <v>35</v>
      </c>
      <c r="D600" s="2" t="s">
        <v>10</v>
      </c>
      <c r="E600" s="273" t="s">
        <v>603</v>
      </c>
      <c r="F600" s="274" t="s">
        <v>505</v>
      </c>
      <c r="G600" s="275" t="s">
        <v>506</v>
      </c>
      <c r="H600" s="2"/>
      <c r="I600" s="358">
        <f>SUM(I601)</f>
        <v>6514380</v>
      </c>
    </row>
    <row r="601" spans="1:9" ht="15.75" x14ac:dyDescent="0.25">
      <c r="A601" s="69" t="s">
        <v>604</v>
      </c>
      <c r="B601" s="607" t="s">
        <v>59</v>
      </c>
      <c r="C601" s="2" t="s">
        <v>35</v>
      </c>
      <c r="D601" s="2" t="s">
        <v>10</v>
      </c>
      <c r="E601" s="273" t="s">
        <v>251</v>
      </c>
      <c r="F601" s="274" t="s">
        <v>10</v>
      </c>
      <c r="G601" s="275" t="s">
        <v>506</v>
      </c>
      <c r="H601" s="2"/>
      <c r="I601" s="358">
        <f>SUM(I602)</f>
        <v>6514380</v>
      </c>
    </row>
    <row r="602" spans="1:9" ht="31.5" x14ac:dyDescent="0.25">
      <c r="A602" s="69" t="s">
        <v>98</v>
      </c>
      <c r="B602" s="607" t="s">
        <v>59</v>
      </c>
      <c r="C602" s="2" t="s">
        <v>35</v>
      </c>
      <c r="D602" s="2" t="s">
        <v>10</v>
      </c>
      <c r="E602" s="273" t="s">
        <v>251</v>
      </c>
      <c r="F602" s="274" t="s">
        <v>10</v>
      </c>
      <c r="G602" s="275" t="s">
        <v>539</v>
      </c>
      <c r="H602" s="2"/>
      <c r="I602" s="358">
        <f>SUM(I603:I605)</f>
        <v>6514380</v>
      </c>
    </row>
    <row r="603" spans="1:9" ht="63" x14ac:dyDescent="0.25">
      <c r="A603" s="111" t="s">
        <v>88</v>
      </c>
      <c r="B603" s="607" t="s">
        <v>59</v>
      </c>
      <c r="C603" s="2" t="s">
        <v>35</v>
      </c>
      <c r="D603" s="2" t="s">
        <v>10</v>
      </c>
      <c r="E603" s="273" t="s">
        <v>251</v>
      </c>
      <c r="F603" s="274" t="s">
        <v>10</v>
      </c>
      <c r="G603" s="275" t="s">
        <v>539</v>
      </c>
      <c r="H603" s="2" t="s">
        <v>13</v>
      </c>
      <c r="I603" s="360">
        <v>5808600</v>
      </c>
    </row>
    <row r="604" spans="1:9" ht="31.5" x14ac:dyDescent="0.25">
      <c r="A604" s="122" t="s">
        <v>709</v>
      </c>
      <c r="B604" s="377" t="s">
        <v>59</v>
      </c>
      <c r="C604" s="2" t="s">
        <v>35</v>
      </c>
      <c r="D604" s="2" t="s">
        <v>10</v>
      </c>
      <c r="E604" s="273" t="s">
        <v>251</v>
      </c>
      <c r="F604" s="274" t="s">
        <v>10</v>
      </c>
      <c r="G604" s="275" t="s">
        <v>539</v>
      </c>
      <c r="H604" s="2" t="s">
        <v>16</v>
      </c>
      <c r="I604" s="360">
        <v>695580</v>
      </c>
    </row>
    <row r="605" spans="1:9" ht="15.75" x14ac:dyDescent="0.25">
      <c r="A605" s="69" t="s">
        <v>18</v>
      </c>
      <c r="B605" s="607" t="s">
        <v>59</v>
      </c>
      <c r="C605" s="2" t="s">
        <v>35</v>
      </c>
      <c r="D605" s="2" t="s">
        <v>10</v>
      </c>
      <c r="E605" s="273" t="s">
        <v>251</v>
      </c>
      <c r="F605" s="274" t="s">
        <v>10</v>
      </c>
      <c r="G605" s="275" t="s">
        <v>539</v>
      </c>
      <c r="H605" s="2" t="s">
        <v>17</v>
      </c>
      <c r="I605" s="360">
        <v>10200</v>
      </c>
    </row>
    <row r="606" spans="1:9" s="72" customFormat="1" ht="31.5" x14ac:dyDescent="0.25">
      <c r="A606" s="109" t="s">
        <v>151</v>
      </c>
      <c r="B606" s="36" t="s">
        <v>59</v>
      </c>
      <c r="C606" s="34" t="s">
        <v>35</v>
      </c>
      <c r="D606" s="34" t="s">
        <v>10</v>
      </c>
      <c r="E606" s="270" t="s">
        <v>225</v>
      </c>
      <c r="F606" s="271" t="s">
        <v>505</v>
      </c>
      <c r="G606" s="272" t="s">
        <v>506</v>
      </c>
      <c r="H606" s="37"/>
      <c r="I606" s="357">
        <f>SUM(I607)</f>
        <v>180500</v>
      </c>
    </row>
    <row r="607" spans="1:9" s="72" customFormat="1" ht="63" x14ac:dyDescent="0.25">
      <c r="A607" s="111" t="s">
        <v>175</v>
      </c>
      <c r="B607" s="607" t="s">
        <v>59</v>
      </c>
      <c r="C607" s="2" t="s">
        <v>35</v>
      </c>
      <c r="D607" s="2" t="s">
        <v>10</v>
      </c>
      <c r="E607" s="273" t="s">
        <v>252</v>
      </c>
      <c r="F607" s="274" t="s">
        <v>505</v>
      </c>
      <c r="G607" s="275" t="s">
        <v>506</v>
      </c>
      <c r="H607" s="2"/>
      <c r="I607" s="358">
        <f>SUM(I608)</f>
        <v>180500</v>
      </c>
    </row>
    <row r="608" spans="1:9" s="72" customFormat="1" ht="33.75" customHeight="1" x14ac:dyDescent="0.25">
      <c r="A608" s="111" t="s">
        <v>605</v>
      </c>
      <c r="B608" s="607" t="s">
        <v>59</v>
      </c>
      <c r="C608" s="2" t="s">
        <v>35</v>
      </c>
      <c r="D608" s="2" t="s">
        <v>10</v>
      </c>
      <c r="E608" s="273" t="s">
        <v>252</v>
      </c>
      <c r="F608" s="274" t="s">
        <v>12</v>
      </c>
      <c r="G608" s="275" t="s">
        <v>506</v>
      </c>
      <c r="H608" s="2"/>
      <c r="I608" s="358">
        <f>SUM(I609+I611)</f>
        <v>180500</v>
      </c>
    </row>
    <row r="609" spans="1:9" s="72" customFormat="1" ht="16.5" customHeight="1" x14ac:dyDescent="0.25">
      <c r="A609" s="69" t="s">
        <v>114</v>
      </c>
      <c r="B609" s="607" t="s">
        <v>59</v>
      </c>
      <c r="C609" s="2" t="s">
        <v>35</v>
      </c>
      <c r="D609" s="2" t="s">
        <v>10</v>
      </c>
      <c r="E609" s="273" t="s">
        <v>252</v>
      </c>
      <c r="F609" s="274" t="s">
        <v>12</v>
      </c>
      <c r="G609" s="275" t="s">
        <v>528</v>
      </c>
      <c r="H609" s="2"/>
      <c r="I609" s="358">
        <f>SUM(I610)</f>
        <v>155500</v>
      </c>
    </row>
    <row r="610" spans="1:9" s="72" customFormat="1" ht="33.75" customHeight="1" x14ac:dyDescent="0.25">
      <c r="A610" s="122" t="s">
        <v>709</v>
      </c>
      <c r="B610" s="377" t="s">
        <v>59</v>
      </c>
      <c r="C610" s="2" t="s">
        <v>35</v>
      </c>
      <c r="D610" s="2" t="s">
        <v>10</v>
      </c>
      <c r="E610" s="273" t="s">
        <v>252</v>
      </c>
      <c r="F610" s="274" t="s">
        <v>12</v>
      </c>
      <c r="G610" s="275" t="s">
        <v>528</v>
      </c>
      <c r="H610" s="2" t="s">
        <v>16</v>
      </c>
      <c r="I610" s="360">
        <v>155500</v>
      </c>
    </row>
    <row r="611" spans="1:9" s="72" customFormat="1" ht="31.5" x14ac:dyDescent="0.25">
      <c r="A611" s="69" t="s">
        <v>607</v>
      </c>
      <c r="B611" s="607" t="s">
        <v>59</v>
      </c>
      <c r="C611" s="2" t="s">
        <v>35</v>
      </c>
      <c r="D611" s="2" t="s">
        <v>10</v>
      </c>
      <c r="E611" s="273" t="s">
        <v>252</v>
      </c>
      <c r="F611" s="274" t="s">
        <v>12</v>
      </c>
      <c r="G611" s="275" t="s">
        <v>606</v>
      </c>
      <c r="H611" s="2"/>
      <c r="I611" s="358">
        <f>SUM(I612)</f>
        <v>25000</v>
      </c>
    </row>
    <row r="612" spans="1:9" s="72" customFormat="1" ht="31.5" x14ac:dyDescent="0.25">
      <c r="A612" s="122" t="s">
        <v>709</v>
      </c>
      <c r="B612" s="377" t="s">
        <v>59</v>
      </c>
      <c r="C612" s="2" t="s">
        <v>35</v>
      </c>
      <c r="D612" s="2" t="s">
        <v>10</v>
      </c>
      <c r="E612" s="273" t="s">
        <v>252</v>
      </c>
      <c r="F612" s="274" t="s">
        <v>12</v>
      </c>
      <c r="G612" s="275" t="s">
        <v>606</v>
      </c>
      <c r="H612" s="2" t="s">
        <v>16</v>
      </c>
      <c r="I612" s="360">
        <v>25000</v>
      </c>
    </row>
    <row r="613" spans="1:9" ht="15.75" x14ac:dyDescent="0.25">
      <c r="A613" s="121" t="s">
        <v>36</v>
      </c>
      <c r="B613" s="29" t="s">
        <v>59</v>
      </c>
      <c r="C613" s="25" t="s">
        <v>35</v>
      </c>
      <c r="D613" s="25" t="s">
        <v>20</v>
      </c>
      <c r="E613" s="267"/>
      <c r="F613" s="268"/>
      <c r="G613" s="269"/>
      <c r="H613" s="25"/>
      <c r="I613" s="384">
        <f>SUM(I614,I633)</f>
        <v>4897876</v>
      </c>
    </row>
    <row r="614" spans="1:9" ht="31.5" x14ac:dyDescent="0.25">
      <c r="A614" s="109" t="s">
        <v>166</v>
      </c>
      <c r="B614" s="36" t="s">
        <v>59</v>
      </c>
      <c r="C614" s="34" t="s">
        <v>35</v>
      </c>
      <c r="D614" s="34" t="s">
        <v>20</v>
      </c>
      <c r="E614" s="270" t="s">
        <v>247</v>
      </c>
      <c r="F614" s="271" t="s">
        <v>505</v>
      </c>
      <c r="G614" s="272" t="s">
        <v>506</v>
      </c>
      <c r="H614" s="34"/>
      <c r="I614" s="357">
        <f>SUM(I621+I615)</f>
        <v>4884316</v>
      </c>
    </row>
    <row r="615" spans="1:9" ht="47.25" x14ac:dyDescent="0.25">
      <c r="A615" s="69" t="s">
        <v>174</v>
      </c>
      <c r="B615" s="607" t="s">
        <v>59</v>
      </c>
      <c r="C615" s="2" t="s">
        <v>35</v>
      </c>
      <c r="D615" s="2" t="s">
        <v>20</v>
      </c>
      <c r="E615" s="273" t="s">
        <v>603</v>
      </c>
      <c r="F615" s="274" t="s">
        <v>505</v>
      </c>
      <c r="G615" s="275" t="s">
        <v>506</v>
      </c>
      <c r="H615" s="2"/>
      <c r="I615" s="358">
        <f>SUM(I616)</f>
        <v>45000</v>
      </c>
    </row>
    <row r="616" spans="1:9" ht="16.5" customHeight="1" x14ac:dyDescent="0.25">
      <c r="A616" s="116" t="s">
        <v>1007</v>
      </c>
      <c r="B616" s="607" t="s">
        <v>59</v>
      </c>
      <c r="C616" s="2" t="s">
        <v>35</v>
      </c>
      <c r="D616" s="2" t="s">
        <v>20</v>
      </c>
      <c r="E616" s="273" t="s">
        <v>251</v>
      </c>
      <c r="F616" s="274" t="s">
        <v>12</v>
      </c>
      <c r="G616" s="275" t="s">
        <v>506</v>
      </c>
      <c r="H616" s="2"/>
      <c r="I616" s="358">
        <f>SUM(I617+I619)</f>
        <v>45000</v>
      </c>
    </row>
    <row r="617" spans="1:9" ht="31.5" x14ac:dyDescent="0.25">
      <c r="A617" s="116" t="s">
        <v>1006</v>
      </c>
      <c r="B617" s="607" t="s">
        <v>59</v>
      </c>
      <c r="C617" s="2" t="s">
        <v>35</v>
      </c>
      <c r="D617" s="2" t="s">
        <v>20</v>
      </c>
      <c r="E617" s="273" t="s">
        <v>251</v>
      </c>
      <c r="F617" s="274" t="s">
        <v>12</v>
      </c>
      <c r="G617" s="275" t="s">
        <v>1005</v>
      </c>
      <c r="H617" s="2"/>
      <c r="I617" s="358">
        <f>SUM(I618)</f>
        <v>45000</v>
      </c>
    </row>
    <row r="618" spans="1:9" ht="15.75" x14ac:dyDescent="0.25">
      <c r="A618" s="116" t="s">
        <v>21</v>
      </c>
      <c r="B618" s="607" t="s">
        <v>59</v>
      </c>
      <c r="C618" s="2" t="s">
        <v>35</v>
      </c>
      <c r="D618" s="2" t="s">
        <v>20</v>
      </c>
      <c r="E618" s="273" t="s">
        <v>251</v>
      </c>
      <c r="F618" s="274" t="s">
        <v>12</v>
      </c>
      <c r="G618" s="275" t="s">
        <v>1005</v>
      </c>
      <c r="H618" s="2" t="s">
        <v>71</v>
      </c>
      <c r="I618" s="360">
        <v>45000</v>
      </c>
    </row>
    <row r="619" spans="1:9" ht="31.5" hidden="1" x14ac:dyDescent="0.25">
      <c r="A619" s="116" t="s">
        <v>573</v>
      </c>
      <c r="B619" s="607" t="s">
        <v>59</v>
      </c>
      <c r="C619" s="2" t="s">
        <v>35</v>
      </c>
      <c r="D619" s="2" t="s">
        <v>20</v>
      </c>
      <c r="E619" s="273" t="s">
        <v>251</v>
      </c>
      <c r="F619" s="274" t="s">
        <v>12</v>
      </c>
      <c r="G619" s="275" t="s">
        <v>572</v>
      </c>
      <c r="H619" s="2"/>
      <c r="I619" s="358">
        <f>SUM(I620)</f>
        <v>0</v>
      </c>
    </row>
    <row r="620" spans="1:9" ht="15.75" hidden="1" x14ac:dyDescent="0.25">
      <c r="A620" s="116" t="s">
        <v>21</v>
      </c>
      <c r="B620" s="607" t="s">
        <v>59</v>
      </c>
      <c r="C620" s="2" t="s">
        <v>35</v>
      </c>
      <c r="D620" s="2" t="s">
        <v>20</v>
      </c>
      <c r="E620" s="273" t="s">
        <v>251</v>
      </c>
      <c r="F620" s="274" t="s">
        <v>12</v>
      </c>
      <c r="G620" s="275" t="s">
        <v>572</v>
      </c>
      <c r="H620" s="2" t="s">
        <v>71</v>
      </c>
      <c r="I620" s="360"/>
    </row>
    <row r="621" spans="1:9" ht="48.75" customHeight="1" x14ac:dyDescent="0.25">
      <c r="A621" s="69" t="s">
        <v>176</v>
      </c>
      <c r="B621" s="607" t="s">
        <v>59</v>
      </c>
      <c r="C621" s="2" t="s">
        <v>35</v>
      </c>
      <c r="D621" s="2" t="s">
        <v>20</v>
      </c>
      <c r="E621" s="273" t="s">
        <v>253</v>
      </c>
      <c r="F621" s="274" t="s">
        <v>505</v>
      </c>
      <c r="G621" s="275" t="s">
        <v>506</v>
      </c>
      <c r="H621" s="2"/>
      <c r="I621" s="358">
        <f>SUM(I622+I626)</f>
        <v>4839316</v>
      </c>
    </row>
    <row r="622" spans="1:9" ht="78.75" x14ac:dyDescent="0.25">
      <c r="A622" s="69" t="s">
        <v>611</v>
      </c>
      <c r="B622" s="607" t="s">
        <v>59</v>
      </c>
      <c r="C622" s="2" t="s">
        <v>35</v>
      </c>
      <c r="D622" s="2" t="s">
        <v>20</v>
      </c>
      <c r="E622" s="273" t="s">
        <v>253</v>
      </c>
      <c r="F622" s="274" t="s">
        <v>10</v>
      </c>
      <c r="G622" s="275" t="s">
        <v>506</v>
      </c>
      <c r="H622" s="2"/>
      <c r="I622" s="358">
        <f>SUM(I623)</f>
        <v>1073040</v>
      </c>
    </row>
    <row r="623" spans="1:9" ht="31.5" x14ac:dyDescent="0.25">
      <c r="A623" s="69" t="s">
        <v>87</v>
      </c>
      <c r="B623" s="607" t="s">
        <v>59</v>
      </c>
      <c r="C623" s="50" t="s">
        <v>35</v>
      </c>
      <c r="D623" s="50" t="s">
        <v>20</v>
      </c>
      <c r="E623" s="313" t="s">
        <v>253</v>
      </c>
      <c r="F623" s="314" t="s">
        <v>612</v>
      </c>
      <c r="G623" s="315" t="s">
        <v>510</v>
      </c>
      <c r="H623" s="50"/>
      <c r="I623" s="358">
        <f>SUM(I624:I625)</f>
        <v>1073040</v>
      </c>
    </row>
    <row r="624" spans="1:9" ht="63" x14ac:dyDescent="0.25">
      <c r="A624" s="111" t="s">
        <v>88</v>
      </c>
      <c r="B624" s="607" t="s">
        <v>59</v>
      </c>
      <c r="C624" s="2" t="s">
        <v>35</v>
      </c>
      <c r="D624" s="2" t="s">
        <v>20</v>
      </c>
      <c r="E624" s="273" t="s">
        <v>253</v>
      </c>
      <c r="F624" s="274" t="s">
        <v>612</v>
      </c>
      <c r="G624" s="275" t="s">
        <v>510</v>
      </c>
      <c r="H624" s="2" t="s">
        <v>13</v>
      </c>
      <c r="I624" s="360">
        <v>1073040</v>
      </c>
    </row>
    <row r="625" spans="1:9" ht="15.75" hidden="1" x14ac:dyDescent="0.25">
      <c r="A625" s="69" t="s">
        <v>18</v>
      </c>
      <c r="B625" s="607" t="s">
        <v>59</v>
      </c>
      <c r="C625" s="2" t="s">
        <v>35</v>
      </c>
      <c r="D625" s="2" t="s">
        <v>20</v>
      </c>
      <c r="E625" s="273" t="s">
        <v>253</v>
      </c>
      <c r="F625" s="274" t="s">
        <v>612</v>
      </c>
      <c r="G625" s="275" t="s">
        <v>510</v>
      </c>
      <c r="H625" s="2" t="s">
        <v>17</v>
      </c>
      <c r="I625" s="360"/>
    </row>
    <row r="626" spans="1:9" ht="47.25" x14ac:dyDescent="0.25">
      <c r="A626" s="69" t="s">
        <v>608</v>
      </c>
      <c r="B626" s="607" t="s">
        <v>59</v>
      </c>
      <c r="C626" s="2" t="s">
        <v>35</v>
      </c>
      <c r="D626" s="2" t="s">
        <v>20</v>
      </c>
      <c r="E626" s="273" t="s">
        <v>253</v>
      </c>
      <c r="F626" s="274" t="s">
        <v>12</v>
      </c>
      <c r="G626" s="275" t="s">
        <v>506</v>
      </c>
      <c r="H626" s="2"/>
      <c r="I626" s="358">
        <f>SUM(I627+I629)</f>
        <v>3766276</v>
      </c>
    </row>
    <row r="627" spans="1:9" ht="47.25" x14ac:dyDescent="0.25">
      <c r="A627" s="69" t="s">
        <v>100</v>
      </c>
      <c r="B627" s="607" t="s">
        <v>59</v>
      </c>
      <c r="C627" s="2" t="s">
        <v>35</v>
      </c>
      <c r="D627" s="2" t="s">
        <v>20</v>
      </c>
      <c r="E627" s="273" t="s">
        <v>253</v>
      </c>
      <c r="F627" s="274" t="s">
        <v>609</v>
      </c>
      <c r="G627" s="275" t="s">
        <v>610</v>
      </c>
      <c r="H627" s="2"/>
      <c r="I627" s="358">
        <f>SUM(I628)</f>
        <v>24276</v>
      </c>
    </row>
    <row r="628" spans="1:9" ht="63" x14ac:dyDescent="0.25">
      <c r="A628" s="111" t="s">
        <v>88</v>
      </c>
      <c r="B628" s="607" t="s">
        <v>59</v>
      </c>
      <c r="C628" s="2" t="s">
        <v>35</v>
      </c>
      <c r="D628" s="2" t="s">
        <v>20</v>
      </c>
      <c r="E628" s="273" t="s">
        <v>253</v>
      </c>
      <c r="F628" s="274" t="s">
        <v>609</v>
      </c>
      <c r="G628" s="275" t="s">
        <v>610</v>
      </c>
      <c r="H628" s="2" t="s">
        <v>13</v>
      </c>
      <c r="I628" s="360">
        <v>24276</v>
      </c>
    </row>
    <row r="629" spans="1:9" ht="31.5" x14ac:dyDescent="0.25">
      <c r="A629" s="69" t="s">
        <v>98</v>
      </c>
      <c r="B629" s="607" t="s">
        <v>59</v>
      </c>
      <c r="C629" s="2" t="s">
        <v>35</v>
      </c>
      <c r="D629" s="2" t="s">
        <v>20</v>
      </c>
      <c r="E629" s="273" t="s">
        <v>253</v>
      </c>
      <c r="F629" s="274" t="s">
        <v>609</v>
      </c>
      <c r="G629" s="275" t="s">
        <v>539</v>
      </c>
      <c r="H629" s="2"/>
      <c r="I629" s="358">
        <f>SUM(I630:I632)</f>
        <v>3742000</v>
      </c>
    </row>
    <row r="630" spans="1:9" ht="63" x14ac:dyDescent="0.25">
      <c r="A630" s="111" t="s">
        <v>88</v>
      </c>
      <c r="B630" s="607" t="s">
        <v>59</v>
      </c>
      <c r="C630" s="2" t="s">
        <v>35</v>
      </c>
      <c r="D630" s="2" t="s">
        <v>20</v>
      </c>
      <c r="E630" s="273" t="s">
        <v>253</v>
      </c>
      <c r="F630" s="274" t="s">
        <v>609</v>
      </c>
      <c r="G630" s="275" t="s">
        <v>539</v>
      </c>
      <c r="H630" s="2" t="s">
        <v>13</v>
      </c>
      <c r="I630" s="360">
        <v>3570000</v>
      </c>
    </row>
    <row r="631" spans="1:9" ht="31.5" x14ac:dyDescent="0.25">
      <c r="A631" s="122" t="s">
        <v>709</v>
      </c>
      <c r="B631" s="377" t="s">
        <v>59</v>
      </c>
      <c r="C631" s="2" t="s">
        <v>35</v>
      </c>
      <c r="D631" s="2" t="s">
        <v>20</v>
      </c>
      <c r="E631" s="273" t="s">
        <v>253</v>
      </c>
      <c r="F631" s="274" t="s">
        <v>609</v>
      </c>
      <c r="G631" s="275" t="s">
        <v>539</v>
      </c>
      <c r="H631" s="2" t="s">
        <v>16</v>
      </c>
      <c r="I631" s="360">
        <v>171000</v>
      </c>
    </row>
    <row r="632" spans="1:9" ht="15.75" x14ac:dyDescent="0.25">
      <c r="A632" s="69" t="s">
        <v>18</v>
      </c>
      <c r="B632" s="607" t="s">
        <v>59</v>
      </c>
      <c r="C632" s="2" t="s">
        <v>35</v>
      </c>
      <c r="D632" s="2" t="s">
        <v>20</v>
      </c>
      <c r="E632" s="273" t="s">
        <v>253</v>
      </c>
      <c r="F632" s="274" t="s">
        <v>609</v>
      </c>
      <c r="G632" s="275" t="s">
        <v>539</v>
      </c>
      <c r="H632" s="2" t="s">
        <v>17</v>
      </c>
      <c r="I632" s="360">
        <v>1000</v>
      </c>
    </row>
    <row r="633" spans="1:9" ht="47.25" x14ac:dyDescent="0.25">
      <c r="A633" s="112" t="s">
        <v>119</v>
      </c>
      <c r="B633" s="36" t="s">
        <v>59</v>
      </c>
      <c r="C633" s="34" t="s">
        <v>35</v>
      </c>
      <c r="D633" s="34" t="s">
        <v>20</v>
      </c>
      <c r="E633" s="270" t="s">
        <v>508</v>
      </c>
      <c r="F633" s="271" t="s">
        <v>505</v>
      </c>
      <c r="G633" s="272" t="s">
        <v>506</v>
      </c>
      <c r="H633" s="34"/>
      <c r="I633" s="357">
        <f>SUM(I634)</f>
        <v>13560</v>
      </c>
    </row>
    <row r="634" spans="1:9" ht="63" x14ac:dyDescent="0.25">
      <c r="A634" s="113" t="s">
        <v>132</v>
      </c>
      <c r="B634" s="61" t="s">
        <v>59</v>
      </c>
      <c r="C634" s="2" t="s">
        <v>35</v>
      </c>
      <c r="D634" s="2" t="s">
        <v>20</v>
      </c>
      <c r="E634" s="273" t="s">
        <v>204</v>
      </c>
      <c r="F634" s="274" t="s">
        <v>505</v>
      </c>
      <c r="G634" s="275" t="s">
        <v>506</v>
      </c>
      <c r="H634" s="50"/>
      <c r="I634" s="358">
        <f>SUM(I635)</f>
        <v>13560</v>
      </c>
    </row>
    <row r="635" spans="1:9" ht="47.25" x14ac:dyDescent="0.25">
      <c r="A635" s="113" t="s">
        <v>512</v>
      </c>
      <c r="B635" s="61" t="s">
        <v>59</v>
      </c>
      <c r="C635" s="2" t="s">
        <v>35</v>
      </c>
      <c r="D635" s="2" t="s">
        <v>20</v>
      </c>
      <c r="E635" s="273" t="s">
        <v>204</v>
      </c>
      <c r="F635" s="274" t="s">
        <v>10</v>
      </c>
      <c r="G635" s="275" t="s">
        <v>506</v>
      </c>
      <c r="H635" s="50"/>
      <c r="I635" s="358">
        <f>SUM(I636)</f>
        <v>13560</v>
      </c>
    </row>
    <row r="636" spans="1:9" ht="15.75" x14ac:dyDescent="0.25">
      <c r="A636" s="113" t="s">
        <v>121</v>
      </c>
      <c r="B636" s="61" t="s">
        <v>59</v>
      </c>
      <c r="C636" s="2" t="s">
        <v>35</v>
      </c>
      <c r="D636" s="2" t="s">
        <v>20</v>
      </c>
      <c r="E636" s="273" t="s">
        <v>204</v>
      </c>
      <c r="F636" s="274" t="s">
        <v>10</v>
      </c>
      <c r="G636" s="275" t="s">
        <v>511</v>
      </c>
      <c r="H636" s="50"/>
      <c r="I636" s="358">
        <f>SUM(I637)</f>
        <v>13560</v>
      </c>
    </row>
    <row r="637" spans="1:9" ht="31.5" x14ac:dyDescent="0.25">
      <c r="A637" s="122" t="s">
        <v>709</v>
      </c>
      <c r="B637" s="377" t="s">
        <v>59</v>
      </c>
      <c r="C637" s="2" t="s">
        <v>35</v>
      </c>
      <c r="D637" s="2" t="s">
        <v>20</v>
      </c>
      <c r="E637" s="273" t="s">
        <v>204</v>
      </c>
      <c r="F637" s="274" t="s">
        <v>10</v>
      </c>
      <c r="G637" s="275" t="s">
        <v>511</v>
      </c>
      <c r="H637" s="2" t="s">
        <v>16</v>
      </c>
      <c r="I637" s="360">
        <v>13560</v>
      </c>
    </row>
    <row r="638" spans="1:9" ht="15.75" x14ac:dyDescent="0.25">
      <c r="A638" s="125" t="s">
        <v>37</v>
      </c>
      <c r="B638" s="19" t="s">
        <v>59</v>
      </c>
      <c r="C638" s="19">
        <v>10</v>
      </c>
      <c r="D638" s="19"/>
      <c r="E638" s="304"/>
      <c r="F638" s="305"/>
      <c r="G638" s="306"/>
      <c r="H638" s="15"/>
      <c r="I638" s="383">
        <f>SUM(I639)</f>
        <v>1221419</v>
      </c>
    </row>
    <row r="639" spans="1:9" ht="15.75" x14ac:dyDescent="0.25">
      <c r="A639" s="121" t="s">
        <v>41</v>
      </c>
      <c r="B639" s="29" t="s">
        <v>59</v>
      </c>
      <c r="C639" s="29">
        <v>10</v>
      </c>
      <c r="D639" s="25" t="s">
        <v>15</v>
      </c>
      <c r="E639" s="267"/>
      <c r="F639" s="268"/>
      <c r="G639" s="269"/>
      <c r="H639" s="25"/>
      <c r="I639" s="384">
        <f>SUM(I640)</f>
        <v>1221419</v>
      </c>
    </row>
    <row r="640" spans="1:9" ht="31.5" x14ac:dyDescent="0.25">
      <c r="A640" s="109" t="s">
        <v>166</v>
      </c>
      <c r="B640" s="36" t="s">
        <v>59</v>
      </c>
      <c r="C640" s="34" t="s">
        <v>57</v>
      </c>
      <c r="D640" s="34" t="s">
        <v>15</v>
      </c>
      <c r="E640" s="270" t="s">
        <v>247</v>
      </c>
      <c r="F640" s="271" t="s">
        <v>505</v>
      </c>
      <c r="G640" s="272" t="s">
        <v>506</v>
      </c>
      <c r="H640" s="34"/>
      <c r="I640" s="357">
        <f>SUM(I641,I646,I651)</f>
        <v>1221419</v>
      </c>
    </row>
    <row r="641" spans="1:9" ht="48" customHeight="1" x14ac:dyDescent="0.25">
      <c r="A641" s="111" t="s">
        <v>173</v>
      </c>
      <c r="B641" s="607" t="s">
        <v>59</v>
      </c>
      <c r="C641" s="61">
        <v>10</v>
      </c>
      <c r="D641" s="50" t="s">
        <v>15</v>
      </c>
      <c r="E641" s="313" t="s">
        <v>250</v>
      </c>
      <c r="F641" s="314" t="s">
        <v>505</v>
      </c>
      <c r="G641" s="315" t="s">
        <v>506</v>
      </c>
      <c r="H641" s="50"/>
      <c r="I641" s="358">
        <f>SUM(I642)</f>
        <v>567685</v>
      </c>
    </row>
    <row r="642" spans="1:9" ht="31.5" x14ac:dyDescent="0.25">
      <c r="A642" s="111" t="s">
        <v>602</v>
      </c>
      <c r="B642" s="607" t="s">
        <v>59</v>
      </c>
      <c r="C642" s="61">
        <v>10</v>
      </c>
      <c r="D642" s="50" t="s">
        <v>15</v>
      </c>
      <c r="E642" s="313" t="s">
        <v>250</v>
      </c>
      <c r="F642" s="314" t="s">
        <v>10</v>
      </c>
      <c r="G642" s="315" t="s">
        <v>506</v>
      </c>
      <c r="H642" s="50"/>
      <c r="I642" s="358">
        <f>SUM(I643)</f>
        <v>567685</v>
      </c>
    </row>
    <row r="643" spans="1:9" ht="33" customHeight="1" x14ac:dyDescent="0.25">
      <c r="A643" s="111" t="s">
        <v>179</v>
      </c>
      <c r="B643" s="607" t="s">
        <v>59</v>
      </c>
      <c r="C643" s="61">
        <v>10</v>
      </c>
      <c r="D643" s="50" t="s">
        <v>15</v>
      </c>
      <c r="E643" s="313" t="s">
        <v>250</v>
      </c>
      <c r="F643" s="314" t="s">
        <v>612</v>
      </c>
      <c r="G643" s="315" t="s">
        <v>615</v>
      </c>
      <c r="H643" s="50"/>
      <c r="I643" s="358">
        <f>SUM(I644:I645)</f>
        <v>567685</v>
      </c>
    </row>
    <row r="644" spans="1:9" ht="31.5" x14ac:dyDescent="0.25">
      <c r="A644" s="122" t="s">
        <v>709</v>
      </c>
      <c r="B644" s="377" t="s">
        <v>59</v>
      </c>
      <c r="C644" s="61">
        <v>10</v>
      </c>
      <c r="D644" s="50" t="s">
        <v>15</v>
      </c>
      <c r="E644" s="313" t="s">
        <v>250</v>
      </c>
      <c r="F644" s="314" t="s">
        <v>612</v>
      </c>
      <c r="G644" s="315" t="s">
        <v>615</v>
      </c>
      <c r="H644" s="50" t="s">
        <v>16</v>
      </c>
      <c r="I644" s="360">
        <v>3000</v>
      </c>
    </row>
    <row r="645" spans="1:9" ht="15.75" x14ac:dyDescent="0.25">
      <c r="A645" s="69" t="s">
        <v>40</v>
      </c>
      <c r="B645" s="607" t="s">
        <v>59</v>
      </c>
      <c r="C645" s="61">
        <v>10</v>
      </c>
      <c r="D645" s="50" t="s">
        <v>15</v>
      </c>
      <c r="E645" s="313" t="s">
        <v>250</v>
      </c>
      <c r="F645" s="314" t="s">
        <v>612</v>
      </c>
      <c r="G645" s="315" t="s">
        <v>615</v>
      </c>
      <c r="H645" s="50" t="s">
        <v>39</v>
      </c>
      <c r="I645" s="360">
        <v>564685</v>
      </c>
    </row>
    <row r="646" spans="1:9" ht="48.75" customHeight="1" x14ac:dyDescent="0.25">
      <c r="A646" s="69" t="s">
        <v>174</v>
      </c>
      <c r="B646" s="607" t="s">
        <v>59</v>
      </c>
      <c r="C646" s="61">
        <v>10</v>
      </c>
      <c r="D646" s="50" t="s">
        <v>15</v>
      </c>
      <c r="E646" s="313" t="s">
        <v>603</v>
      </c>
      <c r="F646" s="314" t="s">
        <v>505</v>
      </c>
      <c r="G646" s="315" t="s">
        <v>506</v>
      </c>
      <c r="H646" s="50"/>
      <c r="I646" s="358">
        <f>SUM(I647)</f>
        <v>510042</v>
      </c>
    </row>
    <row r="647" spans="1:9" ht="15.75" x14ac:dyDescent="0.25">
      <c r="A647" s="69" t="s">
        <v>604</v>
      </c>
      <c r="B647" s="607" t="s">
        <v>59</v>
      </c>
      <c r="C647" s="61">
        <v>10</v>
      </c>
      <c r="D647" s="50" t="s">
        <v>15</v>
      </c>
      <c r="E647" s="313" t="s">
        <v>251</v>
      </c>
      <c r="F647" s="314" t="s">
        <v>10</v>
      </c>
      <c r="G647" s="315" t="s">
        <v>506</v>
      </c>
      <c r="H647" s="50"/>
      <c r="I647" s="358">
        <f>SUM(I648)</f>
        <v>510042</v>
      </c>
    </row>
    <row r="648" spans="1:9" ht="33.75" customHeight="1" x14ac:dyDescent="0.25">
      <c r="A648" s="111" t="s">
        <v>179</v>
      </c>
      <c r="B648" s="607" t="s">
        <v>59</v>
      </c>
      <c r="C648" s="61">
        <v>10</v>
      </c>
      <c r="D648" s="50" t="s">
        <v>15</v>
      </c>
      <c r="E648" s="313" t="s">
        <v>251</v>
      </c>
      <c r="F648" s="314" t="s">
        <v>612</v>
      </c>
      <c r="G648" s="315" t="s">
        <v>615</v>
      </c>
      <c r="H648" s="50"/>
      <c r="I648" s="358">
        <f>SUM(I649:I650)</f>
        <v>510042</v>
      </c>
    </row>
    <row r="649" spans="1:9" ht="31.5" x14ac:dyDescent="0.25">
      <c r="A649" s="122" t="s">
        <v>709</v>
      </c>
      <c r="B649" s="377" t="s">
        <v>59</v>
      </c>
      <c r="C649" s="61">
        <v>10</v>
      </c>
      <c r="D649" s="50" t="s">
        <v>15</v>
      </c>
      <c r="E649" s="313" t="s">
        <v>251</v>
      </c>
      <c r="F649" s="314" t="s">
        <v>612</v>
      </c>
      <c r="G649" s="315" t="s">
        <v>615</v>
      </c>
      <c r="H649" s="50" t="s">
        <v>16</v>
      </c>
      <c r="I649" s="360">
        <v>2000</v>
      </c>
    </row>
    <row r="650" spans="1:9" ht="15.75" x14ac:dyDescent="0.25">
      <c r="A650" s="69" t="s">
        <v>40</v>
      </c>
      <c r="B650" s="607" t="s">
        <v>59</v>
      </c>
      <c r="C650" s="61">
        <v>10</v>
      </c>
      <c r="D650" s="50" t="s">
        <v>15</v>
      </c>
      <c r="E650" s="313" t="s">
        <v>251</v>
      </c>
      <c r="F650" s="314" t="s">
        <v>612</v>
      </c>
      <c r="G650" s="315" t="s">
        <v>615</v>
      </c>
      <c r="H650" s="50" t="s">
        <v>39</v>
      </c>
      <c r="I650" s="360">
        <v>508042</v>
      </c>
    </row>
    <row r="651" spans="1:9" ht="50.25" customHeight="1" x14ac:dyDescent="0.25">
      <c r="A651" s="69" t="s">
        <v>167</v>
      </c>
      <c r="B651" s="607" t="s">
        <v>59</v>
      </c>
      <c r="C651" s="61">
        <v>10</v>
      </c>
      <c r="D651" s="50" t="s">
        <v>15</v>
      </c>
      <c r="E651" s="313" t="s">
        <v>248</v>
      </c>
      <c r="F651" s="314" t="s">
        <v>505</v>
      </c>
      <c r="G651" s="315" t="s">
        <v>506</v>
      </c>
      <c r="H651" s="50"/>
      <c r="I651" s="358">
        <f>SUM(I652)</f>
        <v>143692</v>
      </c>
    </row>
    <row r="652" spans="1:9" ht="47.25" x14ac:dyDescent="0.25">
      <c r="A652" s="69" t="s">
        <v>591</v>
      </c>
      <c r="B652" s="607" t="s">
        <v>59</v>
      </c>
      <c r="C652" s="61">
        <v>10</v>
      </c>
      <c r="D652" s="50" t="s">
        <v>15</v>
      </c>
      <c r="E652" s="313" t="s">
        <v>248</v>
      </c>
      <c r="F652" s="314" t="s">
        <v>10</v>
      </c>
      <c r="G652" s="315" t="s">
        <v>506</v>
      </c>
      <c r="H652" s="50"/>
      <c r="I652" s="358">
        <f>SUM(I653)</f>
        <v>143692</v>
      </c>
    </row>
    <row r="653" spans="1:9" ht="78.75" x14ac:dyDescent="0.25">
      <c r="A653" s="69" t="s">
        <v>617</v>
      </c>
      <c r="B653" s="607" t="s">
        <v>59</v>
      </c>
      <c r="C653" s="61">
        <v>10</v>
      </c>
      <c r="D653" s="50" t="s">
        <v>15</v>
      </c>
      <c r="E653" s="313" t="s">
        <v>248</v>
      </c>
      <c r="F653" s="314" t="s">
        <v>10</v>
      </c>
      <c r="G653" s="315" t="s">
        <v>616</v>
      </c>
      <c r="H653" s="50"/>
      <c r="I653" s="358">
        <f>SUM(I654:I655)</f>
        <v>143692</v>
      </c>
    </row>
    <row r="654" spans="1:9" ht="31.5" x14ac:dyDescent="0.25">
      <c r="A654" s="122" t="s">
        <v>709</v>
      </c>
      <c r="B654" s="377" t="s">
        <v>59</v>
      </c>
      <c r="C654" s="61">
        <v>10</v>
      </c>
      <c r="D654" s="50" t="s">
        <v>15</v>
      </c>
      <c r="E654" s="313" t="s">
        <v>248</v>
      </c>
      <c r="F654" s="314" t="s">
        <v>10</v>
      </c>
      <c r="G654" s="315" t="s">
        <v>616</v>
      </c>
      <c r="H654" s="50" t="s">
        <v>16</v>
      </c>
      <c r="I654" s="360">
        <v>718</v>
      </c>
    </row>
    <row r="655" spans="1:9" ht="15.75" x14ac:dyDescent="0.25">
      <c r="A655" s="69" t="s">
        <v>40</v>
      </c>
      <c r="B655" s="607" t="s">
        <v>59</v>
      </c>
      <c r="C655" s="61">
        <v>10</v>
      </c>
      <c r="D655" s="50" t="s">
        <v>15</v>
      </c>
      <c r="E655" s="313" t="s">
        <v>248</v>
      </c>
      <c r="F655" s="314" t="s">
        <v>10</v>
      </c>
      <c r="G655" s="315" t="s">
        <v>616</v>
      </c>
      <c r="H655" s="50" t="s">
        <v>39</v>
      </c>
      <c r="I655" s="360">
        <v>142974</v>
      </c>
    </row>
    <row r="656" spans="1:9" ht="15.75" x14ac:dyDescent="0.25">
      <c r="A656" s="125" t="s">
        <v>43</v>
      </c>
      <c r="B656" s="19" t="s">
        <v>59</v>
      </c>
      <c r="C656" s="19">
        <v>11</v>
      </c>
      <c r="D656" s="19"/>
      <c r="E656" s="304"/>
      <c r="F656" s="305"/>
      <c r="G656" s="306"/>
      <c r="H656" s="15"/>
      <c r="I656" s="383">
        <f>SUM(I657)</f>
        <v>157000</v>
      </c>
    </row>
    <row r="657" spans="1:9" ht="15.75" x14ac:dyDescent="0.25">
      <c r="A657" s="121" t="s">
        <v>44</v>
      </c>
      <c r="B657" s="29" t="s">
        <v>59</v>
      </c>
      <c r="C657" s="29">
        <v>11</v>
      </c>
      <c r="D657" s="25" t="s">
        <v>12</v>
      </c>
      <c r="E657" s="267"/>
      <c r="F657" s="268"/>
      <c r="G657" s="269"/>
      <c r="H657" s="25"/>
      <c r="I657" s="384">
        <f>SUM(I658,I667)</f>
        <v>157000</v>
      </c>
    </row>
    <row r="658" spans="1:9" ht="47.25" x14ac:dyDescent="0.25">
      <c r="A658" s="117" t="s">
        <v>139</v>
      </c>
      <c r="B658" s="378" t="s">
        <v>59</v>
      </c>
      <c r="C658" s="34" t="s">
        <v>45</v>
      </c>
      <c r="D658" s="34" t="s">
        <v>12</v>
      </c>
      <c r="E658" s="270" t="s">
        <v>201</v>
      </c>
      <c r="F658" s="271" t="s">
        <v>505</v>
      </c>
      <c r="G658" s="272" t="s">
        <v>506</v>
      </c>
      <c r="H658" s="37"/>
      <c r="I658" s="357">
        <f>SUM(I663,I659)</f>
        <v>7000</v>
      </c>
    </row>
    <row r="659" spans="1:9" s="43" customFormat="1" ht="63" x14ac:dyDescent="0.25">
      <c r="A659" s="69" t="s">
        <v>177</v>
      </c>
      <c r="B659" s="607" t="s">
        <v>59</v>
      </c>
      <c r="C659" s="41" t="s">
        <v>45</v>
      </c>
      <c r="D659" s="41" t="s">
        <v>12</v>
      </c>
      <c r="E659" s="316" t="s">
        <v>203</v>
      </c>
      <c r="F659" s="317" t="s">
        <v>505</v>
      </c>
      <c r="G659" s="318" t="s">
        <v>506</v>
      </c>
      <c r="H659" s="42"/>
      <c r="I659" s="361">
        <f>SUM(I660)</f>
        <v>2000</v>
      </c>
    </row>
    <row r="660" spans="1:9" s="43" customFormat="1" ht="47.25" x14ac:dyDescent="0.25">
      <c r="A660" s="329" t="s">
        <v>613</v>
      </c>
      <c r="B660" s="607" t="s">
        <v>59</v>
      </c>
      <c r="C660" s="41" t="s">
        <v>45</v>
      </c>
      <c r="D660" s="41" t="s">
        <v>12</v>
      </c>
      <c r="E660" s="316" t="s">
        <v>203</v>
      </c>
      <c r="F660" s="317" t="s">
        <v>10</v>
      </c>
      <c r="G660" s="318" t="s">
        <v>506</v>
      </c>
      <c r="H660" s="42"/>
      <c r="I660" s="361">
        <f>SUM(I661)</f>
        <v>2000</v>
      </c>
    </row>
    <row r="661" spans="1:9" s="43" customFormat="1" ht="31.5" x14ac:dyDescent="0.25">
      <c r="A661" s="85" t="s">
        <v>627</v>
      </c>
      <c r="B661" s="381" t="s">
        <v>59</v>
      </c>
      <c r="C661" s="41" t="s">
        <v>45</v>
      </c>
      <c r="D661" s="41" t="s">
        <v>12</v>
      </c>
      <c r="E661" s="316" t="s">
        <v>203</v>
      </c>
      <c r="F661" s="317" t="s">
        <v>10</v>
      </c>
      <c r="G661" s="318" t="s">
        <v>626</v>
      </c>
      <c r="H661" s="42"/>
      <c r="I661" s="361">
        <f>SUM(I662)</f>
        <v>2000</v>
      </c>
    </row>
    <row r="662" spans="1:9" s="43" customFormat="1" ht="31.5" x14ac:dyDescent="0.25">
      <c r="A662" s="115" t="s">
        <v>709</v>
      </c>
      <c r="B662" s="382" t="s">
        <v>59</v>
      </c>
      <c r="C662" s="41" t="s">
        <v>45</v>
      </c>
      <c r="D662" s="41" t="s">
        <v>12</v>
      </c>
      <c r="E662" s="316" t="s">
        <v>203</v>
      </c>
      <c r="F662" s="317" t="s">
        <v>10</v>
      </c>
      <c r="G662" s="318" t="s">
        <v>626</v>
      </c>
      <c r="H662" s="42" t="s">
        <v>16</v>
      </c>
      <c r="I662" s="362">
        <v>2000</v>
      </c>
    </row>
    <row r="663" spans="1:9" ht="78.75" x14ac:dyDescent="0.25">
      <c r="A663" s="113" t="s">
        <v>183</v>
      </c>
      <c r="B663" s="61" t="s">
        <v>59</v>
      </c>
      <c r="C663" s="2" t="s">
        <v>45</v>
      </c>
      <c r="D663" s="2" t="s">
        <v>12</v>
      </c>
      <c r="E663" s="273" t="s">
        <v>234</v>
      </c>
      <c r="F663" s="274" t="s">
        <v>505</v>
      </c>
      <c r="G663" s="275" t="s">
        <v>506</v>
      </c>
      <c r="H663" s="2"/>
      <c r="I663" s="358">
        <f>SUM(I664)</f>
        <v>5000</v>
      </c>
    </row>
    <row r="664" spans="1:9" ht="47.25" x14ac:dyDescent="0.25">
      <c r="A664" s="326" t="s">
        <v>513</v>
      </c>
      <c r="B664" s="61" t="s">
        <v>59</v>
      </c>
      <c r="C664" s="41" t="s">
        <v>45</v>
      </c>
      <c r="D664" s="41" t="s">
        <v>12</v>
      </c>
      <c r="E664" s="273" t="s">
        <v>234</v>
      </c>
      <c r="F664" s="274" t="s">
        <v>10</v>
      </c>
      <c r="G664" s="275" t="s">
        <v>506</v>
      </c>
      <c r="H664" s="2"/>
      <c r="I664" s="358">
        <f>SUM(I665)</f>
        <v>5000</v>
      </c>
    </row>
    <row r="665" spans="1:9" ht="31.5" x14ac:dyDescent="0.25">
      <c r="A665" s="88" t="s">
        <v>116</v>
      </c>
      <c r="B665" s="61" t="s">
        <v>59</v>
      </c>
      <c r="C665" s="2" t="s">
        <v>45</v>
      </c>
      <c r="D665" s="2" t="s">
        <v>12</v>
      </c>
      <c r="E665" s="273" t="s">
        <v>234</v>
      </c>
      <c r="F665" s="274" t="s">
        <v>10</v>
      </c>
      <c r="G665" s="275" t="s">
        <v>515</v>
      </c>
      <c r="H665" s="2"/>
      <c r="I665" s="358">
        <f>SUM(I666)</f>
        <v>5000</v>
      </c>
    </row>
    <row r="666" spans="1:9" ht="31.5" x14ac:dyDescent="0.25">
      <c r="A666" s="122" t="s">
        <v>709</v>
      </c>
      <c r="B666" s="377" t="s">
        <v>59</v>
      </c>
      <c r="C666" s="2" t="s">
        <v>45</v>
      </c>
      <c r="D666" s="2" t="s">
        <v>12</v>
      </c>
      <c r="E666" s="273" t="s">
        <v>234</v>
      </c>
      <c r="F666" s="274" t="s">
        <v>10</v>
      </c>
      <c r="G666" s="275" t="s">
        <v>515</v>
      </c>
      <c r="H666" s="2" t="s">
        <v>16</v>
      </c>
      <c r="I666" s="359">
        <v>5000</v>
      </c>
    </row>
    <row r="667" spans="1:9" ht="63" x14ac:dyDescent="0.25">
      <c r="A667" s="118" t="s">
        <v>168</v>
      </c>
      <c r="B667" s="36" t="s">
        <v>59</v>
      </c>
      <c r="C667" s="34" t="s">
        <v>45</v>
      </c>
      <c r="D667" s="34" t="s">
        <v>12</v>
      </c>
      <c r="E667" s="270" t="s">
        <v>593</v>
      </c>
      <c r="F667" s="271" t="s">
        <v>505</v>
      </c>
      <c r="G667" s="272" t="s">
        <v>506</v>
      </c>
      <c r="H667" s="34"/>
      <c r="I667" s="357">
        <f>SUM(I668)</f>
        <v>150000</v>
      </c>
    </row>
    <row r="668" spans="1:9" ht="94.5" x14ac:dyDescent="0.25">
      <c r="A668" s="119" t="s">
        <v>184</v>
      </c>
      <c r="B668" s="61" t="s">
        <v>59</v>
      </c>
      <c r="C668" s="2" t="s">
        <v>45</v>
      </c>
      <c r="D668" s="2" t="s">
        <v>12</v>
      </c>
      <c r="E668" s="273" t="s">
        <v>254</v>
      </c>
      <c r="F668" s="274" t="s">
        <v>505</v>
      </c>
      <c r="G668" s="275" t="s">
        <v>506</v>
      </c>
      <c r="H668" s="2"/>
      <c r="I668" s="358">
        <f>SUM(I669)</f>
        <v>150000</v>
      </c>
    </row>
    <row r="669" spans="1:9" ht="31.5" x14ac:dyDescent="0.25">
      <c r="A669" s="119" t="s">
        <v>628</v>
      </c>
      <c r="B669" s="61" t="s">
        <v>59</v>
      </c>
      <c r="C669" s="2" t="s">
        <v>45</v>
      </c>
      <c r="D669" s="2" t="s">
        <v>12</v>
      </c>
      <c r="E669" s="273" t="s">
        <v>254</v>
      </c>
      <c r="F669" s="274" t="s">
        <v>10</v>
      </c>
      <c r="G669" s="275" t="s">
        <v>506</v>
      </c>
      <c r="H669" s="2"/>
      <c r="I669" s="358">
        <f>SUM(I670)</f>
        <v>150000</v>
      </c>
    </row>
    <row r="670" spans="1:9" ht="47.25" x14ac:dyDescent="0.25">
      <c r="A670" s="69" t="s">
        <v>185</v>
      </c>
      <c r="B670" s="607" t="s">
        <v>59</v>
      </c>
      <c r="C670" s="2" t="s">
        <v>45</v>
      </c>
      <c r="D670" s="2" t="s">
        <v>12</v>
      </c>
      <c r="E670" s="273" t="s">
        <v>254</v>
      </c>
      <c r="F670" s="274" t="s">
        <v>10</v>
      </c>
      <c r="G670" s="275" t="s">
        <v>629</v>
      </c>
      <c r="H670" s="2"/>
      <c r="I670" s="358">
        <f>SUM(I671)</f>
        <v>150000</v>
      </c>
    </row>
    <row r="671" spans="1:9" ht="31.5" x14ac:dyDescent="0.25">
      <c r="A671" s="122" t="s">
        <v>709</v>
      </c>
      <c r="B671" s="377" t="s">
        <v>59</v>
      </c>
      <c r="C671" s="2" t="s">
        <v>45</v>
      </c>
      <c r="D671" s="2" t="s">
        <v>12</v>
      </c>
      <c r="E671" s="273" t="s">
        <v>254</v>
      </c>
      <c r="F671" s="274" t="s">
        <v>10</v>
      </c>
      <c r="G671" s="275" t="s">
        <v>629</v>
      </c>
      <c r="H671" s="2" t="s">
        <v>16</v>
      </c>
      <c r="I671" s="360">
        <v>150000</v>
      </c>
    </row>
  </sheetData>
  <mergeCells count="5">
    <mergeCell ref="J152:L152"/>
    <mergeCell ref="E13:G13"/>
    <mergeCell ref="A9:I9"/>
    <mergeCell ref="A10:I10"/>
    <mergeCell ref="A11:I11"/>
  </mergeCells>
  <pageMargins left="0.70866141732283472" right="0.70866141732283472" top="0.74803149606299213" bottom="0.74803149606299213" header="0.31496062992125984" footer="0.31496062992125984"/>
  <pageSetup paperSize="9" scale="71" orientation="portrait" blackAndWhite="1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4</vt:i4>
      </vt:variant>
    </vt:vector>
  </HeadingPairs>
  <TitlesOfParts>
    <vt:vector size="27" baseType="lpstr">
      <vt:lpstr>прил1</vt:lpstr>
      <vt:lpstr>прил2</vt:lpstr>
      <vt:lpstr>прил3</vt:lpstr>
      <vt:lpstr>прил4</vt:lpstr>
      <vt:lpstr>прил5</vt:lpstr>
      <vt:lpstr>прил6</vt:lpstr>
      <vt:lpstr>прил7</vt:lpstr>
      <vt:lpstr>прил8</vt:lpstr>
      <vt:lpstr>прил9</vt:lpstr>
      <vt:lpstr>прил10</vt:lpstr>
      <vt:lpstr>прил11</vt:lpstr>
      <vt:lpstr>прил12</vt:lpstr>
      <vt:lpstr>прил13</vt:lpstr>
      <vt:lpstr>прил14</vt:lpstr>
      <vt:lpstr>прил15</vt:lpstr>
      <vt:lpstr>прил16</vt:lpstr>
      <vt:lpstr>прил17</vt:lpstr>
      <vt:lpstr>прил18</vt:lpstr>
      <vt:lpstr>прил19т1</vt:lpstr>
      <vt:lpstr>прил19т2</vt:lpstr>
      <vt:lpstr>прил19т3</vt:lpstr>
      <vt:lpstr>прил19т4</vt:lpstr>
      <vt:lpstr>прил19т5</vt:lpstr>
      <vt:lpstr>прил11!Область_печати</vt:lpstr>
      <vt:lpstr>прил7!Область_печати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2016-11-30T07:43:00Z</cp:lastPrinted>
  <dcterms:created xsi:type="dcterms:W3CDTF">2011-10-10T13:40:01Z</dcterms:created>
  <dcterms:modified xsi:type="dcterms:W3CDTF">2017-10-26T11:42:55Z</dcterms:modified>
</cp:coreProperties>
</file>