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представительное собрание\собрания 2017 год\30\решения в печать\"/>
    </mc:Choice>
  </mc:AlternateContent>
  <bookViews>
    <workbookView xWindow="120" yWindow="3810" windowWidth="15480" windowHeight="8415" activeTab="4"/>
  </bookViews>
  <sheets>
    <sheet name="прил1" sheetId="42" r:id="rId1"/>
    <sheet name="прил5" sheetId="41" r:id="rId2"/>
    <sheet name="прил7" sheetId="2" r:id="rId3"/>
    <sheet name="прил9" sheetId="51" r:id="rId4"/>
    <sheet name="прил11" sheetId="40" r:id="rId5"/>
  </sheets>
  <definedNames>
    <definedName name="_xlnm._FilterDatabase" localSheetId="2" hidden="1">прил7!$F$1:$F$644</definedName>
    <definedName name="_xlnm._FilterDatabase" localSheetId="3" hidden="1">прил9!$E$1:$E$671</definedName>
    <definedName name="_xlnm.Print_Area" localSheetId="4">прил11!$A$1:$F$442</definedName>
    <definedName name="_xlnm.Print_Area" localSheetId="2">прил7!$A$1:$H$640</definedName>
    <definedName name="_xlnm.Print_Area" localSheetId="3">прил9!$A$1:$I$671</definedName>
  </definedNames>
  <calcPr calcId="162913"/>
  <fileRecoveryPr autoRecover="0"/>
</workbook>
</file>

<file path=xl/calcChain.xml><?xml version="1.0" encoding="utf-8"?>
<calcChain xmlns="http://schemas.openxmlformats.org/spreadsheetml/2006/main">
  <c r="C30" i="41" l="1"/>
  <c r="C27" i="41" s="1"/>
  <c r="C28" i="41"/>
  <c r="F404" i="40" l="1"/>
  <c r="F405" i="40"/>
  <c r="F357" i="40"/>
  <c r="F356" i="40" s="1"/>
  <c r="F197" i="40"/>
  <c r="F196" i="40"/>
  <c r="H467" i="2"/>
  <c r="H469" i="2"/>
  <c r="H468" i="2"/>
  <c r="I609" i="51"/>
  <c r="I608" i="51" s="1"/>
  <c r="H139" i="2"/>
  <c r="H138" i="2" s="1"/>
  <c r="I94" i="51"/>
  <c r="I95" i="51"/>
  <c r="H49" i="2"/>
  <c r="H48" i="2" s="1"/>
  <c r="I33" i="51"/>
  <c r="I32" i="51" s="1"/>
  <c r="C84" i="41"/>
  <c r="C87" i="41"/>
  <c r="H371" i="2" l="1"/>
  <c r="H370" i="2" s="1"/>
  <c r="H369" i="2" s="1"/>
  <c r="H368" i="2" s="1"/>
  <c r="H367" i="2" s="1"/>
  <c r="I456" i="51"/>
  <c r="I455" i="51" s="1"/>
  <c r="I454" i="51" s="1"/>
  <c r="I453" i="51" s="1"/>
  <c r="H311" i="2"/>
  <c r="H310" i="2" s="1"/>
  <c r="H309" i="2" s="1"/>
  <c r="H308" i="2" s="1"/>
  <c r="H307" i="2" s="1"/>
  <c r="I396" i="51"/>
  <c r="I395" i="51" s="1"/>
  <c r="I394" i="51" s="1"/>
  <c r="I393" i="51" s="1"/>
  <c r="H335" i="2" l="1"/>
  <c r="H334" i="2" s="1"/>
  <c r="H406" i="2"/>
  <c r="I480" i="51"/>
  <c r="I420" i="51"/>
  <c r="F148" i="40" l="1"/>
  <c r="F147" i="40" s="1"/>
  <c r="H157" i="2" l="1"/>
  <c r="F432" i="40" s="1"/>
  <c r="H228" i="2" l="1"/>
  <c r="F246" i="40" s="1"/>
  <c r="F245" i="40" s="1"/>
  <c r="I178" i="51"/>
  <c r="H227" i="2" l="1"/>
  <c r="H201" i="2" l="1"/>
  <c r="H199" i="2"/>
  <c r="H197" i="2"/>
  <c r="H195" i="2"/>
  <c r="H194" i="2" s="1"/>
  <c r="I150" i="51"/>
  <c r="H193" i="2"/>
  <c r="H192" i="2" s="1"/>
  <c r="I148" i="51"/>
  <c r="H212" i="2"/>
  <c r="F291" i="40" l="1"/>
  <c r="F290" i="40" s="1"/>
  <c r="F289" i="40"/>
  <c r="F288" i="40" s="1"/>
  <c r="H230" i="2"/>
  <c r="F248" i="40" s="1"/>
  <c r="F247" i="40" s="1"/>
  <c r="I180" i="51"/>
  <c r="H290" i="2"/>
  <c r="H289" i="2" s="1"/>
  <c r="H288" i="2" s="1"/>
  <c r="H287" i="2" s="1"/>
  <c r="H286" i="2" s="1"/>
  <c r="H285" i="2" s="1"/>
  <c r="I240" i="51"/>
  <c r="I239" i="51" s="1"/>
  <c r="I238" i="51" s="1"/>
  <c r="I237" i="51" s="1"/>
  <c r="I236" i="51" s="1"/>
  <c r="H229" i="2" l="1"/>
  <c r="F217" i="40"/>
  <c r="F375" i="40" l="1"/>
  <c r="H210" i="2"/>
  <c r="H209" i="2" s="1"/>
  <c r="I165" i="51"/>
  <c r="I167" i="51"/>
  <c r="H396" i="2"/>
  <c r="H395" i="2" s="1"/>
  <c r="H394" i="2" s="1"/>
  <c r="H393" i="2" s="1"/>
  <c r="H392" i="2" s="1"/>
  <c r="I474" i="51"/>
  <c r="I473" i="51" s="1"/>
  <c r="I472" i="51" s="1"/>
  <c r="I471" i="51" s="1"/>
  <c r="F431" i="40"/>
  <c r="H156" i="2"/>
  <c r="H155" i="2" s="1"/>
  <c r="H154" i="2" s="1"/>
  <c r="H333" i="2"/>
  <c r="H332" i="2" s="1"/>
  <c r="F146" i="40" s="1"/>
  <c r="F145" i="40" s="1"/>
  <c r="I418" i="51"/>
  <c r="I164" i="51" l="1"/>
  <c r="I163" i="51" s="1"/>
  <c r="I162" i="51" s="1"/>
  <c r="H211" i="2"/>
  <c r="H208" i="2" s="1"/>
  <c r="H207" i="2" s="1"/>
  <c r="H206" i="2" s="1"/>
  <c r="F372" i="40"/>
  <c r="I112" i="51"/>
  <c r="I111" i="51" s="1"/>
  <c r="I110" i="51" s="1"/>
  <c r="C129" i="41" l="1"/>
  <c r="C128" i="41" l="1"/>
  <c r="C126" i="41"/>
  <c r="C125" i="41" s="1"/>
  <c r="C124" i="41" s="1"/>
  <c r="C121" i="41"/>
  <c r="C120" i="41" s="1"/>
  <c r="C116" i="41"/>
  <c r="C118" i="41"/>
  <c r="C115" i="41"/>
  <c r="C113" i="41"/>
  <c r="C111" i="41"/>
  <c r="C109" i="41"/>
  <c r="C107" i="41"/>
  <c r="C105" i="41"/>
  <c r="C103" i="41"/>
  <c r="C101" i="41"/>
  <c r="C98" i="41"/>
  <c r="C96" i="41"/>
  <c r="C94" i="41"/>
  <c r="C92" i="41"/>
  <c r="C90" i="41"/>
  <c r="C85" i="41"/>
  <c r="C80" i="41"/>
  <c r="C77" i="41"/>
  <c r="C75" i="41"/>
  <c r="C70" i="41"/>
  <c r="C69" i="41"/>
  <c r="C68" i="41" s="1"/>
  <c r="C66" i="41"/>
  <c r="C64" i="41"/>
  <c r="C61" i="41"/>
  <c r="C60" i="41"/>
  <c r="C54" i="41"/>
  <c r="C53" i="41" s="1"/>
  <c r="C51" i="41"/>
  <c r="C49" i="41"/>
  <c r="C46" i="41"/>
  <c r="C45" i="41" s="1"/>
  <c r="C40" i="41" s="1"/>
  <c r="C41" i="41"/>
  <c r="C38" i="41"/>
  <c r="C37" i="41" s="1"/>
  <c r="C35" i="41"/>
  <c r="C33" i="41"/>
  <c r="C21" i="41"/>
  <c r="C20" i="41"/>
  <c r="C16" i="41"/>
  <c r="C15" i="41" s="1"/>
  <c r="C100" i="41" l="1"/>
  <c r="C89" i="41"/>
  <c r="C26" i="41"/>
  <c r="C14" i="41" s="1"/>
  <c r="C63" i="41"/>
  <c r="C59" i="41" s="1"/>
  <c r="C73" i="41"/>
  <c r="C83" i="41" l="1"/>
  <c r="C82" i="41" s="1"/>
  <c r="C131" i="41"/>
  <c r="H602" i="2"/>
  <c r="H77" i="2" l="1"/>
  <c r="H304" i="2"/>
  <c r="H382" i="2"/>
  <c r="H429" i="2"/>
  <c r="H434" i="2"/>
  <c r="H489" i="2"/>
  <c r="H479" i="2" l="1"/>
  <c r="H478" i="2" s="1"/>
  <c r="H477" i="2"/>
  <c r="H476" i="2" s="1"/>
  <c r="I619" i="51"/>
  <c r="I617" i="51"/>
  <c r="I537" i="51"/>
  <c r="F41" i="40" l="1"/>
  <c r="F40" i="40" s="1"/>
  <c r="I616" i="51"/>
  <c r="I615" i="51" s="1"/>
  <c r="H475" i="2"/>
  <c r="H474" i="2" s="1"/>
  <c r="H611" i="2"/>
  <c r="H610" i="2" s="1"/>
  <c r="H609" i="2" s="1"/>
  <c r="H608" i="2" s="1"/>
  <c r="H607" i="2" s="1"/>
  <c r="I337" i="51"/>
  <c r="I336" i="51" s="1"/>
  <c r="I335" i="51" s="1"/>
  <c r="I334" i="51" s="1"/>
  <c r="D22" i="42" l="1"/>
  <c r="D21" i="42" s="1"/>
  <c r="D25" i="42"/>
  <c r="H456" i="2" l="1"/>
  <c r="H455" i="2" s="1"/>
  <c r="I596" i="51"/>
  <c r="F192" i="40"/>
  <c r="I502" i="51"/>
  <c r="H361" i="2"/>
  <c r="H360" i="2" s="1"/>
  <c r="H359" i="2"/>
  <c r="H358" i="2" s="1"/>
  <c r="I449" i="51"/>
  <c r="H300" i="2"/>
  <c r="H299" i="2" s="1"/>
  <c r="I385" i="51"/>
  <c r="H239" i="2"/>
  <c r="H238" i="2" s="1"/>
  <c r="I189" i="51"/>
  <c r="H232" i="2"/>
  <c r="H231" i="2" l="1"/>
  <c r="H226" i="2" s="1"/>
  <c r="F250" i="40"/>
  <c r="F249" i="40" s="1"/>
  <c r="F27" i="40"/>
  <c r="F26" i="40" s="1"/>
  <c r="F244" i="40"/>
  <c r="F242" i="40"/>
  <c r="F241" i="40" s="1"/>
  <c r="H357" i="2"/>
  <c r="H356" i="2" s="1"/>
  <c r="H355" i="2" s="1"/>
  <c r="F116" i="40"/>
  <c r="F115" i="40" s="1"/>
  <c r="F365" i="40"/>
  <c r="F364" i="40" s="1"/>
  <c r="I182" i="51"/>
  <c r="I177" i="51" s="1"/>
  <c r="H225" i="2" l="1"/>
  <c r="H224" i="2" s="1"/>
  <c r="I176" i="51"/>
  <c r="I175" i="51" s="1"/>
  <c r="H458" i="2"/>
  <c r="F29" i="40" s="1"/>
  <c r="F28" i="40" s="1"/>
  <c r="I598" i="51"/>
  <c r="H457" i="2" l="1"/>
  <c r="H325" i="2"/>
  <c r="H324" i="2" s="1"/>
  <c r="I410" i="51"/>
  <c r="H565" i="2"/>
  <c r="H564" i="2" s="1"/>
  <c r="H556" i="2"/>
  <c r="H555" i="2" s="1"/>
  <c r="H548" i="2"/>
  <c r="H547" i="2" s="1"/>
  <c r="I528" i="51"/>
  <c r="I520" i="51"/>
  <c r="H411" i="2"/>
  <c r="H410" i="2" s="1"/>
  <c r="F265" i="40"/>
  <c r="F264" i="40" s="1"/>
  <c r="H408" i="2"/>
  <c r="I580" i="51"/>
  <c r="I576" i="51"/>
  <c r="I484" i="51"/>
  <c r="H329" i="2"/>
  <c r="F142" i="40" s="1"/>
  <c r="F141" i="40" s="1"/>
  <c r="H327" i="2"/>
  <c r="H326" i="2" s="1"/>
  <c r="H302" i="2"/>
  <c r="H301" i="2" s="1"/>
  <c r="I412" i="51"/>
  <c r="I414" i="51"/>
  <c r="I387" i="51"/>
  <c r="H579" i="2"/>
  <c r="H578" i="2" s="1"/>
  <c r="H577" i="2"/>
  <c r="H576" i="2" s="1"/>
  <c r="H575" i="2"/>
  <c r="H574" i="2" s="1"/>
  <c r="H284" i="2"/>
  <c r="H283" i="2" s="1"/>
  <c r="H278" i="2"/>
  <c r="I257" i="51"/>
  <c r="I253" i="51"/>
  <c r="I234" i="51"/>
  <c r="I228" i="51"/>
  <c r="F370" i="40" l="1"/>
  <c r="F369" i="40" s="1"/>
  <c r="H277" i="2"/>
  <c r="H328" i="2"/>
  <c r="F135" i="40"/>
  <c r="F134" i="40" s="1"/>
  <c r="F137" i="40"/>
  <c r="F136" i="40" s="1"/>
  <c r="F118" i="40"/>
  <c r="F117" i="40" s="1"/>
  <c r="F167" i="40"/>
  <c r="F166" i="40" s="1"/>
  <c r="H573" i="2"/>
  <c r="H405" i="2"/>
  <c r="F270" i="40"/>
  <c r="F269" i="40" s="1"/>
  <c r="F123" i="40"/>
  <c r="F122" i="40" s="1"/>
  <c r="F236" i="40"/>
  <c r="F235" i="40" s="1"/>
  <c r="F240" i="40"/>
  <c r="F239" i="40" s="1"/>
  <c r="F378" i="40"/>
  <c r="F377" i="40" s="1"/>
  <c r="H262" i="2"/>
  <c r="H261" i="2" s="1"/>
  <c r="H260" i="2"/>
  <c r="H259" i="2" s="1"/>
  <c r="I212" i="51"/>
  <c r="I210" i="51"/>
  <c r="H167" i="2"/>
  <c r="H166" i="2" s="1"/>
  <c r="H165" i="2" s="1"/>
  <c r="H164" i="2" s="1"/>
  <c r="I122" i="51"/>
  <c r="I121" i="51" s="1"/>
  <c r="I120" i="51" s="1"/>
  <c r="F415" i="40"/>
  <c r="H146" i="2"/>
  <c r="H145" i="2" s="1"/>
  <c r="H502" i="2"/>
  <c r="H501" i="2" s="1"/>
  <c r="H500" i="2" s="1"/>
  <c r="I246" i="51"/>
  <c r="I245" i="51" s="1"/>
  <c r="I101" i="51"/>
  <c r="F213" i="40" l="1"/>
  <c r="F212" i="40" s="1"/>
  <c r="F211" i="40"/>
  <c r="F210" i="40" s="1"/>
  <c r="F442" i="40"/>
  <c r="F441" i="40" s="1"/>
  <c r="F440" i="40" s="1"/>
  <c r="F439" i="40" s="1"/>
  <c r="F425" i="40"/>
  <c r="F424" i="40" s="1"/>
  <c r="F412" i="40"/>
  <c r="F411" i="40" s="1"/>
  <c r="F414" i="40"/>
  <c r="F413" i="40" s="1"/>
  <c r="H350" i="2" l="1"/>
  <c r="I435" i="51"/>
  <c r="H337" i="2" l="1"/>
  <c r="H336" i="2" s="1"/>
  <c r="F150" i="40" s="1"/>
  <c r="F149" i="40" s="1"/>
  <c r="I422" i="51"/>
  <c r="H348" i="2" l="1"/>
  <c r="H347" i="2" s="1"/>
  <c r="I433" i="51"/>
  <c r="F161" i="40" l="1"/>
  <c r="F160" i="40" s="1"/>
  <c r="H264" i="2"/>
  <c r="H263" i="2" s="1"/>
  <c r="I214" i="51"/>
  <c r="F215" i="40" l="1"/>
  <c r="F214" i="40" s="1"/>
  <c r="H484" i="2"/>
  <c r="F57" i="40" s="1"/>
  <c r="I623" i="51"/>
  <c r="H344" i="2"/>
  <c r="F294" i="40" l="1"/>
  <c r="H268" i="2" l="1"/>
  <c r="H267" i="2" s="1"/>
  <c r="H266" i="2"/>
  <c r="I218" i="51"/>
  <c r="F221" i="40" l="1"/>
  <c r="F220" i="40" s="1"/>
  <c r="H282" i="2"/>
  <c r="F376" i="40" s="1"/>
  <c r="F374" i="40" s="1"/>
  <c r="I232" i="51"/>
  <c r="H150" i="2"/>
  <c r="H149" i="2" s="1"/>
  <c r="H281" i="2" l="1"/>
  <c r="F420" i="40"/>
  <c r="F419" i="40" s="1"/>
  <c r="I105" i="51" l="1"/>
  <c r="H345" i="2" l="1"/>
  <c r="I451" i="51"/>
  <c r="I448" i="51" l="1"/>
  <c r="I447" i="51" s="1"/>
  <c r="I446" i="51" s="1"/>
  <c r="F243" i="40"/>
  <c r="F334" i="40" l="1"/>
  <c r="H553" i="2" l="1"/>
  <c r="H552" i="2" s="1"/>
  <c r="I525" i="51"/>
  <c r="F125" i="40" l="1"/>
  <c r="F124" i="40" s="1"/>
  <c r="H180" i="2" l="1"/>
  <c r="H409" i="2"/>
  <c r="I482" i="51"/>
  <c r="I479" i="51" s="1"/>
  <c r="H179" i="2" l="1"/>
  <c r="H178" i="2" s="1"/>
  <c r="H177" i="2" s="1"/>
  <c r="F339" i="40"/>
  <c r="F338" i="40" s="1"/>
  <c r="H601" i="2"/>
  <c r="I328" i="51"/>
  <c r="I135" i="51"/>
  <c r="I134" i="51" s="1"/>
  <c r="I133" i="51" s="1"/>
  <c r="H135" i="2"/>
  <c r="H134" i="2" s="1"/>
  <c r="H133" i="2" s="1"/>
  <c r="H132" i="2" s="1"/>
  <c r="H131" i="2" s="1"/>
  <c r="I91" i="51"/>
  <c r="I90" i="51" s="1"/>
  <c r="I89" i="51" s="1"/>
  <c r="I88" i="51" s="1"/>
  <c r="H130" i="2"/>
  <c r="H129" i="2" s="1"/>
  <c r="H128" i="2" s="1"/>
  <c r="H127" i="2" s="1"/>
  <c r="H126" i="2" s="1"/>
  <c r="I86" i="51"/>
  <c r="I85" i="51" s="1"/>
  <c r="I84" i="51" s="1"/>
  <c r="I83" i="51" s="1"/>
  <c r="H273" i="2"/>
  <c r="F230" i="40" s="1"/>
  <c r="H51" i="2"/>
  <c r="F201" i="40" s="1"/>
  <c r="F200" i="40" s="1"/>
  <c r="I35" i="51"/>
  <c r="I31" i="51" s="1"/>
  <c r="I30" i="51" s="1"/>
  <c r="F337" i="40" l="1"/>
  <c r="F336" i="40" s="1"/>
  <c r="F75" i="40"/>
  <c r="F74" i="40" s="1"/>
  <c r="F314" i="40"/>
  <c r="F313" i="40" s="1"/>
  <c r="F284" i="40"/>
  <c r="F283" i="40" s="1"/>
  <c r="F282" i="40" s="1"/>
  <c r="F281" i="40" s="1"/>
  <c r="H50" i="2"/>
  <c r="H640" i="2"/>
  <c r="H634" i="2"/>
  <c r="H627" i="2"/>
  <c r="H622" i="2"/>
  <c r="H618" i="2"/>
  <c r="H606" i="2"/>
  <c r="H600" i="2"/>
  <c r="F73" i="40" s="1"/>
  <c r="H599" i="2"/>
  <c r="H598" i="2"/>
  <c r="H592" i="2"/>
  <c r="F111" i="40" s="1"/>
  <c r="H591" i="2"/>
  <c r="F110" i="40" s="1"/>
  <c r="H586" i="2"/>
  <c r="H585" i="2"/>
  <c r="F238" i="40"/>
  <c r="H570" i="2"/>
  <c r="F176" i="40" s="1"/>
  <c r="H568" i="2"/>
  <c r="F170" i="40" s="1"/>
  <c r="H567" i="2"/>
  <c r="F169" i="40" s="1"/>
  <c r="H561" i="2"/>
  <c r="H559" i="2"/>
  <c r="F140" i="40" s="1"/>
  <c r="H558" i="2"/>
  <c r="F139" i="40" s="1"/>
  <c r="H551" i="2"/>
  <c r="F121" i="40" s="1"/>
  <c r="H550" i="2"/>
  <c r="F120" i="40" s="1"/>
  <c r="H543" i="2"/>
  <c r="H542" i="2"/>
  <c r="H540" i="2"/>
  <c r="H539" i="2"/>
  <c r="H537" i="2"/>
  <c r="H536" i="2"/>
  <c r="H534" i="2"/>
  <c r="H533" i="2"/>
  <c r="H531" i="2"/>
  <c r="H526" i="2"/>
  <c r="H525" i="2"/>
  <c r="H521" i="2"/>
  <c r="F34" i="40" s="1"/>
  <c r="H520" i="2"/>
  <c r="F33" i="40" s="1"/>
  <c r="H516" i="2"/>
  <c r="F21" i="40" s="1"/>
  <c r="H515" i="2"/>
  <c r="F20" i="40" s="1"/>
  <c r="H509" i="2"/>
  <c r="H496" i="2"/>
  <c r="H491" i="2"/>
  <c r="F64" i="40" s="1"/>
  <c r="H490" i="2"/>
  <c r="H487" i="2"/>
  <c r="H483" i="2"/>
  <c r="H482" i="2" s="1"/>
  <c r="H471" i="2"/>
  <c r="H464" i="2"/>
  <c r="H463" i="2"/>
  <c r="H462" i="2"/>
  <c r="H454" i="2"/>
  <c r="H453" i="2"/>
  <c r="H452" i="2"/>
  <c r="H445" i="2"/>
  <c r="H440" i="2"/>
  <c r="H433" i="2"/>
  <c r="H431" i="2"/>
  <c r="H430" i="2"/>
  <c r="H427" i="2"/>
  <c r="H422" i="2"/>
  <c r="H416" i="2"/>
  <c r="F268" i="40"/>
  <c r="F267" i="40"/>
  <c r="H402" i="2"/>
  <c r="F257" i="40" s="1"/>
  <c r="H376" i="2"/>
  <c r="H366" i="2"/>
  <c r="H354" i="2"/>
  <c r="F180" i="40" s="1"/>
  <c r="F179" i="40" s="1"/>
  <c r="F178" i="40" s="1"/>
  <c r="F177" i="40" s="1"/>
  <c r="H391" i="2"/>
  <c r="F174" i="40" s="1"/>
  <c r="H390" i="2"/>
  <c r="F173" i="40" s="1"/>
  <c r="H389" i="2"/>
  <c r="H346" i="2"/>
  <c r="F159" i="40" s="1"/>
  <c r="F158" i="40"/>
  <c r="F157" i="40"/>
  <c r="H331" i="2"/>
  <c r="F144" i="40" s="1"/>
  <c r="H342" i="2"/>
  <c r="F155" i="40" s="1"/>
  <c r="H340" i="2"/>
  <c r="H339" i="2"/>
  <c r="H323" i="2"/>
  <c r="F133" i="40" s="1"/>
  <c r="H322" i="2"/>
  <c r="F132" i="40" s="1"/>
  <c r="H384" i="2"/>
  <c r="F52" i="40" s="1"/>
  <c r="H383" i="2"/>
  <c r="F50" i="40"/>
  <c r="H316" i="2"/>
  <c r="H306" i="2"/>
  <c r="F129" i="40" s="1"/>
  <c r="H305" i="2"/>
  <c r="F128" i="40" s="1"/>
  <c r="F127" i="40"/>
  <c r="H298" i="2"/>
  <c r="F114" i="40" s="1"/>
  <c r="H297" i="2"/>
  <c r="F113" i="40" s="1"/>
  <c r="H280" i="2"/>
  <c r="F219" i="40"/>
  <c r="H254" i="2"/>
  <c r="F228" i="40" s="1"/>
  <c r="F227" i="40" s="1"/>
  <c r="H252" i="2"/>
  <c r="F226" i="40" s="1"/>
  <c r="H245" i="2"/>
  <c r="H244" i="2"/>
  <c r="H243" i="2"/>
  <c r="H237" i="2"/>
  <c r="H223" i="2"/>
  <c r="H218" i="2"/>
  <c r="H205" i="2"/>
  <c r="F307" i="40" s="1"/>
  <c r="H187" i="2"/>
  <c r="H176" i="2"/>
  <c r="H175" i="2"/>
  <c r="H174" i="2"/>
  <c r="H163" i="2"/>
  <c r="H162" i="2"/>
  <c r="H161" i="2"/>
  <c r="H153" i="2"/>
  <c r="F423" i="40" s="1"/>
  <c r="H152" i="2"/>
  <c r="H148" i="2"/>
  <c r="H142" i="2"/>
  <c r="H141" i="2"/>
  <c r="H125" i="2"/>
  <c r="F252" i="40" s="1"/>
  <c r="H121" i="2"/>
  <c r="F232" i="40" s="1"/>
  <c r="H106" i="2"/>
  <c r="F43" i="40" s="1"/>
  <c r="H116" i="2"/>
  <c r="H100" i="2"/>
  <c r="H111" i="2"/>
  <c r="H95" i="2"/>
  <c r="H94" i="2"/>
  <c r="H89" i="2"/>
  <c r="H84" i="2"/>
  <c r="H78" i="2"/>
  <c r="H73" i="2"/>
  <c r="H68" i="2"/>
  <c r="H66" i="2"/>
  <c r="H61" i="2"/>
  <c r="H56" i="2"/>
  <c r="H44" i="2"/>
  <c r="H42" i="2"/>
  <c r="H36" i="2"/>
  <c r="H35" i="2"/>
  <c r="H31" i="2"/>
  <c r="H27" i="2"/>
  <c r="H21" i="2"/>
  <c r="I564" i="51"/>
  <c r="I563" i="51" s="1"/>
  <c r="I562" i="51" s="1"/>
  <c r="I561" i="51" s="1"/>
  <c r="I560" i="51" s="1"/>
  <c r="I424" i="51"/>
  <c r="I467" i="51"/>
  <c r="I466" i="51" s="1"/>
  <c r="I465" i="51" s="1"/>
  <c r="I464" i="51" s="1"/>
  <c r="I463" i="51" s="1"/>
  <c r="I306" i="51"/>
  <c r="I107" i="51"/>
  <c r="I557" i="51"/>
  <c r="I556" i="51" s="1"/>
  <c r="I555" i="51" s="1"/>
  <c r="I554" i="51" s="1"/>
  <c r="I553" i="51" s="1"/>
  <c r="I552" i="51" s="1"/>
  <c r="I293" i="51"/>
  <c r="I350" i="51"/>
  <c r="I349" i="51" s="1"/>
  <c r="I348" i="51" s="1"/>
  <c r="I347" i="51" s="1"/>
  <c r="I346" i="51" s="1"/>
  <c r="I344" i="51"/>
  <c r="I343" i="51" s="1"/>
  <c r="I342" i="51" s="1"/>
  <c r="I670" i="51"/>
  <c r="I669" i="51" s="1"/>
  <c r="I668" i="51" s="1"/>
  <c r="I665" i="51"/>
  <c r="I664" i="51" s="1"/>
  <c r="I663" i="51" s="1"/>
  <c r="I661" i="51"/>
  <c r="I660" i="51" s="1"/>
  <c r="I659" i="51" s="1"/>
  <c r="I332" i="51"/>
  <c r="I331" i="51" s="1"/>
  <c r="I330" i="51" s="1"/>
  <c r="I255" i="51"/>
  <c r="I542" i="51"/>
  <c r="I533" i="51"/>
  <c r="I530" i="51"/>
  <c r="I300" i="51"/>
  <c r="I299" i="51" s="1"/>
  <c r="I298" i="51" s="1"/>
  <c r="I297" i="51" s="1"/>
  <c r="I296" i="51" s="1"/>
  <c r="I636" i="51"/>
  <c r="I635" i="51" s="1"/>
  <c r="I634" i="51" s="1"/>
  <c r="I633" i="51" s="1"/>
  <c r="I627" i="51"/>
  <c r="I622" i="51"/>
  <c r="I611" i="51"/>
  <c r="I607" i="51" s="1"/>
  <c r="I606" i="51" s="1"/>
  <c r="I513" i="51"/>
  <c r="I512" i="51" s="1"/>
  <c r="I511" i="51" s="1"/>
  <c r="I510" i="51" s="1"/>
  <c r="I508" i="51"/>
  <c r="I507" i="51" s="1"/>
  <c r="I506" i="51" s="1"/>
  <c r="I505" i="51" s="1"/>
  <c r="I501" i="51"/>
  <c r="I495" i="51"/>
  <c r="I490" i="51"/>
  <c r="I489" i="51" s="1"/>
  <c r="I488" i="51" s="1"/>
  <c r="I487" i="51" s="1"/>
  <c r="I585" i="51"/>
  <c r="I584" i="51" s="1"/>
  <c r="I583" i="51" s="1"/>
  <c r="I582" i="51" s="1"/>
  <c r="I572" i="51"/>
  <c r="I571" i="51" s="1"/>
  <c r="I570" i="51" s="1"/>
  <c r="I461" i="51"/>
  <c r="I460" i="51" s="1"/>
  <c r="I459" i="51" s="1"/>
  <c r="I458" i="51" s="1"/>
  <c r="I444" i="51"/>
  <c r="I443" i="51" s="1"/>
  <c r="I442" i="51" s="1"/>
  <c r="I441" i="51" s="1"/>
  <c r="I439" i="51"/>
  <c r="I438" i="51" s="1"/>
  <c r="I437" i="51" s="1"/>
  <c r="I416" i="51"/>
  <c r="I427" i="51"/>
  <c r="I401" i="51"/>
  <c r="I400" i="51" s="1"/>
  <c r="I399" i="51" s="1"/>
  <c r="I398" i="51" s="1"/>
  <c r="I230" i="51"/>
  <c r="I227" i="51" s="1"/>
  <c r="I223" i="51"/>
  <c r="I222" i="51" s="1"/>
  <c r="I221" i="51" s="1"/>
  <c r="I220" i="51" s="1"/>
  <c r="I216" i="51"/>
  <c r="I209" i="51" s="1"/>
  <c r="I204" i="51"/>
  <c r="I202" i="51"/>
  <c r="I187" i="51"/>
  <c r="I375" i="51"/>
  <c r="I374" i="51" s="1"/>
  <c r="I373" i="51" s="1"/>
  <c r="I372" i="51" s="1"/>
  <c r="I371" i="51" s="1"/>
  <c r="I370" i="51" s="1"/>
  <c r="I173" i="51"/>
  <c r="I172" i="51" s="1"/>
  <c r="I171" i="51" s="1"/>
  <c r="I170" i="51" s="1"/>
  <c r="I160" i="51"/>
  <c r="I159" i="51" s="1"/>
  <c r="I158" i="51" s="1"/>
  <c r="I156" i="51"/>
  <c r="I154" i="51"/>
  <c r="I152" i="51"/>
  <c r="I142" i="51"/>
  <c r="I141" i="51" s="1"/>
  <c r="I140" i="51" s="1"/>
  <c r="I139" i="51" s="1"/>
  <c r="I138" i="51" s="1"/>
  <c r="I103" i="51"/>
  <c r="I97" i="51"/>
  <c r="I81" i="51"/>
  <c r="I80" i="51" s="1"/>
  <c r="I79" i="51" s="1"/>
  <c r="I77" i="51"/>
  <c r="I76" i="51" s="1"/>
  <c r="I75" i="51" s="1"/>
  <c r="I72" i="51"/>
  <c r="I71" i="51" s="1"/>
  <c r="I70" i="51" s="1"/>
  <c r="I69" i="51" s="1"/>
  <c r="I289" i="51"/>
  <c r="I288" i="51" s="1"/>
  <c r="I287" i="51" s="1"/>
  <c r="I286" i="51" s="1"/>
  <c r="I66" i="51"/>
  <c r="I65" i="51" s="1"/>
  <c r="I64" i="51" s="1"/>
  <c r="I277" i="51"/>
  <c r="I276" i="51" s="1"/>
  <c r="I275" i="51" s="1"/>
  <c r="I274" i="51" s="1"/>
  <c r="I272" i="51"/>
  <c r="I271" i="51" s="1"/>
  <c r="I270" i="51" s="1"/>
  <c r="I269" i="51" s="1"/>
  <c r="I57" i="51"/>
  <c r="I56" i="51" s="1"/>
  <c r="I55" i="51" s="1"/>
  <c r="I54" i="51" s="1"/>
  <c r="I52" i="51"/>
  <c r="I50" i="51"/>
  <c r="I45" i="51"/>
  <c r="I44" i="51" s="1"/>
  <c r="I43" i="51" s="1"/>
  <c r="I42" i="51" s="1"/>
  <c r="I40" i="51"/>
  <c r="I39" i="51" s="1"/>
  <c r="I38" i="51" s="1"/>
  <c r="I37" i="51" s="1"/>
  <c r="I28" i="51"/>
  <c r="I26" i="51"/>
  <c r="I362" i="51"/>
  <c r="I361" i="51" s="1"/>
  <c r="I360" i="51" s="1"/>
  <c r="I358" i="51"/>
  <c r="I357" i="51" s="1"/>
  <c r="I356" i="51" s="1"/>
  <c r="I355" i="51" s="1"/>
  <c r="I20" i="51"/>
  <c r="I19" i="51" s="1"/>
  <c r="I18" i="51" s="1"/>
  <c r="I17" i="51" s="1"/>
  <c r="I100" i="51" l="1"/>
  <c r="H47" i="2"/>
  <c r="H46" i="2" s="1"/>
  <c r="H45" i="2" s="1"/>
  <c r="I147" i="51"/>
  <c r="F331" i="40"/>
  <c r="F275" i="40"/>
  <c r="I527" i="51"/>
  <c r="I186" i="51"/>
  <c r="I185" i="51" s="1"/>
  <c r="I184" i="51" s="1"/>
  <c r="I99" i="51"/>
  <c r="I252" i="51"/>
  <c r="I251" i="51" s="1"/>
  <c r="I250" i="51" s="1"/>
  <c r="I249" i="51" s="1"/>
  <c r="F438" i="40"/>
  <c r="F153" i="40"/>
  <c r="I208" i="51"/>
  <c r="I207" i="51" s="1"/>
  <c r="I226" i="51"/>
  <c r="I225" i="51" s="1"/>
  <c r="F422" i="40"/>
  <c r="F421" i="40" s="1"/>
  <c r="H151" i="2"/>
  <c r="F152" i="40"/>
  <c r="H338" i="2"/>
  <c r="F172" i="40"/>
  <c r="H388" i="2"/>
  <c r="F126" i="40"/>
  <c r="F51" i="40"/>
  <c r="H381" i="2"/>
  <c r="F312" i="40"/>
  <c r="F163" i="40"/>
  <c r="F119" i="40"/>
  <c r="I667" i="51"/>
  <c r="I341" i="51"/>
  <c r="I340" i="51" s="1"/>
  <c r="I339" i="51" s="1"/>
  <c r="I578" i="51"/>
  <c r="I292" i="51"/>
  <c r="I291" i="51" s="1"/>
  <c r="I285" i="51" s="1"/>
  <c r="I366" i="51"/>
  <c r="I365" i="51" s="1"/>
  <c r="I364" i="51" s="1"/>
  <c r="I354" i="51" s="1"/>
  <c r="I353" i="51" s="1"/>
  <c r="I352" i="51" s="1"/>
  <c r="I407" i="51"/>
  <c r="I648" i="51"/>
  <c r="I647" i="51" s="1"/>
  <c r="I646" i="51" s="1"/>
  <c r="I311" i="51"/>
  <c r="I49" i="51"/>
  <c r="I48" i="51" s="1"/>
  <c r="I47" i="51" s="1"/>
  <c r="I116" i="51"/>
  <c r="I115" i="51" s="1"/>
  <c r="I114" i="51" s="1"/>
  <c r="I653" i="51"/>
  <c r="I652" i="51" s="1"/>
  <c r="I651" i="51" s="1"/>
  <c r="I61" i="51"/>
  <c r="I60" i="51" s="1"/>
  <c r="I59" i="51" s="1"/>
  <c r="I201" i="51"/>
  <c r="I200" i="51" s="1"/>
  <c r="I199" i="51" s="1"/>
  <c r="I198" i="51" s="1"/>
  <c r="I382" i="51"/>
  <c r="I74" i="51"/>
  <c r="I68" i="51" s="1"/>
  <c r="I389" i="51"/>
  <c r="I548" i="51"/>
  <c r="I547" i="51" s="1"/>
  <c r="I546" i="51" s="1"/>
  <c r="I545" i="51" s="1"/>
  <c r="I544" i="51" s="1"/>
  <c r="I539" i="51"/>
  <c r="I536" i="51" s="1"/>
  <c r="I592" i="51"/>
  <c r="I591" i="51" s="1"/>
  <c r="I317" i="51"/>
  <c r="I193" i="51"/>
  <c r="I192" i="51" s="1"/>
  <c r="I191" i="51" s="1"/>
  <c r="I497" i="51"/>
  <c r="I494" i="51" s="1"/>
  <c r="I493" i="51" s="1"/>
  <c r="I492" i="51" s="1"/>
  <c r="I486" i="51" s="1"/>
  <c r="I308" i="51"/>
  <c r="I522" i="51"/>
  <c r="I519" i="51" s="1"/>
  <c r="I25" i="51"/>
  <c r="I24" i="51" s="1"/>
  <c r="I23" i="51" s="1"/>
  <c r="I93" i="51"/>
  <c r="I643" i="51"/>
  <c r="I642" i="51" s="1"/>
  <c r="I641" i="51" s="1"/>
  <c r="I282" i="51"/>
  <c r="I281" i="51" s="1"/>
  <c r="I280" i="51" s="1"/>
  <c r="I279" i="51" s="1"/>
  <c r="I268" i="51" s="1"/>
  <c r="I602" i="51"/>
  <c r="I601" i="51" s="1"/>
  <c r="I600" i="51" s="1"/>
  <c r="I629" i="51"/>
  <c r="I626" i="51" s="1"/>
  <c r="I621" i="51" s="1"/>
  <c r="I314" i="51"/>
  <c r="I263" i="51"/>
  <c r="I262" i="51" s="1"/>
  <c r="I261" i="51" s="1"/>
  <c r="I260" i="51" s="1"/>
  <c r="I259" i="51" s="1"/>
  <c r="I129" i="51"/>
  <c r="I128" i="51" s="1"/>
  <c r="I127" i="51" s="1"/>
  <c r="I126" i="51" s="1"/>
  <c r="I429" i="51"/>
  <c r="I406" i="51" s="1"/>
  <c r="I478" i="51"/>
  <c r="I477" i="51" s="1"/>
  <c r="I476" i="51" s="1"/>
  <c r="I324" i="51"/>
  <c r="I658" i="51"/>
  <c r="I405" i="51" l="1"/>
  <c r="I404" i="51" s="1"/>
  <c r="I403" i="51" s="1"/>
  <c r="I614" i="51"/>
  <c r="I613" i="51" s="1"/>
  <c r="I169" i="51"/>
  <c r="I381" i="51"/>
  <c r="I380" i="51" s="1"/>
  <c r="I590" i="51"/>
  <c r="I589" i="51" s="1"/>
  <c r="I588" i="51" s="1"/>
  <c r="I575" i="51"/>
  <c r="I574" i="51" s="1"/>
  <c r="I569" i="51" s="1"/>
  <c r="I568" i="51" s="1"/>
  <c r="I559" i="51" s="1"/>
  <c r="I206" i="51"/>
  <c r="I197" i="51" s="1"/>
  <c r="I22" i="51"/>
  <c r="I323" i="51"/>
  <c r="I322" i="51" s="1"/>
  <c r="I321" i="51" s="1"/>
  <c r="I320" i="51" s="1"/>
  <c r="I125" i="51"/>
  <c r="I124" i="51" s="1"/>
  <c r="I267" i="51"/>
  <c r="I657" i="51"/>
  <c r="I656" i="51" s="1"/>
  <c r="I146" i="51"/>
  <c r="I145" i="51" s="1"/>
  <c r="I144" i="51" s="1"/>
  <c r="I535" i="51"/>
  <c r="I640" i="51"/>
  <c r="I639" i="51" s="1"/>
  <c r="I638" i="51" s="1"/>
  <c r="I518" i="51"/>
  <c r="I248" i="51"/>
  <c r="I305" i="51"/>
  <c r="I304" i="51" s="1"/>
  <c r="I303" i="51" s="1"/>
  <c r="I302" i="51" s="1"/>
  <c r="H557" i="2"/>
  <c r="I244" i="51" l="1"/>
  <c r="I243" i="51" s="1"/>
  <c r="I242" i="51"/>
  <c r="I587" i="51"/>
  <c r="I551" i="51" s="1"/>
  <c r="I137" i="51"/>
  <c r="I16" i="51"/>
  <c r="I379" i="51"/>
  <c r="I378" i="51" s="1"/>
  <c r="I295" i="51"/>
  <c r="I266" i="51" s="1"/>
  <c r="I517" i="51"/>
  <c r="I516" i="51" s="1"/>
  <c r="I515" i="51" s="1"/>
  <c r="H105" i="2"/>
  <c r="H104" i="2" s="1"/>
  <c r="H103" i="2" s="1"/>
  <c r="H102" i="2" s="1"/>
  <c r="H444" i="2"/>
  <c r="H443" i="2" s="1"/>
  <c r="H442" i="2" s="1"/>
  <c r="H441" i="2" s="1"/>
  <c r="H439" i="2"/>
  <c r="H438" i="2" s="1"/>
  <c r="H437" i="2" s="1"/>
  <c r="H436" i="2" s="1"/>
  <c r="I15" i="51" l="1"/>
  <c r="H341" i="2"/>
  <c r="H272" i="2"/>
  <c r="H271" i="2" s="1"/>
  <c r="H270" i="2" s="1"/>
  <c r="H269" i="2" s="1"/>
  <c r="H124" i="2"/>
  <c r="H123" i="2" s="1"/>
  <c r="H122" i="2" s="1"/>
  <c r="H120" i="2"/>
  <c r="H119" i="2" s="1"/>
  <c r="H118" i="2" s="1"/>
  <c r="H265" i="2"/>
  <c r="H258" i="2" s="1"/>
  <c r="H251" i="2"/>
  <c r="H117" i="2" l="1"/>
  <c r="H387" i="2" l="1"/>
  <c r="H386" i="2" s="1"/>
  <c r="H385" i="2" s="1"/>
  <c r="H380" i="2"/>
  <c r="H379" i="2" s="1"/>
  <c r="H378" i="2" s="1"/>
  <c r="H377" i="2" l="1"/>
  <c r="H20" i="2"/>
  <c r="H19" i="2" s="1"/>
  <c r="H18" i="2" s="1"/>
  <c r="H17" i="2" s="1"/>
  <c r="H572" i="2"/>
  <c r="H196" i="2"/>
  <c r="F24" i="40"/>
  <c r="F373" i="40"/>
  <c r="F371" i="40" s="1"/>
  <c r="F368" i="40" s="1"/>
  <c r="F216" i="40"/>
  <c r="D42" i="42"/>
  <c r="D41" i="42" s="1"/>
  <c r="D39" i="42"/>
  <c r="D38" i="42" s="1"/>
  <c r="D37" i="42" s="1"/>
  <c r="D36" i="42" s="1"/>
  <c r="D34" i="42"/>
  <c r="D33" i="42" s="1"/>
  <c r="D32" i="42" s="1"/>
  <c r="D30" i="42"/>
  <c r="D29" i="42" s="1"/>
  <c r="D28" i="42" s="1"/>
  <c r="D24" i="42"/>
  <c r="D17" i="42"/>
  <c r="D16" i="42" s="1"/>
  <c r="F303" i="40"/>
  <c r="F302" i="40" s="1"/>
  <c r="F301" i="40" s="1"/>
  <c r="F300" i="40" s="1"/>
  <c r="F162" i="40"/>
  <c r="H200" i="2"/>
  <c r="F229" i="40"/>
  <c r="F306" i="40"/>
  <c r="F305" i="40" s="1"/>
  <c r="F304" i="40" s="1"/>
  <c r="F408" i="40"/>
  <c r="F231" i="40"/>
  <c r="H198" i="2"/>
  <c r="F237" i="40"/>
  <c r="H495" i="2"/>
  <c r="F418" i="40"/>
  <c r="F417" i="40" s="1"/>
  <c r="F347" i="40"/>
  <c r="F346" i="40" s="1"/>
  <c r="F345" i="40" s="1"/>
  <c r="F344" i="40"/>
  <c r="F343" i="40" s="1"/>
  <c r="F342" i="40" s="1"/>
  <c r="F261" i="40"/>
  <c r="F260" i="40" s="1"/>
  <c r="F259" i="40" s="1"/>
  <c r="F258" i="40" s="1"/>
  <c r="H621" i="2"/>
  <c r="H620" i="2" s="1"/>
  <c r="H619" i="2" s="1"/>
  <c r="F95" i="40"/>
  <c r="F94" i="40" s="1"/>
  <c r="F105" i="40"/>
  <c r="F72" i="40"/>
  <c r="F71" i="40"/>
  <c r="H605" i="2"/>
  <c r="H604" i="2" s="1"/>
  <c r="H603" i="2" s="1"/>
  <c r="F102" i="40"/>
  <c r="F101" i="40"/>
  <c r="F175" i="40"/>
  <c r="F91" i="40"/>
  <c r="F90" i="40"/>
  <c r="F87" i="40"/>
  <c r="F88" i="40"/>
  <c r="F85" i="40"/>
  <c r="F84" i="40"/>
  <c r="F82" i="40"/>
  <c r="F81" i="40"/>
  <c r="F79" i="40"/>
  <c r="F78" i="40" s="1"/>
  <c r="F48" i="40"/>
  <c r="F47" i="40"/>
  <c r="H508" i="2"/>
  <c r="F63" i="40"/>
  <c r="F62" i="40"/>
  <c r="F60" i="40"/>
  <c r="F59" i="40" s="1"/>
  <c r="F359" i="40"/>
  <c r="F358" i="40" s="1"/>
  <c r="F38" i="40"/>
  <c r="F37" i="40"/>
  <c r="F36" i="40"/>
  <c r="F25" i="40"/>
  <c r="F23" i="40"/>
  <c r="H421" i="2"/>
  <c r="F191" i="40"/>
  <c r="F188" i="40"/>
  <c r="F187" i="40"/>
  <c r="F186" i="40"/>
  <c r="F184" i="40"/>
  <c r="F183" i="40" s="1"/>
  <c r="F256" i="40"/>
  <c r="F255" i="40" s="1"/>
  <c r="F254" i="40" s="1"/>
  <c r="H415" i="2"/>
  <c r="H375" i="2"/>
  <c r="F154" i="40"/>
  <c r="F143" i="40"/>
  <c r="H315" i="2"/>
  <c r="F218" i="40"/>
  <c r="F363" i="40"/>
  <c r="F362" i="40" s="1"/>
  <c r="F206" i="40"/>
  <c r="F205" i="40" s="1"/>
  <c r="H217" i="2"/>
  <c r="F332" i="40"/>
  <c r="F327" i="40"/>
  <c r="F326" i="40"/>
  <c r="F325" i="40"/>
  <c r="F407" i="40"/>
  <c r="F69" i="40"/>
  <c r="F68" i="40" s="1"/>
  <c r="F430" i="40"/>
  <c r="F429" i="40" s="1"/>
  <c r="F352" i="40"/>
  <c r="F351" i="40"/>
  <c r="H88" i="2"/>
  <c r="H83" i="2"/>
  <c r="F392" i="40"/>
  <c r="F391" i="40"/>
  <c r="F383" i="40"/>
  <c r="F382" i="40" s="1"/>
  <c r="F320" i="40"/>
  <c r="F319" i="40" s="1"/>
  <c r="F318" i="40"/>
  <c r="F317" i="40" s="1"/>
  <c r="F280" i="40"/>
  <c r="F279" i="40" s="1"/>
  <c r="F278" i="40" s="1"/>
  <c r="F277" i="40" s="1"/>
  <c r="F276" i="40" s="1"/>
  <c r="H55" i="2"/>
  <c r="H43" i="2"/>
  <c r="F99" i="40"/>
  <c r="F98" i="40" s="1"/>
  <c r="F401" i="40"/>
  <c r="F400" i="40"/>
  <c r="F396" i="40"/>
  <c r="F395" i="40" s="1"/>
  <c r="F394" i="40" s="1"/>
  <c r="F393" i="40" s="1"/>
  <c r="H26" i="2"/>
  <c r="H470" i="2"/>
  <c r="F355" i="40" l="1"/>
  <c r="F354" i="40" s="1"/>
  <c r="F367" i="40"/>
  <c r="F366" i="40" s="1"/>
  <c r="H191" i="2"/>
  <c r="H190" i="2" s="1"/>
  <c r="F428" i="40"/>
  <c r="F427" i="40" s="1"/>
  <c r="D20" i="42"/>
  <c r="D19" i="42" s="1"/>
  <c r="D27" i="42"/>
  <c r="F190" i="40"/>
  <c r="F189" i="40" s="1"/>
  <c r="F361" i="40"/>
  <c r="F360" i="40" s="1"/>
  <c r="F341" i="40"/>
  <c r="F209" i="40"/>
  <c r="F208" i="40" s="1"/>
  <c r="F207" i="40" s="1"/>
  <c r="F410" i="40"/>
  <c r="F409" i="40" s="1"/>
  <c r="F381" i="40"/>
  <c r="F380" i="40" s="1"/>
  <c r="F379" i="40" s="1"/>
  <c r="F316" i="40"/>
  <c r="F315" i="40" s="1"/>
  <c r="F204" i="40"/>
  <c r="F203" i="40" s="1"/>
  <c r="F202" i="40" s="1"/>
  <c r="F70" i="40"/>
  <c r="H54" i="2"/>
  <c r="H53" i="2" s="1"/>
  <c r="H52" i="2" s="1"/>
  <c r="H87" i="2"/>
  <c r="H86" i="2" s="1"/>
  <c r="H85" i="2" s="1"/>
  <c r="H25" i="2"/>
  <c r="H24" i="2" s="1"/>
  <c r="H23" i="2" s="1"/>
  <c r="H507" i="2"/>
  <c r="H506" i="2" s="1"/>
  <c r="H505" i="2" s="1"/>
  <c r="H504" i="2" s="1"/>
  <c r="H494" i="2"/>
  <c r="H493" i="2" s="1"/>
  <c r="H492" i="2" s="1"/>
  <c r="F56" i="40"/>
  <c r="H481" i="2"/>
  <c r="H466" i="2"/>
  <c r="H465" i="2" s="1"/>
  <c r="F387" i="40"/>
  <c r="F386" i="40" s="1"/>
  <c r="F385" i="40" s="1"/>
  <c r="F384" i="40" s="1"/>
  <c r="H420" i="2"/>
  <c r="H419" i="2" s="1"/>
  <c r="H418" i="2" s="1"/>
  <c r="H414" i="2"/>
  <c r="H413" i="2" s="1"/>
  <c r="H412" i="2" s="1"/>
  <c r="H374" i="2"/>
  <c r="H373" i="2" s="1"/>
  <c r="H372" i="2" s="1"/>
  <c r="H314" i="2"/>
  <c r="H313" i="2" s="1"/>
  <c r="H312" i="2" s="1"/>
  <c r="F100" i="40"/>
  <c r="H330" i="2"/>
  <c r="F225" i="40"/>
  <c r="F224" i="40" s="1"/>
  <c r="F223" i="40" s="1"/>
  <c r="H253" i="2"/>
  <c r="H250" i="2" s="1"/>
  <c r="H249" i="2" s="1"/>
  <c r="H248" i="2" s="1"/>
  <c r="H247" i="2" s="1"/>
  <c r="H216" i="2"/>
  <c r="H215" i="2" s="1"/>
  <c r="H214" i="2" s="1"/>
  <c r="F297" i="40"/>
  <c r="F296" i="40" s="1"/>
  <c r="F199" i="40"/>
  <c r="F198" i="40" s="1"/>
  <c r="F195" i="40" s="1"/>
  <c r="H82" i="2"/>
  <c r="H81" i="2" s="1"/>
  <c r="H80" i="2" s="1"/>
  <c r="H67" i="2"/>
  <c r="H30" i="2"/>
  <c r="H29" i="2" s="1"/>
  <c r="H28" i="2" s="1"/>
  <c r="H115" i="2"/>
  <c r="H524" i="2"/>
  <c r="H523" i="2" s="1"/>
  <c r="H522" i="2" s="1"/>
  <c r="H93" i="2"/>
  <c r="H530" i="2"/>
  <c r="H186" i="2"/>
  <c r="H514" i="2"/>
  <c r="H513" i="2" s="1"/>
  <c r="H512" i="2" s="1"/>
  <c r="H72" i="2"/>
  <c r="F251" i="40"/>
  <c r="F234" i="40" s="1"/>
  <c r="H222" i="2"/>
  <c r="H401" i="2"/>
  <c r="H400" i="2" s="1"/>
  <c r="H399" i="2" s="1"/>
  <c r="H617" i="2"/>
  <c r="F299" i="40"/>
  <c r="F298" i="40" s="1"/>
  <c r="H353" i="2"/>
  <c r="H352" i="2" s="1"/>
  <c r="H351" i="2" s="1"/>
  <c r="F406" i="40"/>
  <c r="H242" i="2"/>
  <c r="H241" i="2" s="1"/>
  <c r="H240" i="2" s="1"/>
  <c r="F109" i="40"/>
  <c r="H349" i="2"/>
  <c r="H296" i="2"/>
  <c r="H279" i="2"/>
  <c r="H276" i="2" s="1"/>
  <c r="F93" i="40"/>
  <c r="F92" i="40" s="1"/>
  <c r="F42" i="40"/>
  <c r="F39" i="40" s="1"/>
  <c r="H160" i="2"/>
  <c r="H159" i="2" s="1"/>
  <c r="H158" i="2" s="1"/>
  <c r="F437" i="40"/>
  <c r="H451" i="2"/>
  <c r="H450" i="2" s="1"/>
  <c r="H597" i="2"/>
  <c r="H596" i="2" s="1"/>
  <c r="H76" i="2"/>
  <c r="H75" i="2" s="1"/>
  <c r="H74" i="2" s="1"/>
  <c r="H569" i="2"/>
  <c r="H633" i="2"/>
  <c r="H590" i="2"/>
  <c r="H541" i="2"/>
  <c r="F330" i="40"/>
  <c r="H343" i="2"/>
  <c r="F171" i="40"/>
  <c r="F311" i="40"/>
  <c r="H488" i="2"/>
  <c r="H426" i="2"/>
  <c r="H626" i="2"/>
  <c r="H532" i="2"/>
  <c r="H173" i="2"/>
  <c r="H172" i="2" s="1"/>
  <c r="H171" i="2" s="1"/>
  <c r="H170" i="2" s="1"/>
  <c r="H204" i="2"/>
  <c r="H203" i="2" s="1"/>
  <c r="H202" i="2" s="1"/>
  <c r="H560" i="2"/>
  <c r="H554" i="2" s="1"/>
  <c r="H571" i="2"/>
  <c r="H41" i="2"/>
  <c r="F35" i="40"/>
  <c r="F293" i="40"/>
  <c r="F292" i="40" s="1"/>
  <c r="H236" i="2"/>
  <c r="H235" i="2" s="1"/>
  <c r="H147" i="2"/>
  <c r="H144" i="2" s="1"/>
  <c r="H639" i="2"/>
  <c r="H140" i="2"/>
  <c r="H60" i="2"/>
  <c r="H65" i="2"/>
  <c r="H538" i="2"/>
  <c r="H407" i="2"/>
  <c r="H404" i="2" s="1"/>
  <c r="H486" i="2"/>
  <c r="H99" i="2"/>
  <c r="H98" i="2" s="1"/>
  <c r="H97" i="2" s="1"/>
  <c r="H96" i="2" s="1"/>
  <c r="H535" i="2"/>
  <c r="H321" i="2"/>
  <c r="F104" i="40"/>
  <c r="F103" i="40" s="1"/>
  <c r="F436" i="40"/>
  <c r="F435" i="40" s="1"/>
  <c r="F185" i="40"/>
  <c r="F182" i="40" s="1"/>
  <c r="H34" i="2"/>
  <c r="H33" i="2" s="1"/>
  <c r="H32" i="2" s="1"/>
  <c r="H519" i="2"/>
  <c r="H518" i="2" s="1"/>
  <c r="H517" i="2" s="1"/>
  <c r="H461" i="2"/>
  <c r="H460" i="2" s="1"/>
  <c r="H459" i="2" s="1"/>
  <c r="H566" i="2"/>
  <c r="H428" i="2"/>
  <c r="H110" i="2"/>
  <c r="F274" i="40"/>
  <c r="H549" i="2"/>
  <c r="H546" i="2" s="1"/>
  <c r="H584" i="2"/>
  <c r="H365" i="2"/>
  <c r="H432" i="2"/>
  <c r="H303" i="2"/>
  <c r="F399" i="40"/>
  <c r="F398" i="40" s="1"/>
  <c r="F397" i="40" s="1"/>
  <c r="F390" i="40"/>
  <c r="F389" i="40" s="1"/>
  <c r="F388" i="40" s="1"/>
  <c r="F350" i="40"/>
  <c r="F349" i="40" s="1"/>
  <c r="F348" i="40" s="1"/>
  <c r="F112" i="40"/>
  <c r="F49" i="40"/>
  <c r="F19" i="40"/>
  <c r="F86" i="40"/>
  <c r="F80" i="40"/>
  <c r="F83" i="40"/>
  <c r="F89" i="40"/>
  <c r="F138" i="40"/>
  <c r="F324" i="40"/>
  <c r="F323" i="40" s="1"/>
  <c r="F322" i="40" s="1"/>
  <c r="F22" i="40"/>
  <c r="F266" i="40"/>
  <c r="F263" i="40" s="1"/>
  <c r="F131" i="40"/>
  <c r="F151" i="40"/>
  <c r="F168" i="40"/>
  <c r="F46" i="40"/>
  <c r="F61" i="40"/>
  <c r="F58" i="40" s="1"/>
  <c r="F32" i="40"/>
  <c r="F403" i="40" l="1"/>
  <c r="F402" i="40" s="1"/>
  <c r="F353" i="40"/>
  <c r="F31" i="40"/>
  <c r="F30" i="40" s="1"/>
  <c r="H137" i="2"/>
  <c r="H136" i="2" s="1"/>
  <c r="H320" i="2"/>
  <c r="H319" i="2" s="1"/>
  <c r="H318" i="2" s="1"/>
  <c r="H317" i="2" s="1"/>
  <c r="F287" i="40"/>
  <c r="F286" i="40" s="1"/>
  <c r="F285" i="40" s="1"/>
  <c r="D15" i="42"/>
  <c r="D44" i="42" s="1"/>
  <c r="F18" i="40"/>
  <c r="F17" i="40" s="1"/>
  <c r="F181" i="40"/>
  <c r="H295" i="2"/>
  <c r="H294" i="2" s="1"/>
  <c r="H293" i="2" s="1"/>
  <c r="H292" i="2" s="1"/>
  <c r="F165" i="40"/>
  <c r="F164" i="40" s="1"/>
  <c r="F108" i="40"/>
  <c r="F340" i="40"/>
  <c r="H563" i="2"/>
  <c r="H562" i="2" s="1"/>
  <c r="H449" i="2"/>
  <c r="H403" i="2"/>
  <c r="H398" i="2" s="1"/>
  <c r="H397" i="2" s="1"/>
  <c r="F55" i="40"/>
  <c r="F54" i="40" s="1"/>
  <c r="F53" i="40" s="1"/>
  <c r="H275" i="2"/>
  <c r="H274" i="2" s="1"/>
  <c r="F233" i="40"/>
  <c r="F329" i="40"/>
  <c r="F328" i="40" s="1"/>
  <c r="F321" i="40" s="1"/>
  <c r="H169" i="2"/>
  <c r="H168" i="2" s="1"/>
  <c r="F67" i="40"/>
  <c r="F66" i="40" s="1"/>
  <c r="F45" i="40"/>
  <c r="F310" i="40"/>
  <c r="F309" i="40" s="1"/>
  <c r="F308" i="40" s="1"/>
  <c r="F273" i="40"/>
  <c r="F272" i="40" s="1"/>
  <c r="F271" i="40" s="1"/>
  <c r="F262" i="40"/>
  <c r="F253" i="40" s="1"/>
  <c r="F97" i="40"/>
  <c r="F194" i="40"/>
  <c r="F193" i="40" s="1"/>
  <c r="F77" i="40"/>
  <c r="F76" i="40" s="1"/>
  <c r="H625" i="2"/>
  <c r="H624" i="2" s="1"/>
  <c r="H623" i="2" s="1"/>
  <c r="H632" i="2"/>
  <c r="H631" i="2" s="1"/>
  <c r="H630" i="2" s="1"/>
  <c r="H629" i="2" s="1"/>
  <c r="H59" i="2"/>
  <c r="H58" i="2" s="1"/>
  <c r="H57" i="2" s="1"/>
  <c r="H40" i="2"/>
  <c r="H39" i="2" s="1"/>
  <c r="H38" i="2" s="1"/>
  <c r="H92" i="2"/>
  <c r="H91" i="2" s="1"/>
  <c r="H90" i="2" s="1"/>
  <c r="H79" i="2" s="1"/>
  <c r="H109" i="2"/>
  <c r="H108" i="2" s="1"/>
  <c r="H107" i="2" s="1"/>
  <c r="H64" i="2"/>
  <c r="H63" i="2" s="1"/>
  <c r="H62" i="2" s="1"/>
  <c r="H185" i="2"/>
  <c r="H184" i="2" s="1"/>
  <c r="H183" i="2" s="1"/>
  <c r="H182" i="2" s="1"/>
  <c r="H114" i="2"/>
  <c r="H113" i="2" s="1"/>
  <c r="H112" i="2" s="1"/>
  <c r="H71" i="2"/>
  <c r="H70" i="2" s="1"/>
  <c r="H69" i="2" s="1"/>
  <c r="H638" i="2"/>
  <c r="H637" i="2" s="1"/>
  <c r="H636" i="2" s="1"/>
  <c r="H635" i="2" s="1"/>
  <c r="H616" i="2"/>
  <c r="H615" i="2" s="1"/>
  <c r="H614" i="2" s="1"/>
  <c r="H595" i="2"/>
  <c r="H583" i="2"/>
  <c r="H582" i="2" s="1"/>
  <c r="H581" i="2" s="1"/>
  <c r="H589" i="2"/>
  <c r="H588" i="2" s="1"/>
  <c r="H587" i="2" s="1"/>
  <c r="H545" i="2"/>
  <c r="H529" i="2"/>
  <c r="H528" i="2" s="1"/>
  <c r="H527" i="2" s="1"/>
  <c r="H485" i="2"/>
  <c r="H480" i="2" s="1"/>
  <c r="H473" i="2" s="1"/>
  <c r="H425" i="2"/>
  <c r="H424" i="2" s="1"/>
  <c r="H423" i="2" s="1"/>
  <c r="H417" i="2" s="1"/>
  <c r="H364" i="2"/>
  <c r="H363" i="2" s="1"/>
  <c r="H362" i="2" s="1"/>
  <c r="F96" i="40"/>
  <c r="H257" i="2"/>
  <c r="H256" i="2" s="1"/>
  <c r="H234" i="2"/>
  <c r="H233" i="2" s="1"/>
  <c r="H221" i="2"/>
  <c r="H220" i="2" s="1"/>
  <c r="H219" i="2" s="1"/>
  <c r="H143" i="2"/>
  <c r="H22" i="2"/>
  <c r="H189" i="2"/>
  <c r="H188" i="2" s="1"/>
  <c r="H511" i="2"/>
  <c r="F156" i="40"/>
  <c r="F130" i="40" s="1"/>
  <c r="F434" i="40"/>
  <c r="F433" i="40" s="1"/>
  <c r="F44" i="40"/>
  <c r="H101" i="2" l="1"/>
  <c r="H613" i="2"/>
  <c r="H612" i="2" s="1"/>
  <c r="H291" i="2"/>
  <c r="H448" i="2"/>
  <c r="H447" i="2" s="1"/>
  <c r="H213" i="2"/>
  <c r="H181" i="2" s="1"/>
  <c r="H255" i="2"/>
  <c r="H246" i="2" s="1"/>
  <c r="F16" i="40"/>
  <c r="H37" i="2"/>
  <c r="F65" i="40"/>
  <c r="F107" i="40"/>
  <c r="F106" i="40" s="1"/>
  <c r="H628" i="2"/>
  <c r="H594" i="2"/>
  <c r="H593" i="2" s="1"/>
  <c r="H580" i="2"/>
  <c r="H472" i="2"/>
  <c r="F222" i="40"/>
  <c r="H544" i="2"/>
  <c r="H16" i="2" l="1"/>
  <c r="H446" i="2"/>
  <c r="F15" i="40"/>
  <c r="H510" i="2"/>
  <c r="H503" i="2" l="1"/>
  <c r="I377" i="51" l="1"/>
  <c r="I369" i="51" s="1"/>
  <c r="I14" i="51" s="1"/>
  <c r="H499" i="2"/>
  <c r="H498" i="2" s="1"/>
  <c r="H497" i="2" s="1"/>
  <c r="H15" i="2" s="1"/>
</calcChain>
</file>

<file path=xl/sharedStrings.xml><?xml version="1.0" encoding="utf-8"?>
<sst xmlns="http://schemas.openxmlformats.org/spreadsheetml/2006/main" count="10104" uniqueCount="828">
  <si>
    <t>Наименование</t>
  </si>
  <si>
    <t>Рз</t>
  </si>
  <si>
    <t>ПР</t>
  </si>
  <si>
    <t>ЦСР</t>
  </si>
  <si>
    <t>ВР</t>
  </si>
  <si>
    <t>Сумма</t>
  </si>
  <si>
    <t xml:space="preserve"> Собрания Поныровского района</t>
  </si>
  <si>
    <t xml:space="preserve">  к решению Представительного </t>
  </si>
  <si>
    <t>В С Е Г О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</si>
  <si>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</si>
  <si>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</si>
  <si>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</si>
  <si>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</si>
  <si>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</si>
  <si>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</si>
  <si>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</si>
  <si>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200</t>
  </si>
  <si>
    <t>800</t>
  </si>
  <si>
    <t>Иные бюджетные ассигнования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</si>
  <si>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</si>
  <si>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</si>
  <si>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Межбюджетные трансферты</t>
  </si>
  <si>
    <t>Резервные фонды</t>
  </si>
  <si>
    <t>Другие общегосударственные вопросы</t>
  </si>
  <si>
    <t>Реализация государственных функций, связанных с общегосударственным управлением</t>
  </si>
  <si>
    <t>НАЦИОНАЛЬНАЯ ЭКОНОМИКА</t>
  </si>
  <si>
    <t>Другие вопросы в области национальной экономики</t>
  </si>
  <si>
    <t>ОБРАЗОВАНИЕ</t>
  </si>
  <si>
    <t>Дошкольное образование</t>
  </si>
  <si>
    <t>07</t>
  </si>
  <si>
    <t>Общее образование</t>
  </si>
  <si>
    <t>Другие вопросы в области образования</t>
  </si>
  <si>
    <t>09</t>
  </si>
  <si>
    <t xml:space="preserve">КУЛЬТУРА, КИНЕМАТОГРАФИЯ </t>
  </si>
  <si>
    <t>Культура</t>
  </si>
  <si>
    <t>08</t>
  </si>
  <si>
    <t xml:space="preserve">Другие вопросы в области культуры, кинематографии </t>
  </si>
  <si>
    <t>СОЦИАЛЬНАЯ ПОЛИТИКА</t>
  </si>
  <si>
    <t>Пенсионное обеспечение</t>
  </si>
  <si>
    <t>300</t>
  </si>
  <si>
    <t>Социальное обеспечение и иные выплаты населению</t>
  </si>
  <si>
    <t>Социальное обеспечение населения</t>
  </si>
  <si>
    <t>Охрана семьи и детства</t>
  </si>
  <si>
    <t>ФИЗИЧЕСКАЯ КУЛЬТУРА И СПОРТ</t>
  </si>
  <si>
    <t>Массовый спорт</t>
  </si>
  <si>
    <t>11</t>
  </si>
  <si>
    <t>МЕЖБЮДЖЕТНЫЕ ТРАНСФЕРТЫ БЮДЖЕТАМ СУБЪЕКТОВ РОССИЙСКОЙ ФЕДЕРАЦИИ И МУНИЦИПАЛЬНЫХ ОБРАЗОВАНИЙ ОБЩЕГО ХАРАКТЕРА</t>
  </si>
  <si>
    <t>Дотации на выравнивание бюджетной обеспеченности субъектов Российской Федерации и муниципальных образований</t>
  </si>
  <si>
    <t>ГРБС</t>
  </si>
  <si>
    <t>Администрация Поныровского района Курской области</t>
  </si>
  <si>
    <t>001</t>
  </si>
  <si>
    <t>Отдел образования администрации Поныровского района Курской области</t>
  </si>
  <si>
    <t>004</t>
  </si>
  <si>
    <t>Представительное Собрание Поныровского района Курской области</t>
  </si>
  <si>
    <t>003</t>
  </si>
  <si>
    <t>Управление финансов администрации Поныровского района Курской области</t>
  </si>
  <si>
    <t>002</t>
  </si>
  <si>
    <t>10</t>
  </si>
  <si>
    <t>Отдел культуры, по делам молодежи, ФК и спорту администрации Поныровского района Курской области</t>
  </si>
  <si>
    <t>005</t>
  </si>
  <si>
    <t>1 11 05025 05 0000 120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</si>
  <si>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</si>
  <si>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1 16 90050 05 0000 140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</si>
  <si>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</si>
  <si>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2 00 00000 00 0000 000</t>
  </si>
  <si>
    <t>Дотации бюджетам муниципальных районов на выравнивание бюджетной обеспеченности</t>
  </si>
  <si>
    <t>Субвенции бюджетам муниципальных районов на государственную регистрацию актов гражданского состояния</t>
  </si>
  <si>
    <t>Прочие субвенции бюджетам муниципальных районов</t>
  </si>
  <si>
    <t>1 13 01995 05 0000 130</t>
  </si>
  <si>
    <t>500</t>
  </si>
  <si>
    <t>2 02 03007 05 0000 151</t>
  </si>
  <si>
    <t>расходов бюджета Поныровского района Курской области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</si>
  <si>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</si>
  <si>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</si>
  <si>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Другие вопросы в области социальной политики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</si>
  <si>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</si>
  <si>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</si>
  <si>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1 11 03050 05 0000 120</t>
  </si>
  <si>
    <t>1 13 02065 05 0000 130</t>
  </si>
  <si>
    <t>12</t>
  </si>
  <si>
    <t>600</t>
  </si>
  <si>
    <t>2 07 05020 05 0000 180</t>
  </si>
  <si>
    <t>Поступления от денежных пожертвований, предоставляемых физическими лицами получателям средств бюджетов муниципальных районов</t>
  </si>
  <si>
    <t>2 07 05030 05 0000 180</t>
  </si>
  <si>
    <t>Прочие безвозмездные поступления в бюджеты муниципальных районов</t>
  </si>
  <si>
    <t>Обеспечение деятельности и выполнение функций органов местного самоуправления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</si>
  <si>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</si>
  <si>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Содержание работников, осуществляющих переданные государственные полномочия по организации и осуществлению деятельности по опеке и попечительству</t>
  </si>
  <si>
    <t xml:space="preserve">Осуществление отдельных государственных полномочий в сфере трудовых отношений
</t>
  </si>
  <si>
    <t>Осуществление отдельных государственных полномочий по организации и обеспечению деятельности административных комиссий</t>
  </si>
  <si>
    <t>Осуществление отдельных государственных полномочий в сфере архивного дела</t>
  </si>
  <si>
    <t>Резервные фонды органов местного самоуправления</t>
  </si>
  <si>
    <t xml:space="preserve">Резервные фонды </t>
  </si>
  <si>
    <t>Оказание финансовой поддержки общественным организациям ветеранов войны, труда, Вооруженных Сил и правоохранительных органов</t>
  </si>
  <si>
    <t>Предоставление субсидий бюджетным, автономным учреждениям и иным некоммерческим организациям</t>
  </si>
  <si>
    <t>Выполнение других обязательств Поныровского района Курской области</t>
  </si>
  <si>
    <t>Расходы на обеспечение деятельности (оказание услуг) муниципальных учреждений</t>
  </si>
  <si>
    <t>Реализация мероприятий в сфере молодежной политики</t>
  </si>
  <si>
    <t>Содержание работников, осуществляющих отдельные государственные полномочия по предоставлению работникам муниципальных учреждений культуры мер социальной поддержки</t>
  </si>
  <si>
    <t>Меры социальной поддержки реабилитированных лиц и лиц, признанных пострадавшими от политических репрессий</t>
  </si>
  <si>
    <t>Социальная поддержка отдельным категориям граждан по обеспечению продовольственными товарами</t>
  </si>
  <si>
    <t>Меры социальной поддержки ветеранов труда</t>
  </si>
  <si>
    <t>Меры социальной поддержки тружеников тыла</t>
  </si>
  <si>
    <t>Содержание работников, осуществляющих переданные государственные полномочия в сфере социальной защиты населения</t>
  </si>
  <si>
    <t xml:space="preserve"> «О бюджете Поныровского района </t>
  </si>
  <si>
    <t xml:space="preserve">к решению Представительного </t>
  </si>
  <si>
    <t>Собрания Поныровского района</t>
  </si>
  <si>
    <t xml:space="preserve">«О бюджете Поныровского района </t>
  </si>
  <si>
    <t xml:space="preserve">Осуществление отдельных государственных полномочий  по финансовому обеспечению мер социальной поддержки на предоставление компенсации расходов на оплату жилых помещений, отопления и освещения работникам муниципальных образовательных организаций 
</t>
  </si>
  <si>
    <t xml:space="preserve">Мероприятия в области энергосбережения </t>
  </si>
  <si>
    <t>05</t>
  </si>
  <si>
    <t>Осуществление мероприятий в целях обеспечения пожарной безопасности</t>
  </si>
  <si>
    <t xml:space="preserve">Резервный фонд местной администрации </t>
  </si>
  <si>
    <t>Выполнение других (прочих) обязательств органа местного самоуправления</t>
  </si>
  <si>
    <t>Мероприятия в области улучшения демографической ситуации, совершенствования социальной поддержки семьи и детей</t>
  </si>
  <si>
    <t>Обеспечение функционирования главы муниципального образования</t>
  </si>
  <si>
    <t>Глава муниципального образования</t>
  </si>
  <si>
    <t>Муниципальная программа Поныровского района Курской области «Развитие муниципальной службы в Поныровском районе Курской области»</t>
  </si>
  <si>
    <t>Подпрограмма «Реализация мероприятий, направленных на развитие муниципальной службы»Поныровского района Курской области «Развитие муниципальной службы в Поныровском районе Курской области»</t>
  </si>
  <si>
    <t>Мероприятия, направленные на развитие муниципальной службы</t>
  </si>
  <si>
    <t>Обеспечение деятельности контрольно-счетных органов муниципального образования</t>
  </si>
  <si>
    <t>Руководитель контрольно-счетного органа муниципального образования</t>
  </si>
  <si>
    <t>Обеспечение деятельности представительного органа  муниципального образования</t>
  </si>
  <si>
    <t>Аппарат представительного органа муниципального образования</t>
  </si>
  <si>
    <t>Муниципальная программа Поныровского района Курской области «Социальная поддержка граждан в Поныровском районе Курской области»</t>
  </si>
  <si>
    <t>Подпрограмма «Улучшение демографической ситуации, совершенствование социальной поддержки семьи и детей» муниципальной программы Поныровского района Курской области «Социальная поддержка граждан в Поныровском районе Курской области»</t>
  </si>
  <si>
    <t>Муниципальная программа Поныровского района Курской области «Профилактика правонарушений в Поныровском районе Курской области»</t>
  </si>
  <si>
    <t>Подпрограмма «Управление муниципальной программой и обеспечение условий реализации» муниципальной программы Поныровского района Курской области «Профилактика правонарушений в Поныровском районе Курской области »</t>
  </si>
  <si>
    <t>Муниципальная программа Поныровского района Курской области «Содействие занятости населения в Поныровском районе Курской области»</t>
  </si>
  <si>
    <t>Подпрограмма «Развитие институтов рынка труда» муниципальной программы Поныровского района Курской области «Содействие занятости населения в Поныровском районе Курской области»</t>
  </si>
  <si>
    <t>Подпрограмма «Реализация мероприятий, направленных на развитие муниципальной службы» муниципальной программы Поныровского района Курской области «Развитие муниципальной службы в Поныровском районе Курской области»</t>
  </si>
  <si>
    <t xml:space="preserve">Муниципальная программа Поныровского района Курской области «Развитие архивного дела в Поныровском районе Курской области» </t>
  </si>
  <si>
    <t>Обеспечение функционирования местных администраций</t>
  </si>
  <si>
    <t>Обеспечение деятельности администрации муниципального образования</t>
  </si>
  <si>
    <t xml:space="preserve">Муниципальная программа Поныровского района Курской области «Повышение эффективности управления финансами Поныровского района Курской области» </t>
  </si>
  <si>
    <t xml:space="preserve">Подпрограмма «Управление муниципальной программой и обеспечение условий реализации» муниципальной программы Поныровского района Курской области «Повышение эффективности управления финансами Поныровского района Курской области» </t>
  </si>
  <si>
    <t>Подпрограмма «Управление муниципальной программой и обеспечение условий реализации» муниципальной программы Поныровского района Курской области «Социальная поддержка граждан в Поныровском районе Курской области»</t>
  </si>
  <si>
    <t xml:space="preserve">Муниципальная программа Поныровского района Курской области «Социальная поддержка граждан в Поныровском районе Курской области» </t>
  </si>
  <si>
    <t>Муниципальная программа Поныровского района Курской области «Управление муниципальным имуществом и земельными ресурсами Поныровского района Курской области»</t>
  </si>
  <si>
    <t>Подпрограмма «Повышение эффективности управления муниципальным имуществом и земельными ресурсами» муниципальной программы Поныровского района Курской области «Управление муниципальным имуществом и земельными ресурсами Поныровского района Курской области»</t>
  </si>
  <si>
    <t>Непрограммные расходы на обеспечение деятельности муниципальных казенных учреждений</t>
  </si>
  <si>
    <t>Расходы на обеспечение деятельности муниципальных казенных учреждений, не вошедшие в программные мероприятия</t>
  </si>
  <si>
    <t>Муниципальная программа  Поныровского района Курской области «Защита населения и территории от чрезвычайных ситуаций, обеспечение пожарной безопасности и безопасности людей на водных объектах в Поныровском районе Курской области»</t>
  </si>
  <si>
    <t>Подпрограмма «Обеспечение комплексной безопасности жизнедеятельности населения от чрезвычайных ситуаций природного и техногенного характера, стабильности техногенной обстановки» муниципальной программы Поныровского района Курской области «Защита населения и территории от чрезвычайных ситуаций, обеспечение пожарной безопасности и безопасности людей на водных объектах в Поныровском районе Курской области»</t>
  </si>
  <si>
    <t>Подпрограмма «Снижение рисков и смягчение последствий чрезвычайных ситуаций природного и техногенного характера вПоныровском районе Курской области» муниципальной программы Поныровского района Курской области «Защита населения и территорий от чрезвычайных ситуаций, обеспечение пожарной безопасности и безопасности людей на водных объектах в Поныровском районе Курской области»</t>
  </si>
  <si>
    <t>Дорожное хозяйство (дорожные фонды)</t>
  </si>
  <si>
    <t>Муниципальная программа Поныровского района Курской области «Развитие транспортной системы, обеспечение перевозки пассажиров и безопасности дорожного движения в Поныровском районе Курской области»</t>
  </si>
  <si>
    <t>Подпрограмма «Развитие сети автомобильных дорог Поныровского района Курской области» муниципальной программы Поныровского района Курской области «Развитие транспортной системы, обеспечение перевозки пассажиров и безопасности дорожного движения в Поныровском районе Курской области»</t>
  </si>
  <si>
    <t xml:space="preserve">Строительство (реконструкция) автомобильных дорог общего пользования местного значения </t>
  </si>
  <si>
    <t>Муниципальная программа Поныровского района Курской области «Развитие экономики Поныровского района Курской области»</t>
  </si>
  <si>
    <t>Подпрограмма «Содействие развитию малого и среднего предпринимательства» муниципальной программы Поныровского района Курской области «Развитие экономики Поныровского района Курской области»</t>
  </si>
  <si>
    <t>Муниципальная программа Поныровского района Курской области «Энергосбережение и повышение энергетической эффективности в Поныровском районе Курской области»</t>
  </si>
  <si>
    <t>Подпрограмма «Энергосбережение в Поныровском районе Курской области» муниципальной программы Поныровского района Курской области «Энергосбережение и повышение энергетической эффективности в Поныровском районе Курской области»</t>
  </si>
  <si>
    <t>ЖИЛИЩНО-КОММУНАЛЬНОЕ ХОЗЯЙСТВО</t>
  </si>
  <si>
    <t>Коммунальное хозяйство</t>
  </si>
  <si>
    <t>Муниципальная программа Поныровского района Курской области «Развитие образования в Поныровском районе Курской области»</t>
  </si>
  <si>
    <t>Подпрограмма «Развитие дошкольного и общего образования детей» муниципальной программы Поныровского района Курской области «Развитие образования в Поныровском районе Курской области»</t>
  </si>
  <si>
    <t>Реализация образовательной программы дошкольного образования в части финансирования расходов на оплату труда работников муниципальных дошкольных образовательных организаций, расходов на приобретение учебных пособий, средств обучения, игр, игрушек (за исключением расходов на содержание зданий и оплату коммунальных услуг, осуществляемых из местных бюджетов)</t>
  </si>
  <si>
    <t>Подпрограмма «Снижение рисков и смягчение последствий чрезвычайных ситуаций природного и техногенного характера в Поныровском районе Курской области» муниципальной программы Поныровского района Курской области «Защита населения и территорий от чрезвычайных ситуаций, обеспечение пожарной безопасности и безопасности людей на водных объектах в Поныровском районе Курской области»</t>
  </si>
  <si>
    <t>Реализация основных общеобразовательных и дополнительных общеобразовательных программ в части финансирования расходов на оплату труда работников муниципальных общеобразовательных организаций, расходов на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</si>
  <si>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Подпрограмма «Развитие дополнительного образования и системы воспитания детей»  муниципальной программы  Поныровского района Курской области «Развитие образования в Поныровском районе Курской области»</t>
  </si>
  <si>
    <t>Подпрограмма «Развитие системы оценки качества образования и информационной прозрачности системы образования» муниципальной программы Поныровского района Курской области «Развитие образования в Поныровском районе Курской области»</t>
  </si>
  <si>
    <t>Подпрограмма «Обеспечение  правопорядка  на  территории  Поныровского района Курской области» муниципальной программы Поныровского района Курской области «Профилактика правонарушений в Поныровском районе Курской области»</t>
  </si>
  <si>
    <t>Реализация мероприятий направленных на обеспечение правопорядка на территории муниципального образования</t>
  </si>
  <si>
    <t>Муниципальная программа Поныровского района Курской области «Развитие культуры в Поныровском районе Курской области»</t>
  </si>
  <si>
    <t>Подпрограмма «Развитие дополнительного образования в сфере культуры» муниципальной программы Поныровского района Курской области «Развитие культуры в Поныровском районе Курской области»</t>
  </si>
  <si>
    <t xml:space="preserve">Муниципальная программа Поныровского района Курской области «Повышение эффективности работы с молодежью, организация отдыха и оздоровления детей, молодежи, развитие физической культуры и спорта в Поныровском районе Курской области» </t>
  </si>
  <si>
    <t>Подпрограмма «Повышение эффективности реализации молодежной политики» муниципальной программы  Поныровского района Курской области «Повышение эффективности работы с молодежью, организация отдыха и оздоровления детей, молодежи, развитие физической культуры и спорта в Поныровском районе Курской области»</t>
  </si>
  <si>
    <t xml:space="preserve">Подпрограмма «Оздоровление и отдых детей» муниципальной  программы  Поныровского района Курской области «Повышение эффективности работы с молодежью, организация отдыха и оздоровления детей, молодежи, развитие физической культуры и спорта в Поныровском районе Курской области» </t>
  </si>
  <si>
    <t>Подпрограмма «Управление муниципальной программой и обеспечение условий реализации» муниципальной программы Поныровского района Курской области «Развитие образования в Поныровском районе Курской области»</t>
  </si>
  <si>
    <t>Содержание работников, осуществляющих переданные государственные полномочия по выплате компенсации части родительской платы</t>
  </si>
  <si>
    <t>Подпрограмма «Искусство» муниципальной программы Поныровского района Курской области «Развитие культуры в Поныровском районе Курской области»</t>
  </si>
  <si>
    <t>Подпрограмма «Наследие» муниципальной программы Поныровского района Курской области «Развитие культуры в Поныровском районе Курской области»</t>
  </si>
  <si>
    <t>Подпрограмма «Создание благоприятных условий для привлечения инвестиций в экономику Поныровского района Курской области» муниципальной программы Поныровского района Курской области «Развитие экономики Поныровского района Курской области»</t>
  </si>
  <si>
    <t>Подпрограмма «Управление муниципальной программой и обеспечение условий реализации» муниципальной программы  Поныровского района Курской области «Развитие культуры в Поныровском районе Курской области»</t>
  </si>
  <si>
    <t>Подпрограмма «Развитие мер социальной поддержки отдельных категорий граждан» муниципальной программы Поныровского района Курской области «Социальная поддержка граждан в Поныровском районе Курской области»</t>
  </si>
  <si>
    <t xml:space="preserve">Выплата пенсий за выслугу лет и доплат к пенсиям муниципальных служащих </t>
  </si>
  <si>
    <t>Осуществление отдельных государственных полномочий по предоставлению работникам муниципальных учреждений культуры мер социальной поддержки</t>
  </si>
  <si>
    <t>Муниципальная программа Поныровского района Курской области «Развитие образования Поныровского района Курской области»</t>
  </si>
  <si>
    <t xml:space="preserve">Подпрограмма «Развитие дошкольного и общего образования детей» муниципальной программы Поныровского района Курской области «Развитие образования в Поныровском районе Курской области»  </t>
  </si>
  <si>
    <t>Выплата компенсации части родительской платы</t>
  </si>
  <si>
    <t xml:space="preserve">Подпрограмма «Улучшение демографической ситуации, совершенствование социальной поддержки семьи и детей» муниципальной программы Поныровского района Курской области «Социальная поддержка граждан в Поныровском районе Курской области» </t>
  </si>
  <si>
    <t xml:space="preserve">Подпрограмма «Реализация муниципальной политики в сфере физической культуры и спорта» муниципальной программы  Поныровского района Курской области «Повышение эффективности работы с молодежью, организация отдыха и оздоровления детей, молодежи, развитие физической культуры и спорта в Поныровском районе Курской области" </t>
  </si>
  <si>
    <t>Создание условий, обеспечивающих повышение мотивации жителей муниципального образования к регулярным занятиям физической культурой и спортом и ведению здорового образа жизни</t>
  </si>
  <si>
    <t xml:space="preserve">Подпрограмма «Эффективная система межбюджетных отношений» муниципальной программы Поныровского района Курской области «Повышение эффективности управления финансами Поныровского района Курской области» </t>
  </si>
  <si>
    <t>400</t>
  </si>
  <si>
    <t>Муниципальная программа Поныровского района Курской области «Охрана окружающей среды в Поныровском районе Курской области»</t>
  </si>
  <si>
    <t>Подпрограмма «Экология и чистая вода» муниципальной программы Поныровского района Курской области «Охрана окружающей среды в Поныровском районе Курской области»</t>
  </si>
  <si>
    <t>Муниципальная  программа  Поныровского района Курской области «Социальное развитие села в Поныровском районе Курской области»</t>
  </si>
  <si>
    <t>Подпрограмма «Устойчивое развитие сельских территорий Поныровского района Курской области» муниципальной  программы  Поныровского района Курской области «Социальное развитие села в Поныровском районе Курской области»</t>
  </si>
  <si>
    <t>Капитальные вложения в объекты государственной (муниципальной) собственности</t>
  </si>
  <si>
    <t>Подпрограмма «Развитие пассажирских перевозок в Поныровском районе Курской области» муниципальной программы Поныровского района Курской области «Развитие транспортной системы, обеспечение перевозки пассажиров и безопасности дорожного движения в Поныровском районе Курской области»</t>
  </si>
  <si>
    <t>Отдельные мероприятия  по другим видам транспорта</t>
  </si>
  <si>
    <t>Прочие межбюджетные трансферты общего характера</t>
  </si>
  <si>
    <t>Непрограммные расходы органов местного самоуправления</t>
  </si>
  <si>
    <t>Непрограммная деятельность органов местного самоуправления</t>
  </si>
  <si>
    <t>Реализация мероприятий по распространению официальной информации</t>
  </si>
  <si>
    <t>Муниципальная программа Поныровского района Курской области «Обеспечение доступным и комфортным жильем и коммунальными услугами граждан в Поныровском районе Курской области»</t>
  </si>
  <si>
    <t>Подпрограмма «Создание условий для обеспечения доступным и комфортным жильем граждан в Поныровском районе Курской области» муниципальной программы  Поныровского района Курской области «Обеспечение доступным и комфортным жильем и коммунальными услугами граждан в Поныровском районе Курской области»</t>
  </si>
  <si>
    <t>02 0</t>
  </si>
  <si>
    <t>71 1</t>
  </si>
  <si>
    <t>02 2</t>
  </si>
  <si>
    <t>09 1</t>
  </si>
  <si>
    <t>10 1</t>
  </si>
  <si>
    <t>12 2</t>
  </si>
  <si>
    <t>17 0</t>
  </si>
  <si>
    <t>17 2</t>
  </si>
  <si>
    <t>73 0</t>
  </si>
  <si>
    <t>73 1</t>
  </si>
  <si>
    <t>78 0</t>
  </si>
  <si>
    <t>78 1</t>
  </si>
  <si>
    <t>04 1</t>
  </si>
  <si>
    <t>76 0</t>
  </si>
  <si>
    <t>76 1</t>
  </si>
  <si>
    <t>77 0</t>
  </si>
  <si>
    <t>77 2</t>
  </si>
  <si>
    <t>79 0</t>
  </si>
  <si>
    <t>79 1</t>
  </si>
  <si>
    <t>13 0</t>
  </si>
  <si>
    <t>13 1</t>
  </si>
  <si>
    <t>13 2</t>
  </si>
  <si>
    <t>11 1</t>
  </si>
  <si>
    <t>05 1</t>
  </si>
  <si>
    <t>15 0</t>
  </si>
  <si>
    <t>15 2</t>
  </si>
  <si>
    <t>06 1</t>
  </si>
  <si>
    <t>16 0</t>
  </si>
  <si>
    <t>16 1</t>
  </si>
  <si>
    <t>07 2</t>
  </si>
  <si>
    <t>11 2</t>
  </si>
  <si>
    <t>14 0</t>
  </si>
  <si>
    <t>14 3</t>
  </si>
  <si>
    <t>02 3</t>
  </si>
  <si>
    <t>02 1</t>
  </si>
  <si>
    <t>14 2</t>
  </si>
  <si>
    <t>74 0</t>
  </si>
  <si>
    <t>74 1</t>
  </si>
  <si>
    <t>75 0</t>
  </si>
  <si>
    <t>75 3</t>
  </si>
  <si>
    <t>03 1</t>
  </si>
  <si>
    <t>03 2</t>
  </si>
  <si>
    <t>03 3</t>
  </si>
  <si>
    <t>12 1</t>
  </si>
  <si>
    <t>08 3</t>
  </si>
  <si>
    <t>03 4</t>
  </si>
  <si>
    <t>01 0</t>
  </si>
  <si>
    <t>01 3</t>
  </si>
  <si>
    <t>08 1</t>
  </si>
  <si>
    <t>01 1</t>
  </si>
  <si>
    <t>01 2</t>
  </si>
  <si>
    <t>15 1</t>
  </si>
  <si>
    <t>01 4</t>
  </si>
  <si>
    <t>08 2</t>
  </si>
  <si>
    <t>Жилищное хозяйство</t>
  </si>
  <si>
    <t>07 1</t>
  </si>
  <si>
    <t>Подпрограмма «Обеспечение качественными услугами ЖКХ населения Поныровского района Курской области» муниципальной  программы  Поныровского района Курской области «Обеспечение доступным и комфортным жильем и коммунальными услугами граждан в Поныровском районе Курской области»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</si>
  <si>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</si>
  <si>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</si>
  <si>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11 3</t>
  </si>
  <si>
    <t>Обеспечение безопасности дорожного движения на автомобильных дорогах местного значения</t>
  </si>
  <si>
    <t>Подпрограмма «Повышение безопасности дорожного движения в Поныровском районе Курской области» муниципальной программы Поныровского района Курской области «Развитие транспортной системы, обеспечение перевозки пассажиров и безопасности дорожного движения в Поныровском районе Курской области»</t>
  </si>
  <si>
    <t>Мероприятия по капитальному ремонту муниципального жилищного фонда</t>
  </si>
  <si>
    <t>Транспорт</t>
  </si>
  <si>
    <t xml:space="preserve">Муниципальная программа Поныровского района Курской области  «Развитие культуры в Поныровском районе Курской области» </t>
  </si>
  <si>
    <t xml:space="preserve">Подпрограмма «Развитие дошкольного и общего образования детей» муниципальной программы Поныровского района Курской области «Развитие образования в Поныровском районе Курской области» </t>
  </si>
  <si>
    <t xml:space="preserve">Подпрограмма «Развитие дополнительного образования и системы воспитания детей» муниципальной программы Поныровского района Курской области «Развитие образования в Поныровском районе Курской области» </t>
  </si>
  <si>
    <t xml:space="preserve">Подпрограмма «Развитие системы оценки качества образования и информационной прозрачности системы образования» муниципальной программы Поныровского района Курской области «Развитие образования в Поныровском районе Курской области» </t>
  </si>
  <si>
    <t>1322</t>
  </si>
  <si>
    <t>Распределение бюджетных ассигнований по целевым статьям (муниципальным программам</t>
  </si>
  <si>
    <t xml:space="preserve">Поныровского района Курской области и непрограммным направлениям деятельности), </t>
  </si>
  <si>
    <t>группам видов расходов классификации расходов бюджета Поныровского района Курской области</t>
  </si>
  <si>
    <t xml:space="preserve">Сумма </t>
  </si>
  <si>
    <t xml:space="preserve">                                                                                                                   к решению Представительного </t>
  </si>
  <si>
    <t xml:space="preserve">                                                                                                                   Собрания Поныровского района</t>
  </si>
  <si>
    <t xml:space="preserve">                                                                                                                   «О бюджете Поныровского района </t>
  </si>
  <si>
    <t xml:space="preserve">Код бюджетной классификации
Российской    Федерации
</t>
  </si>
  <si>
    <t>Наименование доходов</t>
  </si>
  <si>
    <t xml:space="preserve">1 00 00000 00 0000 000   </t>
  </si>
  <si>
    <t>НАЛОГОВЫЕ И НЕНАЛОГОВЫЕ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</si>
  <si>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</si>
  <si>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</si>
  <si>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</si>
  <si>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</si>
  <si>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1 01 02010 01 0000 110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</si>
  <si>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</t>
    </r>
    <r>
      <rPr>
        <vertAlign val="superscript"/>
        <sz val="12"/>
        <color indexed="8"/>
        <rFont val="Times New Roman"/>
        <family val="1"/>
        <charset val="204"/>
      </rPr>
      <t>1</t>
    </r>
    <r>
      <rPr>
        <sz val="12"/>
        <color indexed="8"/>
        <rFont val="Times New Roman"/>
        <family val="1"/>
        <charset val="204"/>
      </rPr>
      <t xml:space="preserve"> и 228 Налогового кодекса Российской Федерации</t>
    </r>
  </si>
  <si>
    <t>1 01 02020 01 0000 110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</si>
  <si>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</si>
  <si>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1 01 02030 01 0000 110</t>
  </si>
  <si>
    <t xml:space="preserve">Налог  на  доходы  физических  лиц  с   доходов, полученных физическими лицами в соответствии  со статьей 228 Налогового кодекса Российской Федерации
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</si>
  <si>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</si>
  <si>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</si>
  <si>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</si>
  <si>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</si>
  <si>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</si>
  <si>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</si>
  <si>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</si>
  <si>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</si>
  <si>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</si>
  <si>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</si>
  <si>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</si>
  <si>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</si>
  <si>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1 05 00000 00 0000 000</t>
  </si>
  <si>
    <t>НАЛОГИ НА СОВОКУПНЫЙ ДОХОД</t>
  </si>
  <si>
    <t>1 05 02000 02 0000 110</t>
  </si>
  <si>
    <t>Единый налог на вмененный доход для отдельных видов деятельности</t>
  </si>
  <si>
    <t>1 05 02010 02 0000 110</t>
  </si>
  <si>
    <t xml:space="preserve">1 05 03000 01 0000 110                             </t>
  </si>
  <si>
    <t>Единый сельскохозяйственный налог</t>
  </si>
  <si>
    <t xml:space="preserve">1 05 03010 01 0000 110                             </t>
  </si>
  <si>
    <t>1 08 00000 00 0000 000</t>
  </si>
  <si>
    <t>ГОСУДАРСТВЕННАЯ ПОШЛИНА</t>
  </si>
  <si>
    <t>1 08 03000 01 0000 110</t>
  </si>
  <si>
    <t>Государственная пошлина по делам, рассматриваемым в судах общей юрисдикции, мировыми судьями</t>
  </si>
  <si>
    <t>1 08 03010 01 0000 110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</si>
  <si>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</si>
  <si>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1 11 00000 00 0000 000</t>
  </si>
  <si>
    <t>ДОХОДЫ ОТ ИСПОЛЬЗОВАНИЯ ИМУЩЕСТВА,  НАХОДЯЩЕГОСЯ  В ГОСУДАРСТВЕННОЙ И МУНИЦИПАЛЬНОЙ СОБСТВЕННОСТИ</t>
  </si>
  <si>
    <t>1 11 03000 00 0000 120</t>
  </si>
  <si>
    <t>Проценты, полученные от предоставление бюджетных кредитов внутри страны</t>
  </si>
  <si>
    <t>Проценты, полученные от предоставление бюджетных кредитов внутри страны за счет средств бюджетов муниципальных районов</t>
  </si>
  <si>
    <t>Проценты, полученные от предоставления муниципальным образованиям бюджетных кредитов для частичного покрытия дефицитов бюджетов</t>
  </si>
  <si>
    <t>1 11 03050 05 2604 120</t>
  </si>
  <si>
    <t>Проценты, полученные от предоставления муниципальным образованиям бюджетных кредитов  для покрытия временных кассовых разрывов, возникающих при исполнении бюджетов муниципальных образований и для осуществления мероприятий, связанных с ликвидацией последствий стихийных бедствий</t>
  </si>
  <si>
    <t>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</si>
  <si>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</si>
  <si>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</si>
  <si>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</si>
  <si>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1 11 05013 10 0000 120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</si>
  <si>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</si>
  <si>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1 11 05013 13 0000 120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</si>
  <si>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</si>
  <si>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1 11 05020 00 0000 120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</si>
  <si>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</si>
  <si>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1 12 00000 00 0000 000</t>
  </si>
  <si>
    <t>ПЛАТЕЖИ ПРИ ПОЛЬЗОВАНИИ ПРИРОДНЫМИ РЕСУРСАМИ</t>
  </si>
  <si>
    <t xml:space="preserve">1 12 01000 01 0000 120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</si>
  <si>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Плата за негативное воздействие на окружающую среду                                      </t>
  </si>
  <si>
    <t>1 12 01010 01 0000 120</t>
  </si>
  <si>
    <t>Плата за выбросы загрязняющих веществ в атмосферный воздух стационарными объектами</t>
  </si>
  <si>
    <t>1 12 01020 01 0000 120</t>
  </si>
  <si>
    <t>Плата за выбросы загрязняющих веществ в атмосферный воздух передвижными объектами</t>
  </si>
  <si>
    <t>1 12 01030 01 0000 120</t>
  </si>
  <si>
    <t>Плата за сбросы загрязняющих веществ в водные объекты</t>
  </si>
  <si>
    <t>1 12 01040 01 0000 120</t>
  </si>
  <si>
    <t>Плата за размещение отходов производства и потребления</t>
  </si>
  <si>
    <t>1 13 00000 00 0000 000</t>
  </si>
  <si>
    <t>ДОХОДЫ ОТ ОКАЗАНИЯ ПЛАТНЫХ УСЛУГ (РАБОТ) И КОМПЕНСАЦИИ ЗАТРАТ ГОСУДАРСТВА</t>
  </si>
  <si>
    <t>1 13 01000 00 0000 130</t>
  </si>
  <si>
    <t>Доходы от оказания платных услуг (работ)</t>
  </si>
  <si>
    <t>1 13 01990 00 0000 130</t>
  </si>
  <si>
    <t>Прочие доходы от оказания платных услуг (работ)</t>
  </si>
  <si>
    <t xml:space="preserve">Прочие доходы от оказания платных услуг (работ) получателями средств бюджетов муниципальных районов </t>
  </si>
  <si>
    <t>1 13 02000 00 0000 130</t>
  </si>
  <si>
    <t>Доходы от компенсации затрат государства</t>
  </si>
  <si>
    <t>1 13 02060 00 0000 130</t>
  </si>
  <si>
    <t>Доходы, поступающие в порядке возмещения расходов, понесенных в связи с эксплуатацией имущества</t>
  </si>
  <si>
    <t>Доходы, поступающие в порядке возмещения расходов, понесенных в связи с эксплуатацией имущества муниципальных районов</t>
  </si>
  <si>
    <t>1 14 00000 00 0000 000</t>
  </si>
  <si>
    <t>ДОХОДЫ ОТ ПРОДАЖИ МАТЕРИАЛЬНЫХ И НЕМАТЕРИАЛЬНЫХ АКТИВОВ</t>
  </si>
  <si>
    <t>1 14 06000 00 0000 430</t>
  </si>
  <si>
    <t>1 14 06010 00 0000 430</t>
  </si>
  <si>
    <t>Доходы от продажи земельных участков, государственная собственность на которые не разграничена</t>
  </si>
  <si>
    <t>1 14 06013 13 0000 430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</si>
  <si>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</si>
  <si>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1 16 00000 00 0000 000</t>
  </si>
  <si>
    <t>ШТРАФЫ, САНКЦИИ, ВОЗМЕЩЕНИЕ УЩЕРБА</t>
  </si>
  <si>
    <t>1 16 25000 00 0000 140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</si>
  <si>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</si>
  <si>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1 16 43000 01 0000 140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</si>
  <si>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</si>
  <si>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1 16 90000 00 0000 140</t>
  </si>
  <si>
    <t>Прочие поступления от денежных взысканий (штрафов) и иных сумм в возмещение ущерба</t>
  </si>
  <si>
    <t>БЕЗВОЗМЕЗДНЫЕ  ПОСТУПЛЕНИЯ</t>
  </si>
  <si>
    <t>2 02 00000 00 0000 000</t>
  </si>
  <si>
    <r>
      <t>Дотации бюджетам субъектов Российской Федерации</t>
    </r>
    <r>
      <rPr>
        <sz val="12"/>
        <color indexed="8"/>
        <rFont val="Times New Roman"/>
        <family val="1"/>
        <charset val="204"/>
      </rPr>
      <t xml:space="preserve">  </t>
    </r>
    <r>
      <rPr>
        <b/>
        <sz val="12"/>
        <color indexed="8"/>
        <rFont val="Times New Roman"/>
        <family val="1"/>
        <charset val="204"/>
      </rPr>
      <t>и муниципальных образований</t>
    </r>
  </si>
  <si>
    <t>Дотации  на выравнивание  бюджетной обеспеченности</t>
  </si>
  <si>
    <r>
      <t>Субвенции бюджетам субъектов Российской Федерации</t>
    </r>
    <r>
      <rPr>
        <sz val="12"/>
        <color indexed="8"/>
        <rFont val="Times New Roman"/>
        <family val="1"/>
        <charset val="204"/>
      </rPr>
      <t xml:space="preserve">  </t>
    </r>
    <r>
      <rPr>
        <b/>
        <sz val="12"/>
        <color indexed="8"/>
        <rFont val="Times New Roman"/>
        <family val="1"/>
        <charset val="204"/>
      </rPr>
      <t>и муниципальных образований</t>
    </r>
  </si>
  <si>
    <t>Субвенции бюджетам на государственную регистрацию актов гражданского состояния</t>
  </si>
  <si>
    <t>2 02 03007 00 0000 151</t>
  </si>
  <si>
    <t>Субвенции бюджетам на составление (изменение и дополнение) списков кандидатов в присяжные заседатели федеральных судов общей юрисдикции в Российской Федерации</t>
  </si>
  <si>
    <t>Субвенции бюджетам муниципальных районов на составление (изменение и дополнение) списков кандидатов в присяжные заседатели федеральных судов общей юрисдикции в Российской Федерации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</si>
  <si>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</si>
  <si>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</si>
  <si>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 xml:space="preserve">2 02 03021 00 0000 151 </t>
  </si>
  <si>
    <t>Субвенции бюджетам муниципальных образований на ежемесячное денежное вознаграждение за классное руководство</t>
  </si>
  <si>
    <t xml:space="preserve">2 02 03021 05 0000 151 </t>
  </si>
  <si>
    <t>Субвенции бюджетам муниципальных районов на  ежемесячное денежное вознаграждение за классное руководство</t>
  </si>
  <si>
    <t xml:space="preserve">Субвенции  бюджетам муниципальных образований на содержание ребенка в семье опекуна и приемной семье, а также вознаграждение, причитающееся приемному родителю </t>
  </si>
  <si>
    <t xml:space="preserve"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 </t>
  </si>
  <si>
    <t>Прочие субвенции</t>
  </si>
  <si>
    <t>Иные межбюджетные трансферты</t>
  </si>
  <si>
    <t>2 07 00000 00 0000 180</t>
  </si>
  <si>
    <t>2 19 00000 00 0000 000</t>
  </si>
  <si>
    <t>ВСЕГО ДОХОДОВ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</si>
  <si>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</t>
  </si>
  <si>
    <t xml:space="preserve">                                                                      Приложение № 1</t>
  </si>
  <si>
    <t xml:space="preserve">                                                                       к решению Представительного </t>
  </si>
  <si>
    <t xml:space="preserve">                                                                      Собрания Поныровского района</t>
  </si>
  <si>
    <t xml:space="preserve">                                                                      «О бюджете Поныровского района </t>
  </si>
  <si>
    <t>Источники  финансирования дефицита</t>
  </si>
  <si>
    <t>Код бюджетной классификации Российской Федерации</t>
  </si>
  <si>
    <t xml:space="preserve">
Наименование источников финансирования дефицита бюджета
</t>
  </si>
  <si>
    <t>01 00 00 00 00 0000 000</t>
  </si>
  <si>
    <t>Источники внутреннего финансирования дефицитов бюджетов</t>
  </si>
  <si>
    <t>01 02 0000 00 0000 000</t>
  </si>
  <si>
    <t>Кредиты кредитных организаций в валюте Российской Федерации</t>
  </si>
  <si>
    <t>01 02 0000 00 0000 700</t>
  </si>
  <si>
    <t>Получение кредитов от кредитных организаций в валюте Российской Федерации</t>
  </si>
  <si>
    <t>01 02 0000 05 0000 710</t>
  </si>
  <si>
    <t>Получение кредитов от кредитных организаций  бюджетами муниципальных районов в валюте Российской Федерации</t>
  </si>
  <si>
    <t>01 03 0000 00 0000 000</t>
  </si>
  <si>
    <t>Бюджетные кредиты от других бюджетов бюджетной системы Российской Федерации</t>
  </si>
  <si>
    <t>01 03 0100 00 0000 000</t>
  </si>
  <si>
    <t xml:space="preserve">Бюджетные кредиты от других бюджетов бюджетной системы Российской Федерации в валюте Российской Федерации </t>
  </si>
  <si>
    <t>01 03 0100 00 0000 800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</si>
  <si>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</si>
  <si>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01 03 0100 05 0000 810</t>
  </si>
  <si>
    <t>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</si>
  <si>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01 05 00 00 00 0000 000</t>
  </si>
  <si>
    <t>Изменение остатков средств на счетах по учету средств бюджета</t>
  </si>
  <si>
    <t>01 05 00 00 00 0000 500</t>
  </si>
  <si>
    <t>Увеличение остатков средств бюджетов</t>
  </si>
  <si>
    <t>01 05 02 00 00 0000 500</t>
  </si>
  <si>
    <t>Увеличение прочих остатков средств бюджетов</t>
  </si>
  <si>
    <t>01 05 02 01 00 0000 510</t>
  </si>
  <si>
    <t>Увеличение прочих остатков денежных средств бюджетов</t>
  </si>
  <si>
    <t>01 05 02 01 05 0000 510</t>
  </si>
  <si>
    <t>Увеличение прочих остатков денежных средств бюджетов муниципальных районов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</si>
  <si>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</si>
  <si>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</si>
  <si>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</si>
  <si>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</si>
  <si>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01 05 02 01 00 0000 610</t>
  </si>
  <si>
    <t>Уменьшение прочих остатков денежных средств бюджетов</t>
  </si>
  <si>
    <t>01 05 02 01 05 0000 610</t>
  </si>
  <si>
    <t>Уменьшение прочих остатков денежных средств бюджетов муниципальных районов</t>
  </si>
  <si>
    <t>01 06 00 00 00 0000 000</t>
  </si>
  <si>
    <t>Иные источники внутреннего финансирования дефицитов бюджетов</t>
  </si>
  <si>
    <t>01 06 0500 00 0000 000</t>
  </si>
  <si>
    <t>Бюджетные кредиты, предоставленные внутри  страны в валюте Российской Федерации</t>
  </si>
  <si>
    <t>01 06 0500 00 0000 600</t>
  </si>
  <si>
    <t>Возврат бюджетных кредитов, предоставленных  внутри страны в валюте Российской Федерации</t>
  </si>
  <si>
    <t>01 06 0502 00 0000 640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</si>
  <si>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</si>
  <si>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01 06 0502 05 0000 640</t>
  </si>
  <si>
    <t>Возврат бюджетных кредитов, предоставленных  другим бюджетам бюджетной системы Российской  Федерации из бюджетов муниципальных районов  в валюте Российской Федерации</t>
  </si>
  <si>
    <t>01 06 0500 00 0000 500</t>
  </si>
  <si>
    <t>Предоставление бюджетных кредитов внутри  страны в валюте Российской Федерации</t>
  </si>
  <si>
    <t>01 06 0502 00 0000 540</t>
  </si>
  <si>
    <t>Предоставление бюджетных кредитов другим бюджетам бюджетной системы Российской Федерации  в валюте Российской Федерации</t>
  </si>
  <si>
    <t>01 06 0502 05 0000 540</t>
  </si>
  <si>
    <t>Предоставление бюджетных кредитов другим  бюджетам бюджетной системы Российской  Федерации из бюджетов муниципальных районов в  валюте Российской Федерации</t>
  </si>
  <si>
    <t>Всего  источников финансирования дефицитов бюджетов</t>
  </si>
  <si>
    <t xml:space="preserve">  ВСЕГО</t>
  </si>
  <si>
    <t xml:space="preserve">Муниципальная программа Поныровского района Курской области «Развитие образования в Поныровском районе Курской области» </t>
  </si>
  <si>
    <t>2 02 02000 00 0000 151</t>
  </si>
  <si>
    <t>Прочие субсидии</t>
  </si>
  <si>
    <t>Субсидии бюджетам бюджетной системы Российской Федерации (межбюджетные субсидии)</t>
  </si>
  <si>
    <t xml:space="preserve">Прочие субсидии бюджетам муниципальных районов </t>
  </si>
  <si>
    <t xml:space="preserve">Ежемесячное денежное вознаграждение за классное руководство </t>
  </si>
  <si>
    <t xml:space="preserve">Содержание ребенка в семье опекуна  и приемной семье, а также вознаграждение, причитающееся приемному родителю
</t>
  </si>
  <si>
    <t>Субсидии бюджетам на софинансирование капитальных вложений в объекты государственной (муниципальной) собственности</t>
  </si>
  <si>
    <t>Субсидии бюджетам муниципальных районов на софинансирование капитальных вложений в объекты муниципальной собственности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</si>
  <si>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</si>
  <si>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</si>
  <si>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>2 02 02204 00 0000 151</t>
  </si>
  <si>
    <t>2 02 02204 05 0000 151</t>
  </si>
  <si>
    <t>Субсидии бюджетам на модернизацию региональных систем дошкольного образования</t>
  </si>
  <si>
    <t>Субсидии бюджетам муниципальных районов на модернизацию региональных систем дошкольного образования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</si>
  <si>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</si>
  <si>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1 13 02995 05 0000 130</t>
  </si>
  <si>
    <t>Субсидии бюджетам на реализацию федеральных целевых программ</t>
  </si>
  <si>
    <t>Субсидии бюджетам муниципальных районов на реализацию федеральных целевых программ</t>
  </si>
  <si>
    <t>1 13 02990 00 0000 130</t>
  </si>
  <si>
    <t>Прочие доходы от компенсации затрат государства</t>
  </si>
  <si>
    <t>Прочие доходы от компенсации затрат муниципальных районов</t>
  </si>
  <si>
    <t>00</t>
  </si>
  <si>
    <t>00000</t>
  </si>
  <si>
    <t xml:space="preserve">71 0 </t>
  </si>
  <si>
    <t xml:space="preserve">09 0 </t>
  </si>
  <si>
    <t xml:space="preserve">09 1 </t>
  </si>
  <si>
    <t>С1402</t>
  </si>
  <si>
    <t>С1437</t>
  </si>
  <si>
    <t>Основное мероприятие "Создание максимальных условий для прохождения муниципальной службы и укомплектования органов местного самоуправления высокопрофессиональными кадрами"</t>
  </si>
  <si>
    <t>Основное мероприятие "Обеспечение реализации комплекса мер, направленных на улучшение демографической ситуации в Поныровском районе Курской области"</t>
  </si>
  <si>
    <t>13170</t>
  </si>
  <si>
    <t>С1474</t>
  </si>
  <si>
    <t>Основное мероприятие "Обеспечение деятельности и выполнение функций архивного отдела администрации Поныровского района Курской области"</t>
  </si>
  <si>
    <t xml:space="preserve">10 0 </t>
  </si>
  <si>
    <t>13360</t>
  </si>
  <si>
    <t>Основное мероприятие "Обеспечение деятельности и выполнение функций Комиссии по делам несовершеннолетних и Административной комиссии администрации Поныровского района Курской области"</t>
  </si>
  <si>
    <t xml:space="preserve">12 0 </t>
  </si>
  <si>
    <t>13180</t>
  </si>
  <si>
    <t>13480</t>
  </si>
  <si>
    <t>Основное мероприятие "Финансовое обеспечение отдельных полномочий Курской области в сфере трудовых отношений, переданных для осуществления органам местного самоуправления"</t>
  </si>
  <si>
    <t>13310</t>
  </si>
  <si>
    <t>Основное мероприятие "Организация работы по предупреждению и пресечению нарушений требований пожарной безопасности и правил поведения на водных объектах"</t>
  </si>
  <si>
    <t>С1478</t>
  </si>
  <si>
    <t>Основное мероприятие "Обеспечение деятельности и выполнение функций Управления финансов администрации Поныровского района Курской области по осуществлению муниципальной политики в области регулирования бюджетных правоотношений на территории Поныровского района Курской области"</t>
  </si>
  <si>
    <t>С1403</t>
  </si>
  <si>
    <t>Основное мероприятие "Обеспечение деятельности и исполнения функций Отдела социального обеспечения администрации Поныровского района Курской области"</t>
  </si>
  <si>
    <t>13200</t>
  </si>
  <si>
    <t xml:space="preserve">04 0 </t>
  </si>
  <si>
    <t>Основное мероприятие "Проведение государственной (муниципальной) политики в области имущественных и земельных отношений на территории Поныровского района Курской области"</t>
  </si>
  <si>
    <t>С1468</t>
  </si>
  <si>
    <t>Мероприятия в области земельных отношений</t>
  </si>
  <si>
    <t>С1404</t>
  </si>
  <si>
    <t>С1439</t>
  </si>
  <si>
    <t>59300</t>
  </si>
  <si>
    <t>Осуществление переданных органам государственной власти субъектов Российской Федерации в соответствии с  пунктом 1 статьи 4 Федерального закона от 15 ноября 1997г. № 143-ФЗ "Об актах гражданского состояния" полномочий Российской Федерации на государственную регистрацию актов гражданского состояния</t>
  </si>
  <si>
    <t>С1401</t>
  </si>
  <si>
    <t>Основное мероприятие "Обеспечение деятельности и организация мероприятий по предупреждению и ликвидации чрезвычайных ситуаций"</t>
  </si>
  <si>
    <t>П1460</t>
  </si>
  <si>
    <t>Иные межбюджетные трансферты на осуществление переданных полномочий  в области гражданской обороны, защиты населения и территорий от чрезвычайных ситуаций, безопасности людей на водных объектах</t>
  </si>
  <si>
    <t xml:space="preserve">11 0 </t>
  </si>
  <si>
    <t>Основное мероприятие "Обеспечение функционирования автотранспортной отрасли в Поныровском районе Курской области"</t>
  </si>
  <si>
    <t>С1426</t>
  </si>
  <si>
    <t>Основное мероприятие "Создание благоприятных условий для развития сети автомобильных дорог общего пользования местного значения Поныровского района Курской области"</t>
  </si>
  <si>
    <t>С1423</t>
  </si>
  <si>
    <t>Иные межбюджетные трансферты на осуществление полномочий по строительству (реконструкции) автомобильных дорог общего пользования местного значения</t>
  </si>
  <si>
    <t>П1423</t>
  </si>
  <si>
    <t>Иные межбюджетные трансферты на осуществление полномочий  по капитальному ремонту, ремонту и содержанию автомобильных дорог общего пользования местного значения</t>
  </si>
  <si>
    <t>П1424</t>
  </si>
  <si>
    <t>Основное мероприятие "Создание условий для улучшения качества и повышения безопасности дорожного движения в Поныровском районе Курской области"</t>
  </si>
  <si>
    <t>С1459</t>
  </si>
  <si>
    <t xml:space="preserve">05 0 </t>
  </si>
  <si>
    <t>Основное мероприятие "Проведение эффективной энергосберегающей политики в Поныровском районе Курской области"</t>
  </si>
  <si>
    <t>С1434</t>
  </si>
  <si>
    <t>Основное мероприятие "Содействие субъектам малого и среднего предпринимательства в привлечении финансовых ресурсов для осуществления предпринимательской деятельности, в разработке и внедрении инноваций, модернизации производства"</t>
  </si>
  <si>
    <t>С1405</t>
  </si>
  <si>
    <t>Обеспечение условий для развития малого и среднего предпринимательства на территории муниципального образования</t>
  </si>
  <si>
    <t xml:space="preserve">07 0 </t>
  </si>
  <si>
    <t xml:space="preserve"> Основное мероприятие "Создание благоприятных условий для обеспечения надежной работы  жилищно-коммунальгого хозяйства в Поныровском районе Курской области"</t>
  </si>
  <si>
    <t>С1430</t>
  </si>
  <si>
    <t>Иные межбюджетные трансферты на осуществление полномочий  по капитальному ремонту муниципального жилищного фонда</t>
  </si>
  <si>
    <t>П1430</t>
  </si>
  <si>
    <t xml:space="preserve">06 0 </t>
  </si>
  <si>
    <t>Основное мероприятие "Создание благоприятной и стабильной экологической обстановки в Поныровском районе Курской области"</t>
  </si>
  <si>
    <t>Основное мероприятие "Комплексное обустройство сельских поселений Поныровского района Курской области объектами социальной и инженерной инфраструктуры"</t>
  </si>
  <si>
    <t>П1490</t>
  </si>
  <si>
    <t>Иные межбюджетные трансферты на содержание работника, осуществляющего выполнение переданных полномочий</t>
  </si>
  <si>
    <t>Основное мероприятие "Создание условий для повышения доступности жилья  для населения Поныровского района Курской области"</t>
  </si>
  <si>
    <t xml:space="preserve">03 0 </t>
  </si>
  <si>
    <t>Основное мероприятие "Развитие дошкольного образования"</t>
  </si>
  <si>
    <t>Реализация образовательной программы дошкольного образования в части финансирования расходов на оплату труда работников муниципальных дошкольных образовательных организаций, расходов на приобретение учебных пособий, средств обучения, игр, игрушек (за исключением расходов на содержание зданий и оплату коммунальных услуг)</t>
  </si>
  <si>
    <t>13030</t>
  </si>
  <si>
    <t>13040</t>
  </si>
  <si>
    <t>13110</t>
  </si>
  <si>
    <t>Обесепечение предоставления мер социальной поддержки работникам муниципальных образовательных организаций</t>
  </si>
  <si>
    <t>S3060</t>
  </si>
  <si>
    <t xml:space="preserve">Мероприятия по организации питания обучающихся из малообеспеченных и многодетных семей, а также обучающихся в специальных (коррекционных) классах  муниципальных  общеобразовательных организаций </t>
  </si>
  <si>
    <t>S3090</t>
  </si>
  <si>
    <t>Основное мероприятие "Формирование и развитие муниципальной системы оценки качества образования"</t>
  </si>
  <si>
    <t>Мероприятия в области образования</t>
  </si>
  <si>
    <t>С1447</t>
  </si>
  <si>
    <t>Основное мероприятие "Развитие общего образования"</t>
  </si>
  <si>
    <t>Основное мероприятие "Обеспечение общественной  и личной безопасности граждан на территории Поныровского района"</t>
  </si>
  <si>
    <t>С1435</t>
  </si>
  <si>
    <t>Основное мероприятие "Обеспечение сохранения и развития системы дополнительного образования детей в сфере культуры на территории Поныровского района Курской области"</t>
  </si>
  <si>
    <t>Основное мероприятие "Обеспечение сохранения и развития системы дополнительного образования"</t>
  </si>
  <si>
    <t xml:space="preserve">08 0 </t>
  </si>
  <si>
    <t>Основное мероприятие "Формирование условий для вовлечения молодежи в социальную практику"</t>
  </si>
  <si>
    <t>С1414</t>
  </si>
  <si>
    <t>Основное мероприятие "Создание условий для организации оздоровления и отдыха детей Поныровского района Курской области"</t>
  </si>
  <si>
    <t>Мероприятия, связанные с организацией отдыха детей в каникулярное время</t>
  </si>
  <si>
    <t>S3540</t>
  </si>
  <si>
    <t>Основное мероприятие "Обеспечение деятельности и выполнение функций прочих учреждений образования Поныровского района Курской области"</t>
  </si>
  <si>
    <t>13120</t>
  </si>
  <si>
    <t>Основное мероприятие "Обеспечение деятельности и выполнение функций Отдела образования администрации Поныровского района Курской области по осуществлению государственной политики в сфере культуры на территории Поныровского района Курской области"</t>
  </si>
  <si>
    <t>Основное мероприятие "Организация культурно-досуговой деятельности"</t>
  </si>
  <si>
    <t xml:space="preserve">01 2 </t>
  </si>
  <si>
    <t>Основное мероприятие "Развитие библиотечного дела"</t>
  </si>
  <si>
    <t>Основное мероприятие "Осуществление организационно-хозяйственных расходов, связанных сформированием позитивного инвестиционного имиджа"</t>
  </si>
  <si>
    <t>С1480</t>
  </si>
  <si>
    <t>Создание благоприятных условий для привлечения инвестиций в экономику муниципального образования</t>
  </si>
  <si>
    <t>Основное мероприятие "Обеспечение деятельности и выполнение функций МКУ «Централизованная бухгалтерия учреждений культуры» Поныровского района Курской области"</t>
  </si>
  <si>
    <t xml:space="preserve">02 </t>
  </si>
  <si>
    <t>13340</t>
  </si>
  <si>
    <t>Основное мероприятие "Обеспечение деятельности и выполнение функций Отдела культуры, по делам молодежи, ФК и спорту администрации Поныровского района Курской области по осуществлению государственной политики в сфере культуры на территории Поныровского района Курской области"</t>
  </si>
  <si>
    <t xml:space="preserve">01 </t>
  </si>
  <si>
    <t>Основное мероприятие "Совершенствование организации предоставления социальных выплат  и мер социальной поддержки отдельным категориям граждан"</t>
  </si>
  <si>
    <t>С1455</t>
  </si>
  <si>
    <t>13350</t>
  </si>
  <si>
    <t>13070</t>
  </si>
  <si>
    <t>Осуществление отдельных государственных полномочий по финансовому обеспечению мер социальной поддержки на предоставление компенсации расходов на оплату жилых помещений, отопления и освещения работникам муниципальных образовательных организаций</t>
  </si>
  <si>
    <t>11130</t>
  </si>
  <si>
    <t>11170</t>
  </si>
  <si>
    <t>11180</t>
  </si>
  <si>
    <t>13150</t>
  </si>
  <si>
    <t>13160</t>
  </si>
  <si>
    <t>13190</t>
  </si>
  <si>
    <t>13000</t>
  </si>
  <si>
    <t>13220</t>
  </si>
  <si>
    <t>С1473</t>
  </si>
  <si>
    <t>Осуществление мер по улучшению положения и качества жизни граждан</t>
  </si>
  <si>
    <t>Основное мероприятие "Совершенствование системы физического воспитания для различных групп и категорий населения"</t>
  </si>
  <si>
    <t>С1406</t>
  </si>
  <si>
    <t xml:space="preserve">Основное мероприятие "Выравнивание бюджетной обеспеченности  муниципальных поселений Поныровского района  Курской области"          
</t>
  </si>
  <si>
    <t>13450</t>
  </si>
  <si>
    <t>Осуществление отдельных государственных полномочий по расчету и предоставлению дотаций на выравнивание бюджетной обеспеченности поселений</t>
  </si>
  <si>
    <t>Налог, взимаемый в связи с применением упрощенной системы налогообложения</t>
  </si>
  <si>
    <t>1 05 01000 00 0000 110</t>
  </si>
  <si>
    <t>1 05 01010 01 0000 110</t>
  </si>
  <si>
    <t>1 05 01020 01 0000 110</t>
  </si>
  <si>
    <t>1 05 01050 01 0000 110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</si>
  <si>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</si>
  <si>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</si>
  <si>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Минимальный налог, зачисляемый в бюджеты субъектов Российской Федерации</t>
  </si>
  <si>
    <t xml:space="preserve">Ведомственная структура </t>
  </si>
  <si>
    <t xml:space="preserve">04 1 </t>
  </si>
  <si>
    <t>С1488</t>
  </si>
  <si>
    <t>Содержание муниципального имущества</t>
  </si>
  <si>
    <t>Иные межбюджетные трансферты на осуществление полномочий  в области коммунального хозяйства</t>
  </si>
  <si>
    <t>П1431</t>
  </si>
  <si>
    <t>10 2</t>
  </si>
  <si>
    <t>Подпрограмма «Повышение эффективности системы управления архивным делом в Поныровском районе Курской области» муниципальной программы Поныровского района Курской области «Развитие архивного дела в Поныровском районе Курской области»</t>
  </si>
  <si>
    <t>Основное мероприятие "Организация хранения и использования архивных документов Поныровского района Курской области"</t>
  </si>
  <si>
    <t>С1438</t>
  </si>
  <si>
    <t>Реализация мероприятий по формированию и содержанию муниципального архива</t>
  </si>
  <si>
    <t>Создание комплексной системы мер по профилактике потребления наркотиков</t>
  </si>
  <si>
    <t>С1486</t>
  </si>
  <si>
    <t>13 3</t>
  </si>
  <si>
    <t>С1460</t>
  </si>
  <si>
    <t>Основное мероприятие "Создание на территории Поныровского района Курской области комплексной системы обеспечения безопасности жизнедеятельности населения АПК "Безопасный город"</t>
  </si>
  <si>
    <t>Отдельные мероприятия в области гражданской обороны, защиты населения и территорий от чрезвычайных ситуаций, безопасности людей на водных объектах</t>
  </si>
  <si>
    <t>Подпрограмма «Обеспечение выполнения мероприятий по созданию, внедрению и развитию аппаратно-программного комплекса "Безопасный город" на территории Поныровского района Курской области" муниципальной программы Поныровского района Курской области «Защита населения и территорий от чрезвычайных ситуаций, обеспечение пожарной безопасности и безопасности людей на водных объектах в Поныровском районе Курской области»</t>
  </si>
  <si>
    <t>рублей</t>
  </si>
  <si>
    <t>2 18 00000 00 0000 000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</si>
  <si>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</si>
  <si>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2 18 00000 00 0000 151</t>
  </si>
  <si>
    <t>Доходы бюджетов бюджетной системы Российской Федерации от возврата 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</si>
  <si>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</si>
  <si>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</si>
  <si>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ПРОЧИЕ БЕЗВОЗМЕЗДНЫЕ ПОСТУПЛЕНИЯ</t>
  </si>
  <si>
    <r>
      <t>БЕЗВОЗМЕЗДНЫЕ ПОСТУПЛЕНИЯ ОТ ДРУГИХ БЮДЖЕТОВ БЮДЖЕТНОЙ СИСТЕМЫ РОССИЙСКОЙ ФЕДЕРАЦИИ</t>
    </r>
    <r>
      <rPr>
        <sz val="12"/>
        <color indexed="8"/>
        <rFont val="Times New Roman"/>
        <family val="1"/>
        <charset val="204"/>
      </rPr>
      <t xml:space="preserve"> </t>
    </r>
  </si>
  <si>
    <t>S1500</t>
  </si>
  <si>
    <t>Мероприятия, направленные на  развитие социальной и инженерной инфраструктуры муниципальных образований Курской области</t>
  </si>
  <si>
    <t>С1457</t>
  </si>
  <si>
    <t>Мероприятия по сбору и транспортированию твердых коммунальных  отходов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</si>
  <si>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</si>
  <si>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2 07 05000 05 0000 180</t>
  </si>
  <si>
    <t xml:space="preserve">Основное мероприятие "Обеспечение сбалансированности бюджетов муниципальных образований  Поныровского района Курской области"          
</t>
  </si>
  <si>
    <t>П1499</t>
  </si>
  <si>
    <t>Оказание финансовой поддержки бюджетам поселений на обеспечение мероприятий, связанных с оформлением имущества в муниципальную собственность</t>
  </si>
  <si>
    <t>С1425</t>
  </si>
  <si>
    <t>Межевание автомобильных дорог общего пользования местного значения, проведение кадастровых работ</t>
  </si>
  <si>
    <t>Содержание работника, осуществляющего выполнение переданных полномочий от поселений района</t>
  </si>
  <si>
    <t>П1427</t>
  </si>
  <si>
    <t>Иные межбюджетные трансферты на осуществление полномочий по обеспечению населения экологически чистой питьевой водой</t>
  </si>
  <si>
    <t>С1410</t>
  </si>
  <si>
    <t>Расходы на проведение капитального ремонта муниципальных образовательных организаций</t>
  </si>
  <si>
    <t>S3050</t>
  </si>
  <si>
    <t>Обеспечение проведения капитального ремонта муниципальных образовательных организаций</t>
  </si>
  <si>
    <t>С1411</t>
  </si>
  <si>
    <t>Расходы на приобретение оборудования для школьных столовых</t>
  </si>
  <si>
    <t>Закупка товаров, работ и услуг для обеспечения государственных (муниципальных) нужд</t>
  </si>
  <si>
    <t>С1441</t>
  </si>
  <si>
    <t>Организация и проведение выборов и референдумов</t>
  </si>
  <si>
    <t>Подготовка и проведение выборов</t>
  </si>
  <si>
    <t>77 3</t>
  </si>
  <si>
    <t>Подпрограмма «Управление муниципальной программой и обеспечение условий реализации» муниципальной программы Поныровского района Курской области «Развитие архивного дела в Поныровском районе Курской области»</t>
  </si>
  <si>
    <t>Отлов и содержание безнадзорных животных</t>
  </si>
  <si>
    <t xml:space="preserve">Проведение Всероссийской сельскохозяйственной переписи в 2016 году
</t>
  </si>
  <si>
    <t>Содержание работников, осуществляющих отдельные государственные полномочия по организации проведения мероприятий по отлову и содержанию безнадзорных животных</t>
  </si>
  <si>
    <t>12700</t>
  </si>
  <si>
    <t>12712</t>
  </si>
  <si>
    <t>53910</t>
  </si>
  <si>
    <t>84 0</t>
  </si>
  <si>
    <t>84 1</t>
  </si>
  <si>
    <t>Резервные фонды исполнительных органов государственной власти</t>
  </si>
  <si>
    <t>Резервный фонд Администрации Курской области</t>
  </si>
  <si>
    <t>Основное мероприятие "Создание благоприятных условий для обеспечения надежной работы  жилищно-коммунальгого хозяйства в Поныровском районе Курской области"</t>
  </si>
  <si>
    <t>П1417</t>
  </si>
  <si>
    <t xml:space="preserve">Иные межбюджетные трансферты на осуществление полномочий по созданию условий для развития социальной и инженерной инфраструктуры муниципальных образований </t>
  </si>
  <si>
    <t>Иные межбюджетные трансферты на реализацию мероприятий федеральной целевой программы "Устойчивое развитие сельских территорий на 2014 - 2017 годы и на период до 2020 года"</t>
  </si>
  <si>
    <t>50201</t>
  </si>
  <si>
    <t>Иные межбюджетные трансферты на реализацию мероприятий подпрограммы "Обеспечение жильем молодых семей" федеральной целевой программы "Жилище на 2011-2015 годы</t>
  </si>
  <si>
    <t>50181</t>
  </si>
  <si>
    <t>13090</t>
  </si>
  <si>
    <t>13060</t>
  </si>
  <si>
    <t xml:space="preserve">Предоставление мер социальной поддержки работникам муниципальных образовательных организаций </t>
  </si>
  <si>
    <t>Дополнительное финансирование мероприятий по организации питания обучающихся из малообеспеченных и многодетных семей, а также обучающихся в специальных (коррекционных) классах  муниципальных  общеобразовательных организаций</t>
  </si>
  <si>
    <t>C1458</t>
  </si>
  <si>
    <t xml:space="preserve">Развитие системы оздоровления и отдыха детей </t>
  </si>
  <si>
    <t>13540</t>
  </si>
  <si>
    <t xml:space="preserve">Организация отдыха детей в каникулярное время </t>
  </si>
  <si>
    <t>С1458</t>
  </si>
  <si>
    <t>13050</t>
  </si>
  <si>
    <t xml:space="preserve">Проведение капитального ремонта муниципальных образовательных организаций </t>
  </si>
  <si>
    <t>2 02 03121 00 0000 151</t>
  </si>
  <si>
    <t>2 02 03121 05 0000 151</t>
  </si>
  <si>
    <t>Субвенции бюджетам на проведение Всероссийской сельскохозяйственной переписи в 2016 году</t>
  </si>
  <si>
    <t>Субвенции бюджетам муниципальных районов на проведение Всероссийской сельскохозяйственной переписи в 2016 году</t>
  </si>
  <si>
    <t>S3320</t>
  </si>
  <si>
    <t>Обеспечение проведения капитального ремонта учреждений культуры районов и поселений</t>
  </si>
  <si>
    <t>Ежемесячное пособие на ребенка</t>
  </si>
  <si>
    <t>1 14 06013 10 0000 430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</si>
  <si>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</si>
  <si>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L0640</t>
  </si>
  <si>
    <t>Поддержка малого и среднего предпринимательства, включая крестьянские (фермерские) хозяйства</t>
  </si>
  <si>
    <t>Проведение капитального ремонта муниципальных образовательных организаций</t>
  </si>
  <si>
    <t>Развитие социальной и инженерной инфраструктуры муниципальных образований Курской области</t>
  </si>
  <si>
    <t>11500</t>
  </si>
  <si>
    <t>01 03 0100 00 0000 700</t>
  </si>
  <si>
    <t>01 03 0100 05 0000 710</t>
  </si>
  <si>
    <t>Получение бюджетных кредитов от других бюджетов бюджетной системы Российской Федерации в валюте Российской Федерации</t>
  </si>
  <si>
    <t>01 03 0100 05 0001 710</t>
  </si>
  <si>
    <t>01 03 0100 05 0001 810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</si>
  <si>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</si>
  <si>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 xml:space="preserve">Получение кредитов за счет средств федерального бюджета на пополнение остатков средств на счетах местных бюджетов </t>
  </si>
  <si>
    <t xml:space="preserve">Погашение кредитов, предоставленных за счет средств федерального бюджета  на пополнение остатков средств на счетах местных бюджетов </t>
  </si>
  <si>
    <t>бюджета Поныровского района Курской области на 2017 год</t>
  </si>
  <si>
    <t>1 11 05075 05 0000 120</t>
  </si>
  <si>
    <t>Прогнозируемое поступления доходов в бюджет Поныровского района Курской области</t>
  </si>
  <si>
    <t xml:space="preserve"> в 2017 году</t>
  </si>
  <si>
    <t xml:space="preserve">Сумма         </t>
  </si>
  <si>
    <t>Распределение бюджетных ассигнований по разделам, подразделам, целевым статьям (муниципальным программам Поныровского района Курской области и непрограммным направлениям деятельности), группам видов расходов классификации расходов  бюджета Поныровского района Курской области на 2017 год</t>
  </si>
  <si>
    <t xml:space="preserve">                                                                      Курской области на 2017 год и на  </t>
  </si>
  <si>
    <t xml:space="preserve">                                                                      плановый период 2018 и 2019 годов"  </t>
  </si>
  <si>
    <t xml:space="preserve">                                                                                                                   Курской области на 2017 год и на </t>
  </si>
  <si>
    <t xml:space="preserve">                                                                                                                   плановый период 2018 и 2019 годов" </t>
  </si>
  <si>
    <t xml:space="preserve"> Курской области на 2017 год и на </t>
  </si>
  <si>
    <t xml:space="preserve">плановый период 2018 и 2019 годов" </t>
  </si>
  <si>
    <t xml:space="preserve">                                                                                                                          Приложение № 5</t>
  </si>
  <si>
    <t xml:space="preserve"> Приложение № 7</t>
  </si>
  <si>
    <t>на 2017 год</t>
  </si>
  <si>
    <t xml:space="preserve"> Приложение № 9</t>
  </si>
  <si>
    <t>Приложение № 11</t>
  </si>
  <si>
    <t>1 16 25030 01 0000 140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</si>
  <si>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</si>
  <si>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1 16 35000 00 0000 140</t>
  </si>
  <si>
    <t>Суммы по искам о возмещении вреда, причиненного окружающей среде</t>
  </si>
  <si>
    <t>Суммы по искам о возмещении вреда, причиненного окружающей среде, подлежащие зачислению в бюджеты муниципальных районов</t>
  </si>
  <si>
    <t>1 16 35030 05 0000 140</t>
  </si>
  <si>
    <t>07 0</t>
  </si>
  <si>
    <t>П1416</t>
  </si>
  <si>
    <t>Иные межбюджетные трансферты на осуществление мероприятий  по  разработке документов территориального планирования и градостроительного зонирования</t>
  </si>
  <si>
    <t>П1463</t>
  </si>
  <si>
    <t>Иные  межбюджетные трансферты на осуществление переданных полномочий  по проведению мероприятий в области культуры</t>
  </si>
  <si>
    <t>Основное мероприятие "Сохранение объектов культурного наследия"</t>
  </si>
  <si>
    <t>1 16 08000 01 0000 140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</si>
  <si>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</si>
  <si>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Дополнительное образование детей</t>
  </si>
  <si>
    <t>ЗДРАВООХРАНЕНИЕ</t>
  </si>
  <si>
    <t>Санитарно-эпидемиологическое благополучие</t>
  </si>
  <si>
    <t>2 02 15001 05 0000 151</t>
  </si>
  <si>
    <t>2 02 35930 05 0000 151</t>
  </si>
  <si>
    <t>2 02 30013 05 0000 151</t>
  </si>
  <si>
    <t>2 02 39999 05 0000 151</t>
  </si>
  <si>
    <t>2 02 45160 05 0000 151</t>
  </si>
  <si>
    <t>2 02 40014 05 0000 151</t>
  </si>
  <si>
    <t xml:space="preserve">                                                                                                                   от 15 декабря 2016 года № 112 (в редакции</t>
  </si>
  <si>
    <t>2 02 10000 00 0000 151</t>
  </si>
  <si>
    <t>2 02 15001 00 0000 151</t>
  </si>
  <si>
    <t>2 02 30000 00 0000 151</t>
  </si>
  <si>
    <t>2 02 35930 00 0000 151</t>
  </si>
  <si>
    <t>2 02 30013 00 0000 151</t>
  </si>
  <si>
    <t xml:space="preserve">2 02 30027 00 0000 151 </t>
  </si>
  <si>
    <t xml:space="preserve">2 02 30027 05 0000 151 </t>
  </si>
  <si>
    <t>2 02 39999 00 0000 151</t>
  </si>
  <si>
    <t>2 02 40000 00 0000 151</t>
  </si>
  <si>
    <t>2 02 40014 00 0000 151</t>
  </si>
  <si>
    <t>2 18 60010 05 0000 151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</si>
  <si>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</si>
  <si>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2 19 60010 05 0000 151</t>
  </si>
  <si>
    <t>1 11 05070 00 0000 120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</si>
  <si>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</si>
  <si>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Доходы от сдачи в аренду имущества, составляющего казну муниципальных районов (за исключением земельных участков)</t>
  </si>
  <si>
    <t>2 02 45160 00 0000 151</t>
  </si>
  <si>
    <t>2 18 00000 05 0000 151</t>
  </si>
  <si>
    <t xml:space="preserve"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 </t>
  </si>
  <si>
    <t>2 19 00000 05 0000 151</t>
  </si>
  <si>
    <t xml:space="preserve">Молодежная политика </t>
  </si>
  <si>
    <t>L0970</t>
  </si>
  <si>
    <t xml:space="preserve">Выполнение мероприятий, направленных на создание в общеобразовательных организациях, расположенных в сельской местности, условий для занятий физической культурой и спортом </t>
  </si>
  <si>
    <t>L0180</t>
  </si>
  <si>
    <t>R0180</t>
  </si>
  <si>
    <t>Реализация мероприятий, направленных на устойчивое развитие сельских территорий</t>
  </si>
  <si>
    <t>Устойчивое развитие сельских территорий</t>
  </si>
  <si>
    <t>Благоустройство</t>
  </si>
  <si>
    <t>S3600</t>
  </si>
  <si>
    <t>Cтроительство (реконструкцию), капитальный ремонт, ремонт и содержание автомобильных дорог общего пользования местного значения</t>
  </si>
  <si>
    <t>Внесение в государственный кадастр недвижимости сведений о границах муниципальных образований и границах населенных пунктов</t>
  </si>
  <si>
    <t>13390</t>
  </si>
  <si>
    <t>S3604</t>
  </si>
  <si>
    <t>Реализация проекта "Народный бюджет"</t>
  </si>
  <si>
    <t>от 15 декабря 2016 года № 112 (в редакции</t>
  </si>
  <si>
    <t xml:space="preserve">от 15 декабря 2016 года № 112 (в редакции  </t>
  </si>
  <si>
    <t>Мероприятия по созданию  объектов водоснабжения муниципальной собственности, не относящихся к объектам капитального строительства</t>
  </si>
  <si>
    <t>S3420</t>
  </si>
  <si>
    <t>S3430</t>
  </si>
  <si>
    <t>Проведение текущего ремонта объектов водоснабжения муниципальной собственности</t>
  </si>
  <si>
    <t>L0200</t>
  </si>
  <si>
    <t>Мероприятия по обеспечению жильем молодых семей</t>
  </si>
  <si>
    <t xml:space="preserve">                                                                      от 15 декабря 2016 года № 112 (в редакции</t>
  </si>
  <si>
    <t xml:space="preserve">Мероприятия по внесению в государственный кадастр недвижимости сведений о границах муниципальных образований и границах населенных пунктов
</t>
  </si>
  <si>
    <t>13600</t>
  </si>
  <si>
    <t>R0200</t>
  </si>
  <si>
    <t xml:space="preserve">Государственная поддержка молодых семей в улучшении жилищных условий </t>
  </si>
  <si>
    <t>R0970</t>
  </si>
  <si>
    <t xml:space="preserve">Обеспечение создания в общеобразовательных организациях, расположенных в сельской местности, условий для занятий физической культурой и спортом </t>
  </si>
  <si>
    <t>11 0</t>
  </si>
  <si>
    <t>2 02 20051 00 0000 151</t>
  </si>
  <si>
    <t>2 02 20051 05 0000 151</t>
  </si>
  <si>
    <t>2 02 20077 00 0000 151</t>
  </si>
  <si>
    <t>2 02 20077 05 0000 151</t>
  </si>
  <si>
    <t>2 02 25097 00 0000 151</t>
  </si>
  <si>
    <t>2 02 25097 05 0000 151</t>
  </si>
  <si>
    <t>2 02 29999 00 0000 151</t>
  </si>
  <si>
    <t>2 02 29999 05 0000 151</t>
  </si>
  <si>
    <t>Создание  объектов водоснабжения муниципальной собственности, не относящихся к объектам капитального строительства</t>
  </si>
  <si>
    <t>Мероприятия, связанные с проведением текущего ремонта объектов водоснабжения муниципальной собственности</t>
  </si>
  <si>
    <t>13420</t>
  </si>
  <si>
    <t>13430</t>
  </si>
  <si>
    <t>2 02 15002 05 0000 151</t>
  </si>
  <si>
    <t>Дотации бюджетам муниципальных районов на поддержку мер по обеспечению сбалансированности бюджетов</t>
  </si>
  <si>
    <t>2 02 15002 00 0000 151</t>
  </si>
  <si>
    <t>Дотации  на поддержку мер по обеспечению сбалансированности бюджетов</t>
  </si>
  <si>
    <t>С1467</t>
  </si>
  <si>
    <t>Мероприятия в области имущественных отношений</t>
  </si>
  <si>
    <t>1 05 01011 01 0000 110</t>
  </si>
  <si>
    <t>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</si>
  <si>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</si>
  <si>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Доходы от продажи земельных участков, находящихся в государственной и муниципальной собственности</t>
  </si>
  <si>
    <t>Осуществление отдельных государственных полномочий по созданию и обеспечению деятельности комиссий по делам несовершеннолетних и защите их прав</t>
  </si>
  <si>
    <t xml:space="preserve">                                                                      решения от 31.08.2017 № 135)</t>
  </si>
  <si>
    <t xml:space="preserve">                                                                                                                   решения от 31.08.2017 № 135)</t>
  </si>
  <si>
    <t xml:space="preserve"> решения от 31.08.2017 № 135)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</si>
</sst>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Helv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vertAlign val="superscript"/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BE37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C99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0" fontId="2" fillId="0" borderId="0"/>
    <xf numFmtId="0" fontId="18" fillId="0" borderId="0">
      <alignment vertical="top" wrapText="1"/>
    </xf>
    <xf numFmtId="0" fontId="19" fillId="0" borderId="0"/>
    <xf numFmtId="0" fontId="20" fillId="0" borderId="0"/>
  </cellStyleXfs>
  <cellXfs count="567">
    <xf numFmtId="0" fontId="0" fillId="0" borderId="0" xfId="0"/>
    <xf numFmtId="0" fontId="9" fillId="0" borderId="0" xfId="0" applyFont="1" applyAlignment="1">
      <alignment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0" fontId="11" fillId="0" borderId="0" xfId="0" applyFont="1"/>
    <xf numFmtId="49" fontId="10" fillId="0" borderId="2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6" xfId="0" applyFont="1" applyBorder="1" applyAlignment="1">
      <alignment horizontal="justify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top" wrapText="1"/>
    </xf>
    <xf numFmtId="49" fontId="10" fillId="2" borderId="2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top" wrapText="1"/>
    </xf>
    <xf numFmtId="49" fontId="8" fillId="3" borderId="2" xfId="0" applyNumberFormat="1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top" wrapText="1"/>
    </xf>
    <xf numFmtId="49" fontId="10" fillId="4" borderId="1" xfId="0" applyNumberFormat="1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49" fontId="10" fillId="4" borderId="3" xfId="0" applyNumberFormat="1" applyFont="1" applyFill="1" applyBorder="1" applyAlignment="1">
      <alignment horizontal="center" vertical="center"/>
    </xf>
    <xf numFmtId="49" fontId="10" fillId="4" borderId="2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top" wrapText="1"/>
    </xf>
    <xf numFmtId="49" fontId="13" fillId="3" borderId="2" xfId="0" applyNumberFormat="1" applyFont="1" applyFill="1" applyBorder="1" applyAlignment="1">
      <alignment horizontal="center" vertical="center" wrapText="1"/>
    </xf>
    <xf numFmtId="49" fontId="8" fillId="3" borderId="3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left" vertical="top" wrapText="1"/>
    </xf>
    <xf numFmtId="49" fontId="10" fillId="5" borderId="1" xfId="0" applyNumberFormat="1" applyFont="1" applyFill="1" applyBorder="1" applyAlignment="1">
      <alignment horizontal="center" vertical="center"/>
    </xf>
    <xf numFmtId="49" fontId="10" fillId="5" borderId="2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49" fontId="10" fillId="5" borderId="3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4" fillId="0" borderId="0" xfId="0" applyFont="1"/>
    <xf numFmtId="49" fontId="10" fillId="6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top" wrapText="1"/>
    </xf>
    <xf numFmtId="49" fontId="10" fillId="5" borderId="1" xfId="0" applyNumberFormat="1" applyFont="1" applyFill="1" applyBorder="1" applyAlignment="1">
      <alignment horizontal="center" vertical="center" wrapText="1"/>
    </xf>
    <xf numFmtId="0" fontId="0" fillId="7" borderId="0" xfId="0" applyFill="1"/>
    <xf numFmtId="49" fontId="10" fillId="7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justify" vertical="center" wrapText="1"/>
    </xf>
    <xf numFmtId="0" fontId="12" fillId="0" borderId="6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justify" vertical="center" wrapText="1"/>
    </xf>
    <xf numFmtId="0" fontId="8" fillId="3" borderId="7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49" fontId="8" fillId="4" borderId="2" xfId="0" applyNumberFormat="1" applyFont="1" applyFill="1" applyBorder="1" applyAlignment="1">
      <alignment horizontal="center" vertical="center"/>
    </xf>
    <xf numFmtId="49" fontId="8" fillId="4" borderId="3" xfId="0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left" vertical="top" wrapText="1"/>
    </xf>
    <xf numFmtId="49" fontId="8" fillId="4" borderId="1" xfId="0" applyNumberFormat="1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left" vertical="top" wrapText="1"/>
    </xf>
    <xf numFmtId="49" fontId="10" fillId="7" borderId="3" xfId="0" applyNumberFormat="1" applyFont="1" applyFill="1" applyBorder="1" applyAlignment="1">
      <alignment horizontal="center" vertical="center"/>
    </xf>
    <xf numFmtId="49" fontId="10" fillId="7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justify" vertical="top" wrapText="1"/>
    </xf>
    <xf numFmtId="0" fontId="10" fillId="0" borderId="1" xfId="0" applyFont="1" applyBorder="1" applyAlignment="1">
      <alignment vertical="center"/>
    </xf>
    <xf numFmtId="0" fontId="11" fillId="0" borderId="0" xfId="0" applyFont="1" applyAlignment="1"/>
    <xf numFmtId="0" fontId="0" fillId="0" borderId="0" xfId="0" applyAlignment="1"/>
    <xf numFmtId="0" fontId="7" fillId="0" borderId="0" xfId="0" applyFont="1"/>
    <xf numFmtId="0" fontId="10" fillId="5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justify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49" fontId="1" fillId="7" borderId="1" xfId="0" applyNumberFormat="1" applyFont="1" applyFill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0" fillId="0" borderId="1" xfId="0" applyBorder="1"/>
    <xf numFmtId="0" fontId="10" fillId="5" borderId="1" xfId="0" applyFont="1" applyFill="1" applyBorder="1" applyAlignment="1">
      <alignment wrapText="1"/>
    </xf>
    <xf numFmtId="0" fontId="8" fillId="2" borderId="1" xfId="0" applyFont="1" applyFill="1" applyBorder="1" applyAlignment="1">
      <alignment vertical="top" wrapText="1"/>
    </xf>
    <xf numFmtId="0" fontId="10" fillId="5" borderId="1" xfId="0" applyFont="1" applyFill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7" borderId="1" xfId="0" applyFont="1" applyFill="1" applyBorder="1" applyAlignment="1">
      <alignment vertical="top" wrapText="1"/>
    </xf>
    <xf numFmtId="0" fontId="1" fillId="0" borderId="0" xfId="0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horizontal="center" vertical="top"/>
    </xf>
    <xf numFmtId="0" fontId="12" fillId="0" borderId="14" xfId="0" applyFont="1" applyFill="1" applyBorder="1" applyAlignment="1">
      <alignment horizontal="left" vertical="top" wrapText="1"/>
    </xf>
    <xf numFmtId="0" fontId="0" fillId="0" borderId="0" xfId="0" applyAlignment="1">
      <alignment vertical="top"/>
    </xf>
    <xf numFmtId="0" fontId="10" fillId="7" borderId="0" xfId="0" applyFont="1" applyFill="1" applyBorder="1" applyAlignment="1">
      <alignment vertical="top" wrapText="1"/>
    </xf>
    <xf numFmtId="0" fontId="10" fillId="7" borderId="1" xfId="0" applyFont="1" applyFill="1" applyBorder="1" applyAlignment="1">
      <alignment horizontal="justify" vertical="top" wrapText="1"/>
    </xf>
    <xf numFmtId="0" fontId="10" fillId="0" borderId="1" xfId="0" applyFont="1" applyBorder="1" applyAlignment="1">
      <alignment horizontal="center" vertical="center" wrapText="1"/>
    </xf>
    <xf numFmtId="0" fontId="8" fillId="6" borderId="1" xfId="0" applyFont="1" applyFill="1" applyBorder="1" applyAlignment="1">
      <alignment vertical="top"/>
    </xf>
    <xf numFmtId="0" fontId="8" fillId="2" borderId="1" xfId="0" applyFont="1" applyFill="1" applyBorder="1" applyAlignment="1">
      <alignment vertical="top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vertical="top" wrapText="1"/>
    </xf>
    <xf numFmtId="0" fontId="12" fillId="0" borderId="15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0" fillId="7" borderId="1" xfId="0" applyFont="1" applyFill="1" applyBorder="1" applyAlignment="1">
      <alignment vertical="top"/>
    </xf>
    <xf numFmtId="0" fontId="12" fillId="0" borderId="14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1" fillId="0" borderId="14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vertical="top" wrapText="1"/>
    </xf>
    <xf numFmtId="0" fontId="12" fillId="5" borderId="1" xfId="0" applyFont="1" applyFill="1" applyBorder="1" applyAlignment="1">
      <alignment vertical="top" wrapText="1"/>
    </xf>
    <xf numFmtId="0" fontId="10" fillId="0" borderId="2" xfId="0" applyFont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vertical="top" wrapText="1"/>
    </xf>
    <xf numFmtId="0" fontId="12" fillId="0" borderId="16" xfId="0" applyFont="1" applyFill="1" applyBorder="1" applyAlignment="1">
      <alignment horizontal="left" vertical="top" wrapText="1"/>
    </xf>
    <xf numFmtId="0" fontId="10" fillId="4" borderId="6" xfId="0" applyFont="1" applyFill="1" applyBorder="1" applyAlignment="1">
      <alignment vertical="center" wrapText="1"/>
    </xf>
    <xf numFmtId="0" fontId="10" fillId="5" borderId="6" xfId="0" applyFont="1" applyFill="1" applyBorder="1" applyAlignment="1">
      <alignment horizontal="left" vertical="top" wrapText="1"/>
    </xf>
    <xf numFmtId="0" fontId="10" fillId="4" borderId="6" xfId="0" applyFont="1" applyFill="1" applyBorder="1" applyAlignment="1">
      <alignment horizontal="left" vertical="top" wrapText="1"/>
    </xf>
    <xf numFmtId="0" fontId="10" fillId="0" borderId="6" xfId="0" applyFont="1" applyBorder="1" applyAlignment="1">
      <alignment vertical="top" wrapText="1"/>
    </xf>
    <xf numFmtId="0" fontId="10" fillId="5" borderId="6" xfId="0" applyFont="1" applyFill="1" applyBorder="1" applyAlignment="1">
      <alignment vertical="top" wrapText="1"/>
    </xf>
    <xf numFmtId="0" fontId="10" fillId="7" borderId="6" xfId="0" applyFont="1" applyFill="1" applyBorder="1" applyAlignment="1">
      <alignment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0" fontId="10" fillId="7" borderId="6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vertical="top" wrapText="1"/>
    </xf>
    <xf numFmtId="0" fontId="10" fillId="5" borderId="6" xfId="0" applyFont="1" applyFill="1" applyBorder="1" applyAlignment="1">
      <alignment horizontal="justify" vertical="top" wrapText="1"/>
    </xf>
    <xf numFmtId="0" fontId="10" fillId="7" borderId="6" xfId="0" applyFont="1" applyFill="1" applyBorder="1" applyAlignment="1">
      <alignment horizontal="justify" vertical="top" wrapText="1"/>
    </xf>
    <xf numFmtId="0" fontId="8" fillId="3" borderId="6" xfId="0" applyFont="1" applyFill="1" applyBorder="1" applyAlignment="1">
      <alignment horizontal="left" vertical="top" wrapText="1"/>
    </xf>
    <xf numFmtId="0" fontId="10" fillId="4" borderId="6" xfId="0" applyFont="1" applyFill="1" applyBorder="1" applyAlignment="1">
      <alignment vertical="top" wrapText="1"/>
    </xf>
    <xf numFmtId="0" fontId="12" fillId="0" borderId="16" xfId="0" applyFont="1" applyFill="1" applyBorder="1" applyAlignment="1">
      <alignment horizontal="left" vertical="top" wrapText="1"/>
    </xf>
    <xf numFmtId="0" fontId="10" fillId="0" borderId="6" xfId="0" applyFont="1" applyBorder="1" applyAlignment="1">
      <alignment vertical="top"/>
    </xf>
    <xf numFmtId="0" fontId="12" fillId="0" borderId="6" xfId="0" applyFont="1" applyBorder="1" applyAlignment="1">
      <alignment horizontal="left" vertical="top" wrapText="1"/>
    </xf>
    <xf numFmtId="0" fontId="10" fillId="2" borderId="6" xfId="0" applyFont="1" applyFill="1" applyBorder="1" applyAlignment="1">
      <alignment vertical="top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top" wrapText="1"/>
    </xf>
    <xf numFmtId="0" fontId="12" fillId="5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49" fontId="10" fillId="5" borderId="3" xfId="0" applyNumberFormat="1" applyFont="1" applyFill="1" applyBorder="1" applyAlignment="1">
      <alignment horizontal="left" vertical="center"/>
    </xf>
    <xf numFmtId="49" fontId="10" fillId="0" borderId="6" xfId="0" applyNumberFormat="1" applyFont="1" applyBorder="1" applyAlignment="1">
      <alignment horizontal="center" vertical="center"/>
    </xf>
    <xf numFmtId="49" fontId="10" fillId="5" borderId="6" xfId="0" applyNumberFormat="1" applyFont="1" applyFill="1" applyBorder="1" applyAlignment="1">
      <alignment horizontal="right" vertical="center"/>
    </xf>
    <xf numFmtId="49" fontId="8" fillId="4" borderId="6" xfId="0" applyNumberFormat="1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49" fontId="8" fillId="3" borderId="8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 wrapText="1"/>
    </xf>
    <xf numFmtId="49" fontId="10" fillId="7" borderId="3" xfId="0" applyNumberFormat="1" applyFont="1" applyFill="1" applyBorder="1" applyAlignment="1">
      <alignment horizontal="left" vertical="center"/>
    </xf>
    <xf numFmtId="49" fontId="10" fillId="5" borderId="6" xfId="0" applyNumberFormat="1" applyFont="1" applyFill="1" applyBorder="1" applyAlignment="1">
      <alignment horizontal="right" vertical="center" wrapText="1"/>
    </xf>
    <xf numFmtId="49" fontId="10" fillId="7" borderId="6" xfId="0" applyNumberFormat="1" applyFont="1" applyFill="1" applyBorder="1" applyAlignment="1">
      <alignment horizontal="right" vertical="center" wrapText="1"/>
    </xf>
    <xf numFmtId="0" fontId="8" fillId="3" borderId="6" xfId="0" applyFont="1" applyFill="1" applyBorder="1" applyAlignment="1">
      <alignment horizontal="right" vertical="center" wrapText="1"/>
    </xf>
    <xf numFmtId="49" fontId="8" fillId="3" borderId="6" xfId="0" applyNumberFormat="1" applyFont="1" applyFill="1" applyBorder="1" applyAlignment="1">
      <alignment horizontal="right" vertical="center"/>
    </xf>
    <xf numFmtId="49" fontId="10" fillId="7" borderId="6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 vertical="center"/>
    </xf>
    <xf numFmtId="49" fontId="8" fillId="2" borderId="4" xfId="0" applyNumberFormat="1" applyFont="1" applyFill="1" applyBorder="1" applyAlignment="1">
      <alignment horizontal="center" vertical="center"/>
    </xf>
    <xf numFmtId="49" fontId="10" fillId="7" borderId="4" xfId="0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10" fillId="7" borderId="4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left" vertical="top" wrapText="1"/>
    </xf>
    <xf numFmtId="0" fontId="8" fillId="3" borderId="6" xfId="0" applyFont="1" applyFill="1" applyBorder="1"/>
    <xf numFmtId="0" fontId="8" fillId="2" borderId="6" xfId="0" applyFont="1" applyFill="1" applyBorder="1" applyAlignment="1">
      <alignment horizontal="left" vertical="top" wrapText="1"/>
    </xf>
    <xf numFmtId="49" fontId="8" fillId="2" borderId="11" xfId="0" applyNumberFormat="1" applyFont="1" applyFill="1" applyBorder="1" applyAlignment="1">
      <alignment horizontal="center" vertical="center"/>
    </xf>
    <xf numFmtId="49" fontId="8" fillId="3" borderId="5" xfId="0" applyNumberFormat="1" applyFont="1" applyFill="1" applyBorder="1" applyAlignment="1">
      <alignment horizontal="center" vertical="center"/>
    </xf>
    <xf numFmtId="49" fontId="8" fillId="2" borderId="6" xfId="0" applyNumberFormat="1" applyFont="1" applyFill="1" applyBorder="1" applyAlignment="1">
      <alignment horizontal="right" vertical="center"/>
    </xf>
    <xf numFmtId="49" fontId="8" fillId="2" borderId="3" xfId="0" applyNumberFormat="1" applyFont="1" applyFill="1" applyBorder="1" applyAlignment="1">
      <alignment horizontal="left" vertical="center"/>
    </xf>
    <xf numFmtId="49" fontId="1" fillId="8" borderId="1" xfId="0" applyNumberFormat="1" applyFont="1" applyFill="1" applyBorder="1" applyAlignment="1">
      <alignment horizontal="center" vertical="center"/>
    </xf>
    <xf numFmtId="49" fontId="1" fillId="8" borderId="6" xfId="0" applyNumberFormat="1" applyFont="1" applyFill="1" applyBorder="1" applyAlignment="1">
      <alignment horizontal="right" vertical="center"/>
    </xf>
    <xf numFmtId="49" fontId="1" fillId="8" borderId="3" xfId="0" applyNumberFormat="1" applyFont="1" applyFill="1" applyBorder="1" applyAlignment="1">
      <alignment horizontal="left" vertical="center"/>
    </xf>
    <xf numFmtId="49" fontId="10" fillId="5" borderId="4" xfId="0" applyNumberFormat="1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left" vertical="top" wrapText="1"/>
    </xf>
    <xf numFmtId="49" fontId="10" fillId="8" borderId="6" xfId="0" applyNumberFormat="1" applyFont="1" applyFill="1" applyBorder="1" applyAlignment="1">
      <alignment horizontal="right" vertical="center"/>
    </xf>
    <xf numFmtId="49" fontId="10" fillId="8" borderId="3" xfId="0" applyNumberFormat="1" applyFont="1" applyFill="1" applyBorder="1" applyAlignment="1">
      <alignment horizontal="left" vertical="center"/>
    </xf>
    <xf numFmtId="49" fontId="10" fillId="8" borderId="4" xfId="0" applyNumberFormat="1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vertical="center" wrapText="1"/>
    </xf>
    <xf numFmtId="0" fontId="10" fillId="8" borderId="1" xfId="0" applyFont="1" applyFill="1" applyBorder="1" applyAlignment="1">
      <alignment horizontal="center" vertical="center" wrapText="1"/>
    </xf>
    <xf numFmtId="49" fontId="10" fillId="7" borderId="11" xfId="0" applyNumberFormat="1" applyFont="1" applyFill="1" applyBorder="1" applyAlignment="1">
      <alignment horizontal="left" vertical="center" wrapText="1"/>
    </xf>
    <xf numFmtId="49" fontId="10" fillId="7" borderId="3" xfId="0" applyNumberFormat="1" applyFont="1" applyFill="1" applyBorder="1" applyAlignment="1">
      <alignment horizontal="left" vertical="center" wrapText="1"/>
    </xf>
    <xf numFmtId="49" fontId="10" fillId="8" borderId="3" xfId="0" applyNumberFormat="1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vertical="center" wrapText="1"/>
    </xf>
    <xf numFmtId="49" fontId="10" fillId="5" borderId="3" xfId="0" applyNumberFormat="1" applyFont="1" applyFill="1" applyBorder="1" applyAlignment="1">
      <alignment horizontal="left" vertical="center" wrapText="1"/>
    </xf>
    <xf numFmtId="0" fontId="10" fillId="8" borderId="1" xfId="0" applyFont="1" applyFill="1" applyBorder="1" applyAlignment="1">
      <alignment vertical="top" wrapText="1"/>
    </xf>
    <xf numFmtId="49" fontId="10" fillId="8" borderId="6" xfId="0" applyNumberFormat="1" applyFont="1" applyFill="1" applyBorder="1" applyAlignment="1">
      <alignment horizontal="right" vertical="center" wrapText="1"/>
    </xf>
    <xf numFmtId="49" fontId="8" fillId="2" borderId="6" xfId="0" applyNumberFormat="1" applyFont="1" applyFill="1" applyBorder="1" applyAlignment="1">
      <alignment horizontal="right" vertical="center" wrapText="1"/>
    </xf>
    <xf numFmtId="49" fontId="8" fillId="2" borderId="3" xfId="0" applyNumberFormat="1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top" wrapText="1"/>
    </xf>
    <xf numFmtId="49" fontId="10" fillId="7" borderId="9" xfId="0" applyNumberFormat="1" applyFont="1" applyFill="1" applyBorder="1" applyAlignment="1">
      <alignment horizontal="right" vertical="center" wrapText="1"/>
    </xf>
    <xf numFmtId="0" fontId="10" fillId="7" borderId="1" xfId="0" applyFont="1" applyFill="1" applyBorder="1" applyAlignment="1">
      <alignment wrapText="1"/>
    </xf>
    <xf numFmtId="0" fontId="11" fillId="0" borderId="0" xfId="0" applyFont="1" applyAlignment="1">
      <alignment horizontal="left"/>
    </xf>
    <xf numFmtId="0" fontId="15" fillId="0" borderId="0" xfId="0" applyFont="1" applyAlignment="1">
      <alignment horizontal="center" vertical="center"/>
    </xf>
    <xf numFmtId="49" fontId="10" fillId="8" borderId="1" xfId="0" applyNumberFormat="1" applyFont="1" applyFill="1" applyBorder="1" applyAlignment="1">
      <alignment horizontal="center" vertical="center" wrapText="1"/>
    </xf>
    <xf numFmtId="49" fontId="10" fillId="5" borderId="9" xfId="0" applyNumberFormat="1" applyFont="1" applyFill="1" applyBorder="1" applyAlignment="1">
      <alignment horizontal="right" vertical="center" wrapText="1"/>
    </xf>
    <xf numFmtId="0" fontId="12" fillId="8" borderId="1" xfId="0" applyFont="1" applyFill="1" applyBorder="1" applyAlignment="1">
      <alignment horizontal="left" wrapText="1"/>
    </xf>
    <xf numFmtId="49" fontId="10" fillId="8" borderId="9" xfId="0" applyNumberFormat="1" applyFont="1" applyFill="1" applyBorder="1" applyAlignment="1">
      <alignment horizontal="right" vertical="center" wrapText="1"/>
    </xf>
    <xf numFmtId="0" fontId="12" fillId="5" borderId="4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49" fontId="10" fillId="5" borderId="4" xfId="0" applyNumberFormat="1" applyFont="1" applyFill="1" applyBorder="1" applyAlignment="1">
      <alignment horizontal="center" vertical="center" wrapText="1"/>
    </xf>
    <xf numFmtId="49" fontId="10" fillId="8" borderId="4" xfId="0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justify" vertical="top" wrapText="1"/>
    </xf>
    <xf numFmtId="49" fontId="10" fillId="8" borderId="1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top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justify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8" fillId="4" borderId="6" xfId="0" applyFont="1" applyFill="1" applyBorder="1" applyAlignment="1">
      <alignment horizontal="left" vertical="distributed" wrapText="1"/>
    </xf>
    <xf numFmtId="0" fontId="8" fillId="4" borderId="1" xfId="0" applyFont="1" applyFill="1" applyBorder="1" applyAlignment="1">
      <alignment horizontal="justify" vertical="center" wrapText="1"/>
    </xf>
    <xf numFmtId="0" fontId="10" fillId="0" borderId="8" xfId="0" applyFont="1" applyBorder="1" applyAlignment="1">
      <alignment horizontal="left" vertical="center" wrapText="1"/>
    </xf>
    <xf numFmtId="0" fontId="8" fillId="2" borderId="6" xfId="0" applyFont="1" applyFill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justify" vertical="top" wrapText="1"/>
    </xf>
    <xf numFmtId="0" fontId="8" fillId="4" borderId="6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justify" vertical="top" wrapText="1"/>
    </xf>
    <xf numFmtId="0" fontId="8" fillId="4" borderId="6" xfId="0" applyFont="1" applyFill="1" applyBorder="1" applyAlignment="1">
      <alignment horizontal="justify" vertical="center" wrapText="1"/>
    </xf>
    <xf numFmtId="0" fontId="12" fillId="0" borderId="1" xfId="0" applyFont="1" applyBorder="1" applyAlignment="1">
      <alignment vertical="center" wrapText="1"/>
    </xf>
    <xf numFmtId="0" fontId="8" fillId="4" borderId="1" xfId="0" applyFont="1" applyFill="1" applyBorder="1"/>
    <xf numFmtId="0" fontId="8" fillId="5" borderId="6" xfId="0" applyFont="1" applyFill="1" applyBorder="1" applyAlignment="1">
      <alignment horizontal="justify" vertical="center" wrapText="1"/>
    </xf>
    <xf numFmtId="0" fontId="8" fillId="5" borderId="1" xfId="0" applyFont="1" applyFill="1" applyBorder="1" applyAlignment="1">
      <alignment horizontal="justify" vertical="center" wrapText="1"/>
    </xf>
    <xf numFmtId="0" fontId="10" fillId="0" borderId="8" xfId="0" applyFont="1" applyBorder="1" applyAlignment="1">
      <alignment horizontal="justify" vertical="center" wrapText="1"/>
    </xf>
    <xf numFmtId="0" fontId="10" fillId="4" borderId="6" xfId="0" applyFont="1" applyFill="1" applyBorder="1" applyAlignment="1">
      <alignment horizontal="justify" vertical="center" wrapText="1"/>
    </xf>
    <xf numFmtId="0" fontId="10" fillId="4" borderId="1" xfId="0" applyFont="1" applyFill="1" applyBorder="1" applyAlignment="1">
      <alignment horizontal="justify" vertical="center" wrapText="1"/>
    </xf>
    <xf numFmtId="0" fontId="10" fillId="0" borderId="0" xfId="0" applyFont="1" applyAlignment="1">
      <alignment horizontal="justify" vertical="top" wrapText="1"/>
    </xf>
    <xf numFmtId="0" fontId="10" fillId="0" borderId="3" xfId="0" applyFont="1" applyBorder="1" applyAlignment="1">
      <alignment wrapText="1"/>
    </xf>
    <xf numFmtId="0" fontId="10" fillId="0" borderId="1" xfId="0" applyFont="1" applyBorder="1"/>
    <xf numFmtId="0" fontId="13" fillId="4" borderId="1" xfId="0" applyFont="1" applyFill="1" applyBorder="1"/>
    <xf numFmtId="0" fontId="8" fillId="9" borderId="6" xfId="0" applyFont="1" applyFill="1" applyBorder="1" applyAlignment="1">
      <alignment horizontal="justify" vertical="center" wrapText="1"/>
    </xf>
    <xf numFmtId="0" fontId="8" fillId="9" borderId="1" xfId="0" applyFont="1" applyFill="1" applyBorder="1" applyAlignment="1">
      <alignment horizontal="justify" vertical="center" wrapText="1"/>
    </xf>
    <xf numFmtId="0" fontId="8" fillId="2" borderId="2" xfId="0" applyFont="1" applyFill="1" applyBorder="1" applyAlignment="1">
      <alignment horizontal="justify" vertical="center" wrapText="1"/>
    </xf>
    <xf numFmtId="0" fontId="8" fillId="4" borderId="10" xfId="0" applyFont="1" applyFill="1" applyBorder="1" applyAlignment="1">
      <alignment horizontal="justify" vertical="center" wrapText="1"/>
    </xf>
    <xf numFmtId="0" fontId="8" fillId="4" borderId="6" xfId="0" applyFont="1" applyFill="1" applyBorder="1" applyAlignment="1">
      <alignment horizontal="justify" vertical="top" wrapText="1"/>
    </xf>
    <xf numFmtId="0" fontId="8" fillId="3" borderId="6" xfId="0" applyFont="1" applyFill="1" applyBorder="1" applyAlignment="1">
      <alignment horizontal="justify" vertical="center" wrapText="1"/>
    </xf>
    <xf numFmtId="0" fontId="8" fillId="3" borderId="1" xfId="0" applyFont="1" applyFill="1" applyBorder="1" applyAlignment="1">
      <alignment vertical="center" wrapText="1"/>
    </xf>
    <xf numFmtId="0" fontId="13" fillId="5" borderId="6" xfId="0" applyFont="1" applyFill="1" applyBorder="1" applyAlignment="1">
      <alignment horizontal="justify" vertical="center" wrapText="1"/>
    </xf>
    <xf numFmtId="0" fontId="13" fillId="5" borderId="1" xfId="0" applyFont="1" applyFill="1" applyBorder="1" applyAlignment="1">
      <alignment horizontal="justify" vertical="center" wrapText="1"/>
    </xf>
    <xf numFmtId="0" fontId="8" fillId="5" borderId="1" xfId="0" applyFont="1" applyFill="1" applyBorder="1"/>
    <xf numFmtId="0" fontId="8" fillId="5" borderId="8" xfId="0" applyFont="1" applyFill="1" applyBorder="1" applyAlignment="1">
      <alignment horizontal="justify" vertical="center" wrapText="1"/>
    </xf>
    <xf numFmtId="0" fontId="8" fillId="5" borderId="2" xfId="0" applyFont="1" applyFill="1" applyBorder="1" applyAlignment="1">
      <alignment horizontal="justify" vertical="center" wrapText="1"/>
    </xf>
    <xf numFmtId="0" fontId="8" fillId="4" borderId="8" xfId="0" applyFont="1" applyFill="1" applyBorder="1" applyAlignment="1">
      <alignment horizontal="justify" vertical="center" wrapText="1"/>
    </xf>
    <xf numFmtId="0" fontId="8" fillId="4" borderId="2" xfId="0" applyFont="1" applyFill="1" applyBorder="1" applyAlignment="1">
      <alignment horizontal="justify" vertical="center" wrapText="1"/>
    </xf>
    <xf numFmtId="0" fontId="13" fillId="9" borderId="1" xfId="0" applyFont="1" applyFill="1" applyBorder="1" applyAlignment="1">
      <alignment horizontal="justify" vertical="center" wrapText="1"/>
    </xf>
    <xf numFmtId="0" fontId="8" fillId="2" borderId="10" xfId="0" applyFont="1" applyFill="1" applyBorder="1" applyAlignment="1">
      <alignment horizontal="justify" vertical="center" wrapText="1"/>
    </xf>
    <xf numFmtId="0" fontId="10" fillId="7" borderId="10" xfId="0" applyFont="1" applyFill="1" applyBorder="1" applyAlignment="1">
      <alignment horizontal="justify" vertical="center" wrapText="1"/>
    </xf>
    <xf numFmtId="0" fontId="10" fillId="7" borderId="2" xfId="0" applyFont="1" applyFill="1" applyBorder="1" applyAlignment="1">
      <alignment horizontal="justify" vertical="center" wrapText="1"/>
    </xf>
    <xf numFmtId="0" fontId="16" fillId="6" borderId="10" xfId="0" applyFont="1" applyFill="1" applyBorder="1" applyAlignment="1">
      <alignment horizontal="center"/>
    </xf>
    <xf numFmtId="0" fontId="12" fillId="0" borderId="1" xfId="0" applyFont="1" applyBorder="1" applyAlignment="1">
      <alignment horizontal="justify" vertical="top" wrapText="1"/>
    </xf>
    <xf numFmtId="0" fontId="17" fillId="3" borderId="6" xfId="0" applyFont="1" applyFill="1" applyBorder="1" applyAlignment="1">
      <alignment horizontal="left" vertical="top" wrapText="1"/>
    </xf>
    <xf numFmtId="0" fontId="17" fillId="2" borderId="6" xfId="0" applyFont="1" applyFill="1" applyBorder="1" applyAlignment="1">
      <alignment horizontal="left" vertical="top" wrapText="1"/>
    </xf>
    <xf numFmtId="0" fontId="11" fillId="4" borderId="6" xfId="0" applyFont="1" applyFill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0" fillId="0" borderId="1" xfId="0" applyFont="1" applyBorder="1" applyAlignment="1">
      <alignment vertical="center" wrapText="1"/>
    </xf>
    <xf numFmtId="0" fontId="11" fillId="5" borderId="6" xfId="0" applyFont="1" applyFill="1" applyBorder="1" applyAlignment="1">
      <alignment horizontal="left" vertical="top" wrapText="1"/>
    </xf>
    <xf numFmtId="0" fontId="10" fillId="0" borderId="2" xfId="0" applyFont="1" applyBorder="1" applyAlignment="1">
      <alignment vertical="center" wrapText="1"/>
    </xf>
    <xf numFmtId="0" fontId="17" fillId="4" borderId="6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vertical="center" wrapText="1"/>
    </xf>
    <xf numFmtId="0" fontId="0" fillId="6" borderId="6" xfId="0" applyFill="1" applyBorder="1"/>
    <xf numFmtId="0" fontId="8" fillId="6" borderId="1" xfId="0" applyFont="1" applyFill="1" applyBorder="1" applyAlignment="1">
      <alignment vertical="center" wrapText="1"/>
    </xf>
    <xf numFmtId="0" fontId="8" fillId="5" borderId="6" xfId="0" applyFont="1" applyFill="1" applyBorder="1" applyAlignment="1">
      <alignment horizontal="justify" vertical="top" wrapText="1"/>
    </xf>
    <xf numFmtId="0" fontId="8" fillId="5" borderId="1" xfId="0" applyFont="1" applyFill="1" applyBorder="1" applyAlignment="1">
      <alignment horizontal="justify" vertical="top" wrapText="1"/>
    </xf>
    <xf numFmtId="0" fontId="10" fillId="0" borderId="6" xfId="0" applyFont="1" applyBorder="1" applyAlignment="1">
      <alignment horizontal="justify" vertical="top" wrapText="1"/>
    </xf>
    <xf numFmtId="0" fontId="10" fillId="0" borderId="2" xfId="0" applyFont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left" vertical="top" wrapText="1"/>
    </xf>
    <xf numFmtId="0" fontId="11" fillId="0" borderId="0" xfId="0" applyFont="1" applyAlignment="1">
      <alignment vertical="center"/>
    </xf>
    <xf numFmtId="0" fontId="11" fillId="0" borderId="0" xfId="0" applyFont="1" applyAlignme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49" fontId="10" fillId="5" borderId="9" xfId="0" applyNumberFormat="1" applyFont="1" applyFill="1" applyBorder="1" applyAlignment="1">
      <alignment horizontal="right" vertical="center"/>
    </xf>
    <xf numFmtId="0" fontId="8" fillId="3" borderId="9" xfId="0" applyFont="1" applyFill="1" applyBorder="1" applyAlignment="1">
      <alignment horizontal="right" vertical="center" wrapText="1"/>
    </xf>
    <xf numFmtId="49" fontId="8" fillId="3" borderId="9" xfId="0" applyNumberFormat="1" applyFont="1" applyFill="1" applyBorder="1" applyAlignment="1">
      <alignment horizontal="right" vertical="center"/>
    </xf>
    <xf numFmtId="49" fontId="10" fillId="7" borderId="9" xfId="0" applyNumberFormat="1" applyFont="1" applyFill="1" applyBorder="1" applyAlignment="1">
      <alignment horizontal="right" vertical="center"/>
    </xf>
    <xf numFmtId="49" fontId="10" fillId="6" borderId="6" xfId="0" applyNumberFormat="1" applyFont="1" applyFill="1" applyBorder="1" applyAlignment="1">
      <alignment vertical="center"/>
    </xf>
    <xf numFmtId="49" fontId="10" fillId="6" borderId="9" xfId="0" applyNumberFormat="1" applyFont="1" applyFill="1" applyBorder="1" applyAlignment="1">
      <alignment vertical="center"/>
    </xf>
    <xf numFmtId="49" fontId="10" fillId="6" borderId="3" xfId="0" applyNumberFormat="1" applyFont="1" applyFill="1" applyBorder="1" applyAlignment="1">
      <alignment vertical="center"/>
    </xf>
    <xf numFmtId="49" fontId="8" fillId="2" borderId="6" xfId="0" applyNumberFormat="1" applyFont="1" applyFill="1" applyBorder="1" applyAlignment="1">
      <alignment vertical="center"/>
    </xf>
    <xf numFmtId="49" fontId="8" fillId="2" borderId="9" xfId="0" applyNumberFormat="1" applyFont="1" applyFill="1" applyBorder="1" applyAlignment="1">
      <alignment vertical="center"/>
    </xf>
    <xf numFmtId="49" fontId="8" fillId="2" borderId="3" xfId="0" applyNumberFormat="1" applyFont="1" applyFill="1" applyBorder="1" applyAlignment="1">
      <alignment vertical="center"/>
    </xf>
    <xf numFmtId="49" fontId="8" fillId="4" borderId="6" xfId="0" applyNumberFormat="1" applyFont="1" applyFill="1" applyBorder="1" applyAlignment="1">
      <alignment vertical="center"/>
    </xf>
    <xf numFmtId="49" fontId="8" fillId="4" borderId="9" xfId="0" applyNumberFormat="1" applyFont="1" applyFill="1" applyBorder="1" applyAlignment="1">
      <alignment vertical="center"/>
    </xf>
    <xf numFmtId="49" fontId="8" fillId="4" borderId="3" xfId="0" applyNumberFormat="1" applyFont="1" applyFill="1" applyBorder="1" applyAlignment="1">
      <alignment vertical="center"/>
    </xf>
    <xf numFmtId="49" fontId="10" fillId="5" borderId="6" xfId="0" applyNumberFormat="1" applyFont="1" applyFill="1" applyBorder="1" applyAlignment="1">
      <alignment vertical="center"/>
    </xf>
    <xf numFmtId="49" fontId="10" fillId="5" borderId="9" xfId="0" applyNumberFormat="1" applyFont="1" applyFill="1" applyBorder="1" applyAlignment="1">
      <alignment vertical="center"/>
    </xf>
    <xf numFmtId="49" fontId="10" fillId="5" borderId="3" xfId="0" applyNumberFormat="1" applyFont="1" applyFill="1" applyBorder="1" applyAlignment="1">
      <alignment vertical="center"/>
    </xf>
    <xf numFmtId="49" fontId="10" fillId="0" borderId="6" xfId="0" applyNumberFormat="1" applyFont="1" applyBorder="1" applyAlignment="1">
      <alignment vertical="center"/>
    </xf>
    <xf numFmtId="49" fontId="10" fillId="0" borderId="9" xfId="0" applyNumberFormat="1" applyFont="1" applyBorder="1" applyAlignment="1">
      <alignment vertical="center"/>
    </xf>
    <xf numFmtId="49" fontId="10" fillId="0" borderId="3" xfId="0" applyNumberFormat="1" applyFont="1" applyBorder="1" applyAlignment="1">
      <alignment vertical="center"/>
    </xf>
    <xf numFmtId="0" fontId="10" fillId="5" borderId="6" xfId="0" applyFont="1" applyFill="1" applyBorder="1" applyAlignment="1">
      <alignment vertical="center" wrapText="1"/>
    </xf>
    <xf numFmtId="0" fontId="10" fillId="5" borderId="9" xfId="0" applyFont="1" applyFill="1" applyBorder="1" applyAlignment="1">
      <alignment vertical="center" wrapText="1"/>
    </xf>
    <xf numFmtId="0" fontId="10" fillId="5" borderId="3" xfId="0" applyFont="1" applyFill="1" applyBorder="1" applyAlignment="1">
      <alignment vertical="center" wrapText="1"/>
    </xf>
    <xf numFmtId="0" fontId="10" fillId="7" borderId="6" xfId="0" applyFont="1" applyFill="1" applyBorder="1" applyAlignment="1">
      <alignment vertical="center" wrapText="1"/>
    </xf>
    <xf numFmtId="0" fontId="10" fillId="7" borderId="9" xfId="0" applyFont="1" applyFill="1" applyBorder="1" applyAlignment="1">
      <alignment vertical="center" wrapText="1"/>
    </xf>
    <xf numFmtId="0" fontId="10" fillId="7" borderId="3" xfId="0" applyFont="1" applyFill="1" applyBorder="1" applyAlignment="1">
      <alignment vertical="center" wrapText="1"/>
    </xf>
    <xf numFmtId="49" fontId="10" fillId="5" borderId="6" xfId="0" applyNumberFormat="1" applyFont="1" applyFill="1" applyBorder="1" applyAlignment="1">
      <alignment vertical="center" wrapText="1"/>
    </xf>
    <xf numFmtId="49" fontId="10" fillId="5" borderId="9" xfId="0" applyNumberFormat="1" applyFont="1" applyFill="1" applyBorder="1" applyAlignment="1">
      <alignment vertical="center" wrapText="1"/>
    </xf>
    <xf numFmtId="49" fontId="10" fillId="5" borderId="3" xfId="0" applyNumberFormat="1" applyFont="1" applyFill="1" applyBorder="1" applyAlignment="1">
      <alignment vertical="center" wrapText="1"/>
    </xf>
    <xf numFmtId="49" fontId="10" fillId="7" borderId="6" xfId="0" applyNumberFormat="1" applyFont="1" applyFill="1" applyBorder="1" applyAlignment="1">
      <alignment vertical="center" wrapText="1"/>
    </xf>
    <xf numFmtId="49" fontId="10" fillId="7" borderId="9" xfId="0" applyNumberFormat="1" applyFont="1" applyFill="1" applyBorder="1" applyAlignment="1">
      <alignment vertical="center" wrapText="1"/>
    </xf>
    <xf numFmtId="49" fontId="10" fillId="7" borderId="3" xfId="0" applyNumberFormat="1" applyFont="1" applyFill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8" fillId="4" borderId="6" xfId="0" applyFont="1" applyFill="1" applyBorder="1" applyAlignment="1">
      <alignment vertical="center" wrapText="1"/>
    </xf>
    <xf numFmtId="0" fontId="8" fillId="4" borderId="9" xfId="0" applyFont="1" applyFill="1" applyBorder="1" applyAlignment="1">
      <alignment vertical="center" wrapText="1"/>
    </xf>
    <xf numFmtId="0" fontId="8" fillId="4" borderId="3" xfId="0" applyFont="1" applyFill="1" applyBorder="1" applyAlignment="1">
      <alignment vertical="center" wrapText="1"/>
    </xf>
    <xf numFmtId="49" fontId="8" fillId="3" borderId="13" xfId="0" applyNumberFormat="1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right" vertical="center"/>
    </xf>
    <xf numFmtId="49" fontId="10" fillId="8" borderId="9" xfId="0" applyNumberFormat="1" applyFont="1" applyFill="1" applyBorder="1" applyAlignment="1">
      <alignment horizontal="right" vertical="center"/>
    </xf>
    <xf numFmtId="49" fontId="8" fillId="2" borderId="9" xfId="0" applyNumberFormat="1" applyFont="1" applyFill="1" applyBorder="1" applyAlignment="1">
      <alignment horizontal="right" vertical="center" wrapText="1"/>
    </xf>
    <xf numFmtId="0" fontId="12" fillId="5" borderId="6" xfId="0" applyFont="1" applyFill="1" applyBorder="1" applyAlignment="1">
      <alignment vertical="center" wrapText="1"/>
    </xf>
    <xf numFmtId="0" fontId="12" fillId="5" borderId="9" xfId="0" applyFont="1" applyFill="1" applyBorder="1" applyAlignment="1">
      <alignment vertical="center" wrapText="1"/>
    </xf>
    <xf numFmtId="0" fontId="12" fillId="5" borderId="3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49" fontId="8" fillId="4" borderId="6" xfId="0" applyNumberFormat="1" applyFont="1" applyFill="1" applyBorder="1" applyAlignment="1">
      <alignment vertical="center" wrapText="1"/>
    </xf>
    <xf numFmtId="49" fontId="8" fillId="4" borderId="9" xfId="0" applyNumberFormat="1" applyFont="1" applyFill="1" applyBorder="1" applyAlignment="1">
      <alignment vertical="center" wrapText="1"/>
    </xf>
    <xf numFmtId="49" fontId="8" fillId="4" borderId="3" xfId="0" applyNumberFormat="1" applyFont="1" applyFill="1" applyBorder="1" applyAlignment="1">
      <alignment vertical="center" wrapText="1"/>
    </xf>
    <xf numFmtId="49" fontId="10" fillId="0" borderId="6" xfId="0" applyNumberFormat="1" applyFont="1" applyBorder="1" applyAlignment="1">
      <alignment vertical="center" wrapText="1"/>
    </xf>
    <xf numFmtId="49" fontId="10" fillId="0" borderId="9" xfId="0" applyNumberFormat="1" applyFont="1" applyBorder="1" applyAlignment="1">
      <alignment vertical="center" wrapText="1"/>
    </xf>
    <xf numFmtId="49" fontId="10" fillId="0" borderId="3" xfId="0" applyNumberFormat="1" applyFont="1" applyBorder="1" applyAlignment="1">
      <alignment vertical="center" wrapText="1"/>
    </xf>
    <xf numFmtId="49" fontId="10" fillId="7" borderId="6" xfId="0" applyNumberFormat="1" applyFont="1" applyFill="1" applyBorder="1" applyAlignment="1">
      <alignment vertical="center"/>
    </xf>
    <xf numFmtId="49" fontId="10" fillId="7" borderId="9" xfId="0" applyNumberFormat="1" applyFont="1" applyFill="1" applyBorder="1" applyAlignment="1">
      <alignment vertical="center"/>
    </xf>
    <xf numFmtId="49" fontId="10" fillId="7" borderId="3" xfId="0" applyNumberFormat="1" applyFont="1" applyFill="1" applyBorder="1" applyAlignment="1">
      <alignment vertical="center"/>
    </xf>
    <xf numFmtId="49" fontId="1" fillId="0" borderId="6" xfId="0" applyNumberFormat="1" applyFont="1" applyBorder="1" applyAlignment="1">
      <alignment vertical="center"/>
    </xf>
    <xf numFmtId="49" fontId="1" fillId="0" borderId="9" xfId="0" applyNumberFormat="1" applyFont="1" applyBorder="1" applyAlignment="1">
      <alignment vertical="center"/>
    </xf>
    <xf numFmtId="49" fontId="1" fillId="0" borderId="3" xfId="0" applyNumberFormat="1" applyFont="1" applyBorder="1" applyAlignment="1">
      <alignment vertical="center"/>
    </xf>
    <xf numFmtId="49" fontId="1" fillId="5" borderId="6" xfId="0" applyNumberFormat="1" applyFont="1" applyFill="1" applyBorder="1" applyAlignment="1">
      <alignment vertical="center"/>
    </xf>
    <xf numFmtId="49" fontId="1" fillId="5" borderId="9" xfId="0" applyNumberFormat="1" applyFont="1" applyFill="1" applyBorder="1" applyAlignment="1">
      <alignment vertical="center"/>
    </xf>
    <xf numFmtId="49" fontId="1" fillId="5" borderId="3" xfId="0" applyNumberFormat="1" applyFont="1" applyFill="1" applyBorder="1" applyAlignment="1">
      <alignment vertical="center"/>
    </xf>
    <xf numFmtId="49" fontId="10" fillId="4" borderId="6" xfId="0" applyNumberFormat="1" applyFont="1" applyFill="1" applyBorder="1" applyAlignment="1">
      <alignment vertical="center"/>
    </xf>
    <xf numFmtId="49" fontId="10" fillId="4" borderId="9" xfId="0" applyNumberFormat="1" applyFont="1" applyFill="1" applyBorder="1" applyAlignment="1">
      <alignment vertical="center"/>
    </xf>
    <xf numFmtId="49" fontId="10" fillId="4" borderId="3" xfId="0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7" borderId="9" xfId="0" applyFont="1" applyFill="1" applyBorder="1" applyAlignment="1">
      <alignment vertical="top" wrapText="1"/>
    </xf>
    <xf numFmtId="0" fontId="10" fillId="7" borderId="3" xfId="0" applyFont="1" applyFill="1" applyBorder="1" applyAlignment="1">
      <alignment vertical="top" wrapText="1"/>
    </xf>
    <xf numFmtId="0" fontId="12" fillId="0" borderId="3" xfId="0" applyFont="1" applyFill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2" fillId="0" borderId="20" xfId="0" applyFont="1" applyFill="1" applyBorder="1" applyAlignment="1">
      <alignment horizontal="left" vertical="top" wrapText="1"/>
    </xf>
    <xf numFmtId="0" fontId="12" fillId="0" borderId="21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49" fontId="10" fillId="0" borderId="0" xfId="0" applyNumberFormat="1" applyFont="1" applyFill="1" applyBorder="1" applyAlignment="1">
      <alignment vertical="center"/>
    </xf>
    <xf numFmtId="0" fontId="11" fillId="0" borderId="0" xfId="0" applyFont="1" applyAlignment="1"/>
    <xf numFmtId="0" fontId="0" fillId="0" borderId="0" xfId="0" applyAlignment="1"/>
    <xf numFmtId="0" fontId="11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0" fillId="4" borderId="6" xfId="0" applyNumberFormat="1" applyFont="1" applyFill="1" applyBorder="1" applyAlignment="1">
      <alignment horizontal="center" vertical="center"/>
    </xf>
    <xf numFmtId="49" fontId="10" fillId="3" borderId="3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" fontId="8" fillId="3" borderId="3" xfId="0" applyNumberFormat="1" applyFont="1" applyFill="1" applyBorder="1" applyAlignment="1">
      <alignment vertical="top" wrapText="1"/>
    </xf>
    <xf numFmtId="1" fontId="8" fillId="2" borderId="3" xfId="0" applyNumberFormat="1" applyFont="1" applyFill="1" applyBorder="1" applyAlignment="1"/>
    <xf numFmtId="1" fontId="8" fillId="4" borderId="3" xfId="0" applyNumberFormat="1" applyFont="1" applyFill="1" applyBorder="1" applyAlignment="1"/>
    <xf numFmtId="1" fontId="10" fillId="0" borderId="3" xfId="0" applyNumberFormat="1" applyFont="1" applyBorder="1" applyAlignment="1"/>
    <xf numFmtId="1" fontId="10" fillId="2" borderId="3" xfId="0" applyNumberFormat="1" applyFont="1" applyFill="1" applyBorder="1" applyAlignment="1"/>
    <xf numFmtId="1" fontId="10" fillId="4" borderId="3" xfId="0" applyNumberFormat="1" applyFont="1" applyFill="1" applyBorder="1" applyAlignment="1"/>
    <xf numFmtId="1" fontId="8" fillId="5" borderId="3" xfId="0" applyNumberFormat="1" applyFont="1" applyFill="1" applyBorder="1" applyAlignment="1"/>
    <xf numFmtId="1" fontId="10" fillId="7" borderId="2" xfId="0" applyNumberFormat="1" applyFont="1" applyFill="1" applyBorder="1" applyAlignment="1"/>
    <xf numFmtId="1" fontId="10" fillId="7" borderId="1" xfId="0" applyNumberFormat="1" applyFont="1" applyFill="1" applyBorder="1" applyAlignment="1"/>
    <xf numFmtId="1" fontId="10" fillId="9" borderId="3" xfId="0" applyNumberFormat="1" applyFont="1" applyFill="1" applyBorder="1" applyAlignment="1"/>
    <xf numFmtId="1" fontId="10" fillId="7" borderId="3" xfId="0" applyNumberFormat="1" applyFont="1" applyFill="1" applyBorder="1" applyAlignment="1"/>
    <xf numFmtId="1" fontId="8" fillId="3" borderId="3" xfId="0" applyNumberFormat="1" applyFont="1" applyFill="1" applyBorder="1" applyAlignment="1"/>
    <xf numFmtId="1" fontId="8" fillId="5" borderId="1" xfId="0" applyNumberFormat="1" applyFont="1" applyFill="1" applyBorder="1" applyAlignment="1"/>
    <xf numFmtId="1" fontId="8" fillId="6" borderId="3" xfId="0" applyNumberFormat="1" applyFont="1" applyFill="1" applyBorder="1" applyAlignment="1"/>
    <xf numFmtId="0" fontId="10" fillId="7" borderId="6" xfId="0" applyFont="1" applyFill="1" applyBorder="1" applyAlignment="1">
      <alignment horizontal="justify" vertical="center" wrapText="1"/>
    </xf>
    <xf numFmtId="1" fontId="8" fillId="6" borderId="1" xfId="0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1" fontId="8" fillId="4" borderId="1" xfId="0" applyNumberFormat="1" applyFont="1" applyFill="1" applyBorder="1" applyAlignment="1">
      <alignment horizontal="center" vertical="center"/>
    </xf>
    <xf numFmtId="1" fontId="10" fillId="5" borderId="1" xfId="0" applyNumberFormat="1" applyFont="1" applyFill="1" applyBorder="1" applyAlignment="1">
      <alignment horizontal="center" vertical="center"/>
    </xf>
    <xf numFmtId="1" fontId="10" fillId="10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" fontId="10" fillId="7" borderId="1" xfId="0" applyNumberFormat="1" applyFont="1" applyFill="1" applyBorder="1" applyAlignment="1">
      <alignment horizontal="center" vertical="center"/>
    </xf>
    <xf numFmtId="1" fontId="1" fillId="1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0" fillId="7" borderId="1" xfId="0" applyNumberFormat="1" applyFont="1" applyFill="1" applyBorder="1" applyAlignment="1">
      <alignment horizontal="center" vertical="top"/>
    </xf>
    <xf numFmtId="1" fontId="10" fillId="0" borderId="1" xfId="0" applyNumberFormat="1" applyFont="1" applyBorder="1" applyAlignment="1">
      <alignment horizontal="center"/>
    </xf>
    <xf numFmtId="1" fontId="8" fillId="3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vertical="top"/>
    </xf>
    <xf numFmtId="0" fontId="10" fillId="0" borderId="9" xfId="0" applyFont="1" applyBorder="1" applyAlignment="1">
      <alignment horizontal="left" vertical="top" wrapText="1"/>
    </xf>
    <xf numFmtId="0" fontId="12" fillId="0" borderId="22" xfId="0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49" fontId="10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vertical="center" wrapText="1"/>
    </xf>
    <xf numFmtId="0" fontId="10" fillId="3" borderId="9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1" fontId="10" fillId="4" borderId="1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vertical="center" wrapText="1"/>
    </xf>
    <xf numFmtId="0" fontId="10" fillId="2" borderId="9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0" fontId="10" fillId="4" borderId="9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49" fontId="10" fillId="2" borderId="6" xfId="0" applyNumberFormat="1" applyFont="1" applyFill="1" applyBorder="1" applyAlignment="1">
      <alignment vertical="center"/>
    </xf>
    <xf numFmtId="49" fontId="10" fillId="2" borderId="9" xfId="0" applyNumberFormat="1" applyFont="1" applyFill="1" applyBorder="1" applyAlignment="1">
      <alignment vertical="center"/>
    </xf>
    <xf numFmtId="49" fontId="10" fillId="2" borderId="3" xfId="0" applyNumberFormat="1" applyFont="1" applyFill="1" applyBorder="1" applyAlignment="1">
      <alignment vertical="center"/>
    </xf>
    <xf numFmtId="49" fontId="10" fillId="4" borderId="6" xfId="0" applyNumberFormat="1" applyFont="1" applyFill="1" applyBorder="1" applyAlignment="1">
      <alignment vertical="center" wrapText="1"/>
    </xf>
    <xf numFmtId="49" fontId="10" fillId="4" borderId="9" xfId="0" applyNumberFormat="1" applyFont="1" applyFill="1" applyBorder="1" applyAlignment="1">
      <alignment vertical="center" wrapText="1"/>
    </xf>
    <xf numFmtId="49" fontId="10" fillId="4" borderId="3" xfId="0" applyNumberFormat="1" applyFont="1" applyFill="1" applyBorder="1" applyAlignment="1">
      <alignment vertical="center" wrapText="1"/>
    </xf>
    <xf numFmtId="49" fontId="8" fillId="3" borderId="1" xfId="0" applyNumberFormat="1" applyFont="1" applyFill="1" applyBorder="1" applyAlignment="1">
      <alignment horizontal="center" vertical="center"/>
    </xf>
    <xf numFmtId="49" fontId="8" fillId="3" borderId="6" xfId="0" applyNumberFormat="1" applyFont="1" applyFill="1" applyBorder="1" applyAlignment="1">
      <alignment vertical="center"/>
    </xf>
    <xf numFmtId="49" fontId="8" fillId="3" borderId="9" xfId="0" applyNumberFormat="1" applyFont="1" applyFill="1" applyBorder="1" applyAlignment="1">
      <alignment vertical="center"/>
    </xf>
    <xf numFmtId="49" fontId="8" fillId="3" borderId="3" xfId="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9" fontId="10" fillId="0" borderId="13" xfId="0" applyNumberFormat="1" applyFont="1" applyBorder="1" applyAlignment="1">
      <alignment vertical="center"/>
    </xf>
    <xf numFmtId="49" fontId="10" fillId="0" borderId="18" xfId="0" applyNumberFormat="1" applyFont="1" applyBorder="1" applyAlignment="1">
      <alignment vertical="center"/>
    </xf>
    <xf numFmtId="49" fontId="10" fillId="0" borderId="9" xfId="0" applyNumberFormat="1" applyFont="1" applyBorder="1" applyAlignment="1">
      <alignment horizontal="left" vertical="center"/>
    </xf>
    <xf numFmtId="49" fontId="10" fillId="0" borderId="9" xfId="0" applyNumberFormat="1" applyFont="1" applyBorder="1" applyAlignment="1">
      <alignment horizontal="center" vertical="center"/>
    </xf>
    <xf numFmtId="0" fontId="1" fillId="10" borderId="1" xfId="0" applyFont="1" applyFill="1" applyBorder="1" applyAlignment="1">
      <alignment horizontal="left" vertical="top" wrapText="1"/>
    </xf>
    <xf numFmtId="49" fontId="1" fillId="10" borderId="6" xfId="0" applyNumberFormat="1" applyFont="1" applyFill="1" applyBorder="1" applyAlignment="1">
      <alignment horizontal="right" vertical="center"/>
    </xf>
    <xf numFmtId="49" fontId="1" fillId="10" borderId="9" xfId="0" applyNumberFormat="1" applyFont="1" applyFill="1" applyBorder="1" applyAlignment="1">
      <alignment horizontal="right" vertical="center"/>
    </xf>
    <xf numFmtId="49" fontId="1" fillId="10" borderId="3" xfId="0" applyNumberFormat="1" applyFont="1" applyFill="1" applyBorder="1" applyAlignment="1">
      <alignment horizontal="left" vertical="center"/>
    </xf>
    <xf numFmtId="49" fontId="1" fillId="10" borderId="4" xfId="0" applyNumberFormat="1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left" vertical="top" wrapText="1"/>
    </xf>
    <xf numFmtId="49" fontId="10" fillId="10" borderId="6" xfId="0" applyNumberFormat="1" applyFont="1" applyFill="1" applyBorder="1" applyAlignment="1">
      <alignment horizontal="right" vertical="center"/>
    </xf>
    <xf numFmtId="49" fontId="10" fillId="10" borderId="9" xfId="0" applyNumberFormat="1" applyFont="1" applyFill="1" applyBorder="1" applyAlignment="1">
      <alignment horizontal="right" vertical="center"/>
    </xf>
    <xf numFmtId="49" fontId="10" fillId="10" borderId="3" xfId="0" applyNumberFormat="1" applyFont="1" applyFill="1" applyBorder="1" applyAlignment="1">
      <alignment horizontal="left" vertical="center"/>
    </xf>
    <xf numFmtId="49" fontId="10" fillId="10" borderId="4" xfId="0" applyNumberFormat="1" applyFont="1" applyFill="1" applyBorder="1" applyAlignment="1">
      <alignment horizontal="center" vertical="center"/>
    </xf>
    <xf numFmtId="49" fontId="1" fillId="8" borderId="9" xfId="0" applyNumberFormat="1" applyFont="1" applyFill="1" applyBorder="1" applyAlignment="1">
      <alignment horizontal="left" vertical="center"/>
    </xf>
    <xf numFmtId="0" fontId="10" fillId="10" borderId="1" xfId="0" applyFont="1" applyFill="1" applyBorder="1" applyAlignment="1">
      <alignment vertical="center" wrapText="1"/>
    </xf>
    <xf numFmtId="0" fontId="10" fillId="10" borderId="10" xfId="0" applyFont="1" applyFill="1" applyBorder="1" applyAlignment="1">
      <alignment horizontal="right" vertical="center" wrapText="1"/>
    </xf>
    <xf numFmtId="0" fontId="10" fillId="10" borderId="18" xfId="0" applyFont="1" applyFill="1" applyBorder="1" applyAlignment="1">
      <alignment horizontal="right" vertical="center" wrapText="1"/>
    </xf>
    <xf numFmtId="0" fontId="10" fillId="10" borderId="1" xfId="0" applyFont="1" applyFill="1" applyBorder="1" applyAlignment="1">
      <alignment horizontal="center" vertical="center" wrapText="1"/>
    </xf>
    <xf numFmtId="49" fontId="10" fillId="8" borderId="6" xfId="0" applyNumberFormat="1" applyFont="1" applyFill="1" applyBorder="1" applyAlignment="1">
      <alignment horizontal="left" vertical="center"/>
    </xf>
    <xf numFmtId="0" fontId="10" fillId="8" borderId="9" xfId="0" applyFont="1" applyFill="1" applyBorder="1" applyAlignment="1">
      <alignment horizontal="left" vertical="center" wrapText="1"/>
    </xf>
    <xf numFmtId="0" fontId="10" fillId="8" borderId="6" xfId="0" applyFont="1" applyFill="1" applyBorder="1" applyAlignment="1">
      <alignment horizontal="left" vertical="center" wrapText="1"/>
    </xf>
    <xf numFmtId="49" fontId="10" fillId="10" borderId="11" xfId="0" applyNumberFormat="1" applyFont="1" applyFill="1" applyBorder="1" applyAlignment="1">
      <alignment horizontal="left" vertical="center"/>
    </xf>
    <xf numFmtId="0" fontId="10" fillId="5" borderId="10" xfId="0" applyFont="1" applyFill="1" applyBorder="1" applyAlignment="1">
      <alignment horizontal="right" vertical="center"/>
    </xf>
    <xf numFmtId="0" fontId="10" fillId="5" borderId="18" xfId="0" applyFont="1" applyFill="1" applyBorder="1" applyAlignment="1">
      <alignment horizontal="right" vertical="center"/>
    </xf>
    <xf numFmtId="49" fontId="10" fillId="5" borderId="11" xfId="0" applyNumberFormat="1" applyFont="1" applyFill="1" applyBorder="1" applyAlignment="1">
      <alignment horizontal="left" vertical="center"/>
    </xf>
    <xf numFmtId="0" fontId="10" fillId="7" borderId="10" xfId="0" applyFont="1" applyFill="1" applyBorder="1" applyAlignment="1">
      <alignment horizontal="right" vertical="center"/>
    </xf>
    <xf numFmtId="0" fontId="10" fillId="7" borderId="18" xfId="0" applyFont="1" applyFill="1" applyBorder="1" applyAlignment="1">
      <alignment horizontal="right" vertical="center"/>
    </xf>
    <xf numFmtId="49" fontId="10" fillId="5" borderId="6" xfId="0" applyNumberFormat="1" applyFont="1" applyFill="1" applyBorder="1" applyAlignment="1">
      <alignment horizontal="left" vertical="center"/>
    </xf>
    <xf numFmtId="49" fontId="10" fillId="5" borderId="9" xfId="0" applyNumberFormat="1" applyFont="1" applyFill="1" applyBorder="1" applyAlignment="1">
      <alignment horizontal="left" vertical="center"/>
    </xf>
    <xf numFmtId="49" fontId="10" fillId="7" borderId="6" xfId="0" applyNumberFormat="1" applyFont="1" applyFill="1" applyBorder="1" applyAlignment="1">
      <alignment horizontal="left" vertical="center"/>
    </xf>
    <xf numFmtId="49" fontId="10" fillId="7" borderId="9" xfId="0" applyNumberFormat="1" applyFont="1" applyFill="1" applyBorder="1" applyAlignment="1">
      <alignment horizontal="left" vertical="center"/>
    </xf>
    <xf numFmtId="0" fontId="10" fillId="5" borderId="10" xfId="0" applyFont="1" applyFill="1" applyBorder="1" applyAlignment="1">
      <alignment horizontal="left" vertical="center" wrapText="1"/>
    </xf>
    <xf numFmtId="0" fontId="10" fillId="5" borderId="18" xfId="0" applyFont="1" applyFill="1" applyBorder="1" applyAlignment="1">
      <alignment horizontal="left" vertical="center" wrapText="1"/>
    </xf>
    <xf numFmtId="0" fontId="10" fillId="7" borderId="10" xfId="0" applyFont="1" applyFill="1" applyBorder="1" applyAlignment="1">
      <alignment horizontal="left" vertical="center" wrapText="1"/>
    </xf>
    <xf numFmtId="0" fontId="10" fillId="7" borderId="18" xfId="0" applyFont="1" applyFill="1" applyBorder="1" applyAlignment="1">
      <alignment horizontal="left" vertical="center" wrapText="1"/>
    </xf>
    <xf numFmtId="0" fontId="10" fillId="10" borderId="1" xfId="0" applyFont="1" applyFill="1" applyBorder="1" applyAlignment="1">
      <alignment vertical="top" wrapText="1"/>
    </xf>
    <xf numFmtId="49" fontId="10" fillId="10" borderId="6" xfId="0" applyNumberFormat="1" applyFont="1" applyFill="1" applyBorder="1" applyAlignment="1">
      <alignment horizontal="right" vertical="center" wrapText="1"/>
    </xf>
    <xf numFmtId="49" fontId="10" fillId="10" borderId="9" xfId="0" applyNumberFormat="1" applyFont="1" applyFill="1" applyBorder="1" applyAlignment="1">
      <alignment horizontal="right" vertical="center" wrapText="1"/>
    </xf>
    <xf numFmtId="49" fontId="10" fillId="10" borderId="3" xfId="0" applyNumberFormat="1" applyFont="1" applyFill="1" applyBorder="1" applyAlignment="1">
      <alignment horizontal="left" vertical="center" wrapText="1"/>
    </xf>
    <xf numFmtId="49" fontId="10" fillId="10" borderId="6" xfId="0" applyNumberFormat="1" applyFont="1" applyFill="1" applyBorder="1" applyAlignment="1">
      <alignment horizontal="left" vertical="center" wrapText="1"/>
    </xf>
    <xf numFmtId="49" fontId="10" fillId="10" borderId="9" xfId="0" applyNumberFormat="1" applyFont="1" applyFill="1" applyBorder="1" applyAlignment="1">
      <alignment horizontal="left" vertical="center" wrapText="1"/>
    </xf>
    <xf numFmtId="49" fontId="10" fillId="5" borderId="6" xfId="0" applyNumberFormat="1" applyFont="1" applyFill="1" applyBorder="1" applyAlignment="1">
      <alignment horizontal="left" vertical="center" wrapText="1"/>
    </xf>
    <xf numFmtId="49" fontId="10" fillId="5" borderId="9" xfId="0" applyNumberFormat="1" applyFont="1" applyFill="1" applyBorder="1" applyAlignment="1">
      <alignment horizontal="left" vertical="center" wrapText="1"/>
    </xf>
    <xf numFmtId="49" fontId="10" fillId="7" borderId="6" xfId="0" applyNumberFormat="1" applyFont="1" applyFill="1" applyBorder="1" applyAlignment="1">
      <alignment horizontal="left" vertical="center" wrapText="1"/>
    </xf>
    <xf numFmtId="49" fontId="10" fillId="7" borderId="9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" fontId="10" fillId="8" borderId="1" xfId="0" applyNumberFormat="1" applyFont="1" applyFill="1" applyBorder="1" applyAlignment="1">
      <alignment horizontal="center" vertical="center"/>
    </xf>
    <xf numFmtId="49" fontId="10" fillId="10" borderId="1" xfId="0" applyNumberFormat="1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left" wrapText="1"/>
    </xf>
    <xf numFmtId="0" fontId="12" fillId="10" borderId="1" xfId="0" applyFont="1" applyFill="1" applyBorder="1" applyAlignment="1">
      <alignment horizontal="left" wrapText="1"/>
    </xf>
    <xf numFmtId="49" fontId="10" fillId="10" borderId="4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left" vertical="center"/>
    </xf>
    <xf numFmtId="0" fontId="10" fillId="10" borderId="1" xfId="0" applyFont="1" applyFill="1" applyBorder="1" applyAlignment="1">
      <alignment horizontal="justify" vertical="top" wrapText="1"/>
    </xf>
    <xf numFmtId="49" fontId="10" fillId="10" borderId="1" xfId="0" applyNumberFormat="1" applyFont="1" applyFill="1" applyBorder="1" applyAlignment="1">
      <alignment horizontal="center" vertical="center"/>
    </xf>
    <xf numFmtId="1" fontId="0" fillId="0" borderId="0" xfId="0" applyNumberFormat="1"/>
    <xf numFmtId="0" fontId="1" fillId="7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1" fontId="8" fillId="3" borderId="3" xfId="0" applyNumberFormat="1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 vertical="center"/>
    </xf>
    <xf numFmtId="1" fontId="8" fillId="4" borderId="3" xfId="0" applyNumberFormat="1" applyFont="1" applyFill="1" applyBorder="1" applyAlignment="1">
      <alignment horizontal="center" vertical="center"/>
    </xf>
    <xf numFmtId="1" fontId="10" fillId="0" borderId="3" xfId="0" applyNumberFormat="1" applyFont="1" applyBorder="1" applyAlignment="1">
      <alignment horizontal="center" vertical="center"/>
    </xf>
    <xf numFmtId="1" fontId="10" fillId="5" borderId="3" xfId="0" applyNumberFormat="1" applyFont="1" applyFill="1" applyBorder="1" applyAlignment="1">
      <alignment horizontal="center" vertical="center"/>
    </xf>
    <xf numFmtId="1" fontId="10" fillId="4" borderId="3" xfId="0" applyNumberFormat="1" applyFont="1" applyFill="1" applyBorder="1" applyAlignment="1">
      <alignment horizontal="center" vertical="center"/>
    </xf>
    <xf numFmtId="1" fontId="10" fillId="10" borderId="3" xfId="0" applyNumberFormat="1" applyFont="1" applyFill="1" applyBorder="1" applyAlignment="1">
      <alignment horizontal="center" vertical="center"/>
    </xf>
    <xf numFmtId="1" fontId="10" fillId="10" borderId="3" xfId="0" applyNumberFormat="1" applyFont="1" applyFill="1" applyBorder="1" applyAlignment="1">
      <alignment horizontal="center"/>
    </xf>
    <xf numFmtId="1" fontId="10" fillId="7" borderId="3" xfId="0" applyNumberFormat="1" applyFont="1" applyFill="1" applyBorder="1" applyAlignment="1">
      <alignment horizontal="center" vertical="center"/>
    </xf>
    <xf numFmtId="1" fontId="8" fillId="6" borderId="3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/>
    <xf numFmtId="0" fontId="11" fillId="0" borderId="0" xfId="0" applyFont="1" applyAlignment="1">
      <alignment vertical="center"/>
    </xf>
    <xf numFmtId="0" fontId="10" fillId="7" borderId="2" xfId="0" applyFont="1" applyFill="1" applyBorder="1" applyAlignment="1">
      <alignment horizontal="justify" vertical="top" wrapText="1"/>
    </xf>
    <xf numFmtId="49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" fontId="8" fillId="9" borderId="3" xfId="0" applyNumberFormat="1" applyFont="1" applyFill="1" applyBorder="1" applyAlignment="1"/>
    <xf numFmtId="0" fontId="8" fillId="5" borderId="10" xfId="0" applyFont="1" applyFill="1" applyBorder="1" applyAlignment="1">
      <alignment horizontal="justify" vertical="center" wrapText="1"/>
    </xf>
    <xf numFmtId="0" fontId="8" fillId="5" borderId="12" xfId="0" applyFont="1" applyFill="1" applyBorder="1" applyAlignment="1">
      <alignment horizontal="justify" vertical="center" wrapText="1"/>
    </xf>
    <xf numFmtId="0" fontId="8" fillId="4" borderId="2" xfId="0" applyFont="1" applyFill="1" applyBorder="1" applyAlignment="1">
      <alignment horizontal="justify" vertical="top" wrapText="1"/>
    </xf>
    <xf numFmtId="0" fontId="8" fillId="5" borderId="2" xfId="0" applyFont="1" applyFill="1" applyBorder="1" applyAlignment="1">
      <alignment horizontal="justify" vertical="top" wrapText="1"/>
    </xf>
    <xf numFmtId="0" fontId="12" fillId="0" borderId="23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6" xfId="0" applyFont="1" applyBorder="1" applyAlignment="1">
      <alignment vertical="top" wrapText="1"/>
    </xf>
    <xf numFmtId="0" fontId="14" fillId="0" borderId="1" xfId="0" applyFont="1" applyBorder="1"/>
    <xf numFmtId="0" fontId="12" fillId="0" borderId="24" xfId="0" applyFont="1" applyFill="1" applyBorder="1" applyAlignment="1">
      <alignment horizontal="left" vertical="top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49" fontId="10" fillId="0" borderId="3" xfId="0" applyNumberFormat="1" applyFont="1" applyBorder="1" applyAlignment="1">
      <alignment horizontal="left" vertical="center"/>
    </xf>
    <xf numFmtId="1" fontId="10" fillId="7" borderId="0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top" wrapText="1"/>
    </xf>
    <xf numFmtId="1" fontId="10" fillId="5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10" borderId="6" xfId="0" applyNumberFormat="1" applyFont="1" applyFill="1" applyBorder="1" applyAlignment="1">
      <alignment horizontal="left" vertical="center"/>
    </xf>
    <xf numFmtId="49" fontId="10" fillId="10" borderId="9" xfId="0" applyNumberFormat="1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8" fillId="4" borderId="6" xfId="0" applyFont="1" applyFill="1" applyBorder="1" applyAlignment="1">
      <alignment vertical="top" wrapText="1"/>
    </xf>
    <xf numFmtId="49" fontId="21" fillId="4" borderId="2" xfId="0" applyNumberFormat="1" applyFont="1" applyFill="1" applyBorder="1" applyAlignment="1">
      <alignment horizontal="center" vertical="center"/>
    </xf>
    <xf numFmtId="49" fontId="21" fillId="4" borderId="6" xfId="0" applyNumberFormat="1" applyFont="1" applyFill="1" applyBorder="1" applyAlignment="1">
      <alignment vertical="center"/>
    </xf>
    <xf numFmtId="49" fontId="21" fillId="4" borderId="9" xfId="0" applyNumberFormat="1" applyFont="1" applyFill="1" applyBorder="1" applyAlignment="1">
      <alignment vertical="center"/>
    </xf>
    <xf numFmtId="49" fontId="21" fillId="4" borderId="3" xfId="0" applyNumberFormat="1" applyFont="1" applyFill="1" applyBorder="1" applyAlignment="1">
      <alignment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0" fillId="7" borderId="3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justify" vertical="center" wrapText="1"/>
    </xf>
    <xf numFmtId="1" fontId="10" fillId="5" borderId="3" xfId="0" applyNumberFormat="1" applyFont="1" applyFill="1" applyBorder="1" applyAlignment="1"/>
    <xf numFmtId="0" fontId="11" fillId="0" borderId="0" xfId="0" applyFont="1" applyAlignment="1"/>
    <xf numFmtId="0" fontId="0" fillId="0" borderId="0" xfId="0" applyAlignment="1"/>
    <xf numFmtId="0" fontId="11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 wrapText="1"/>
    </xf>
    <xf numFmtId="0" fontId="10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7" borderId="19" xfId="0" applyFont="1" applyFill="1" applyBorder="1" applyAlignment="1">
      <alignment horizontal="center" vertical="center" wrapText="1"/>
    </xf>
    <xf numFmtId="0" fontId="10" fillId="7" borderId="0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</cellXfs>
  <cellStyles count="5">
    <cellStyle name="Обычный" xfId="0" builtinId="0"/>
    <cellStyle name="Обычный 2" xfId="2"/>
    <cellStyle name="Обычный 2 2" xfId="3"/>
    <cellStyle name="Обычный 3" xfId="4"/>
    <cellStyle name="Стиль 1" xfId="1"/>
  </cellStyles>
  <dxfs count="0"/>
  <tableStyles count="0" defaultTableStyle="TableStyleMedium2" defaultPivotStyle="PivotStyleLight16"/>
  <colors>
    <mruColors>
      <color rgb="FF66FFFF"/>
      <color rgb="FFCC99FF"/>
      <color rgb="FF6BE3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4"/>
  <sheetViews>
    <sheetView zoomScaleNormal="100" workbookViewId="0">
      <selection activeCell="C8" sqref="C8:D8"/>
    </sheetView>
  </sheetViews>
  <sheetFormatPr defaultRowHeight="15" x14ac:dyDescent="0.25"/>
  <cols>
    <col min="1" max="1" width="7.7109375" customWidth="1"/>
    <col min="2" max="2" width="28" customWidth="1"/>
    <col min="3" max="3" width="64.42578125" customWidth="1"/>
    <col min="4" max="4" width="14.85546875" customWidth="1"/>
  </cols>
  <sheetData>
    <row r="1" spans="2:4" x14ac:dyDescent="0.25">
      <c r="C1" s="553" t="s">
        <v>395</v>
      </c>
      <c r="D1" s="554"/>
    </row>
    <row r="2" spans="2:4" x14ac:dyDescent="0.25">
      <c r="C2" s="553" t="s">
        <v>396</v>
      </c>
      <c r="D2" s="554"/>
    </row>
    <row r="3" spans="2:4" x14ac:dyDescent="0.25">
      <c r="C3" s="553" t="s">
        <v>397</v>
      </c>
      <c r="D3" s="554"/>
    </row>
    <row r="4" spans="2:4" x14ac:dyDescent="0.25">
      <c r="C4" s="553" t="s">
        <v>398</v>
      </c>
      <c r="D4" s="554"/>
    </row>
    <row r="5" spans="2:4" x14ac:dyDescent="0.25">
      <c r="C5" s="553" t="s">
        <v>717</v>
      </c>
      <c r="D5" s="554"/>
    </row>
    <row r="6" spans="2:4" x14ac:dyDescent="0.25">
      <c r="C6" s="550" t="s">
        <v>718</v>
      </c>
      <c r="D6" s="551"/>
    </row>
    <row r="7" spans="2:4" x14ac:dyDescent="0.25">
      <c r="C7" s="550" t="s">
        <v>794</v>
      </c>
      <c r="D7" s="551"/>
    </row>
    <row r="8" spans="2:4" x14ac:dyDescent="0.25">
      <c r="C8" s="552" t="s">
        <v>825</v>
      </c>
      <c r="D8" s="552"/>
    </row>
    <row r="9" spans="2:4" x14ac:dyDescent="0.25">
      <c r="C9" s="202"/>
      <c r="D9" s="202"/>
    </row>
    <row r="10" spans="2:4" ht="18.75" x14ac:dyDescent="0.25">
      <c r="C10" s="203" t="s">
        <v>399</v>
      </c>
    </row>
    <row r="11" spans="2:4" ht="18.75" x14ac:dyDescent="0.25">
      <c r="C11" s="203" t="s">
        <v>711</v>
      </c>
    </row>
    <row r="12" spans="2:4" ht="18.75" x14ac:dyDescent="0.25">
      <c r="C12" s="203"/>
    </row>
    <row r="13" spans="2:4" x14ac:dyDescent="0.25">
      <c r="D13" s="4" t="s">
        <v>626</v>
      </c>
    </row>
    <row r="14" spans="2:4" ht="45" customHeight="1" x14ac:dyDescent="0.25">
      <c r="B14" s="116" t="s">
        <v>400</v>
      </c>
      <c r="C14" s="13" t="s">
        <v>401</v>
      </c>
      <c r="D14" s="58" t="s">
        <v>5</v>
      </c>
    </row>
    <row r="15" spans="2:4" ht="31.5" x14ac:dyDescent="0.25">
      <c r="B15" s="258" t="s">
        <v>402</v>
      </c>
      <c r="C15" s="244" t="s">
        <v>403</v>
      </c>
      <c r="D15" s="494">
        <f>SUM(D16,D19,D27,D36)</f>
        <v>7875089</v>
      </c>
    </row>
    <row r="16" spans="2:4" ht="31.5" hidden="1" x14ac:dyDescent="0.25">
      <c r="B16" s="259" t="s">
        <v>404</v>
      </c>
      <c r="C16" s="170" t="s">
        <v>405</v>
      </c>
      <c r="D16" s="495">
        <f>SUM(D17)</f>
        <v>0</v>
      </c>
    </row>
    <row r="17" spans="2:4" ht="31.5" hidden="1" x14ac:dyDescent="0.25">
      <c r="B17" s="260" t="s">
        <v>406</v>
      </c>
      <c r="C17" s="52" t="s">
        <v>407</v>
      </c>
      <c r="D17" s="496">
        <f>SUM(D18)</f>
        <v>0</v>
      </c>
    </row>
    <row r="18" spans="2:4" ht="31.5" hidden="1" x14ac:dyDescent="0.25">
      <c r="B18" s="261" t="s">
        <v>408</v>
      </c>
      <c r="C18" s="262" t="s">
        <v>409</v>
      </c>
      <c r="D18" s="497"/>
    </row>
    <row r="19" spans="2:4" ht="31.5" x14ac:dyDescent="0.25">
      <c r="B19" s="259" t="s">
        <v>410</v>
      </c>
      <c r="C19" s="170" t="s">
        <v>411</v>
      </c>
      <c r="D19" s="495">
        <f>SUM(D20)</f>
        <v>0</v>
      </c>
    </row>
    <row r="20" spans="2:4" ht="31.5" x14ac:dyDescent="0.25">
      <c r="B20" s="260" t="s">
        <v>412</v>
      </c>
      <c r="C20" s="52" t="s">
        <v>413</v>
      </c>
      <c r="D20" s="496">
        <f>SUM(D21,D24)</f>
        <v>0</v>
      </c>
    </row>
    <row r="21" spans="2:4" ht="47.25" x14ac:dyDescent="0.25">
      <c r="B21" s="263" t="s">
        <v>703</v>
      </c>
      <c r="C21" s="193" t="s">
        <v>705</v>
      </c>
      <c r="D21" s="498">
        <f>SUM(D22)</f>
        <v>2000000</v>
      </c>
    </row>
    <row r="22" spans="2:4" ht="47.25" x14ac:dyDescent="0.25">
      <c r="B22" s="261" t="s">
        <v>704</v>
      </c>
      <c r="C22" s="262" t="s">
        <v>708</v>
      </c>
      <c r="D22" s="500">
        <f>SUM(D23)</f>
        <v>2000000</v>
      </c>
    </row>
    <row r="23" spans="2:4" ht="31.5" x14ac:dyDescent="0.25">
      <c r="B23" s="261" t="s">
        <v>706</v>
      </c>
      <c r="C23" s="262" t="s">
        <v>709</v>
      </c>
      <c r="D23" s="497">
        <v>2000000</v>
      </c>
    </row>
    <row r="24" spans="2:4" ht="47.25" x14ac:dyDescent="0.25">
      <c r="B24" s="263" t="s">
        <v>414</v>
      </c>
      <c r="C24" s="193" t="s">
        <v>415</v>
      </c>
      <c r="D24" s="498">
        <f>SUM(D25)</f>
        <v>-2000000</v>
      </c>
    </row>
    <row r="25" spans="2:4" ht="47.25" x14ac:dyDescent="0.25">
      <c r="B25" s="261" t="s">
        <v>416</v>
      </c>
      <c r="C25" s="262" t="s">
        <v>417</v>
      </c>
      <c r="D25" s="500">
        <f>SUM(D26)</f>
        <v>-2000000</v>
      </c>
    </row>
    <row r="26" spans="2:4" ht="47.25" x14ac:dyDescent="0.25">
      <c r="B26" s="261" t="s">
        <v>707</v>
      </c>
      <c r="C26" s="262" t="s">
        <v>710</v>
      </c>
      <c r="D26" s="497">
        <v>-2000000</v>
      </c>
    </row>
    <row r="27" spans="2:4" ht="31.5" x14ac:dyDescent="0.25">
      <c r="B27" s="259" t="s">
        <v>418</v>
      </c>
      <c r="C27" s="170" t="s">
        <v>419</v>
      </c>
      <c r="D27" s="495">
        <f>SUM(D28,D32)</f>
        <v>7875089</v>
      </c>
    </row>
    <row r="28" spans="2:4" ht="15.75" x14ac:dyDescent="0.25">
      <c r="B28" s="260" t="s">
        <v>420</v>
      </c>
      <c r="C28" s="52" t="s">
        <v>421</v>
      </c>
      <c r="D28" s="499">
        <f>SUM(D29)</f>
        <v>-295977846</v>
      </c>
    </row>
    <row r="29" spans="2:4" ht="15.75" x14ac:dyDescent="0.25">
      <c r="B29" s="261" t="s">
        <v>422</v>
      </c>
      <c r="C29" s="262" t="s">
        <v>423</v>
      </c>
      <c r="D29" s="500">
        <f>SUM(D30)</f>
        <v>-295977846</v>
      </c>
    </row>
    <row r="30" spans="2:4" ht="15.75" x14ac:dyDescent="0.25">
      <c r="B30" s="261" t="s">
        <v>424</v>
      </c>
      <c r="C30" s="262" t="s">
        <v>425</v>
      </c>
      <c r="D30" s="500">
        <f>SUM(D31)</f>
        <v>-295977846</v>
      </c>
    </row>
    <row r="31" spans="2:4" ht="31.5" x14ac:dyDescent="0.25">
      <c r="B31" s="261" t="s">
        <v>426</v>
      </c>
      <c r="C31" s="262" t="s">
        <v>427</v>
      </c>
      <c r="D31" s="497">
        <v>-295977846</v>
      </c>
    </row>
    <row r="32" spans="2:4" ht="15.75" x14ac:dyDescent="0.25">
      <c r="B32" s="260" t="s">
        <v>428</v>
      </c>
      <c r="C32" s="52" t="s">
        <v>429</v>
      </c>
      <c r="D32" s="499">
        <f>SUM(D33)</f>
        <v>303852935</v>
      </c>
    </row>
    <row r="33" spans="2:4" ht="15.75" x14ac:dyDescent="0.25">
      <c r="B33" s="261" t="s">
        <v>430</v>
      </c>
      <c r="C33" s="262" t="s">
        <v>431</v>
      </c>
      <c r="D33" s="501">
        <f>SUM(D34)</f>
        <v>303852935</v>
      </c>
    </row>
    <row r="34" spans="2:4" ht="15.75" x14ac:dyDescent="0.25">
      <c r="B34" s="261" t="s">
        <v>432</v>
      </c>
      <c r="C34" s="262" t="s">
        <v>433</v>
      </c>
      <c r="D34" s="501">
        <f>SUM(D35)</f>
        <v>303852935</v>
      </c>
    </row>
    <row r="35" spans="2:4" ht="31.5" x14ac:dyDescent="0.25">
      <c r="B35" s="261" t="s">
        <v>434</v>
      </c>
      <c r="C35" s="264" t="s">
        <v>435</v>
      </c>
      <c r="D35" s="497">
        <v>303852935</v>
      </c>
    </row>
    <row r="36" spans="2:4" ht="31.5" x14ac:dyDescent="0.25">
      <c r="B36" s="259" t="s">
        <v>436</v>
      </c>
      <c r="C36" s="170" t="s">
        <v>437</v>
      </c>
      <c r="D36" s="495">
        <f>SUM(D37)</f>
        <v>0</v>
      </c>
    </row>
    <row r="37" spans="2:4" ht="31.5" x14ac:dyDescent="0.25">
      <c r="B37" s="265" t="s">
        <v>438</v>
      </c>
      <c r="C37" s="266" t="s">
        <v>439</v>
      </c>
      <c r="D37" s="496">
        <f>SUM(D38,D41)</f>
        <v>0</v>
      </c>
    </row>
    <row r="38" spans="2:4" ht="31.5" x14ac:dyDescent="0.25">
      <c r="B38" s="263" t="s">
        <v>440</v>
      </c>
      <c r="C38" s="193" t="s">
        <v>441</v>
      </c>
      <c r="D38" s="498">
        <f>SUM(D39)</f>
        <v>1013401</v>
      </c>
    </row>
    <row r="39" spans="2:4" ht="45.75" customHeight="1" x14ac:dyDescent="0.25">
      <c r="B39" s="261" t="s">
        <v>442</v>
      </c>
      <c r="C39" s="262" t="s">
        <v>443</v>
      </c>
      <c r="D39" s="500">
        <f>SUM(D40)</f>
        <v>1013401</v>
      </c>
    </row>
    <row r="40" spans="2:4" ht="63" x14ac:dyDescent="0.25">
      <c r="B40" s="261" t="s">
        <v>444</v>
      </c>
      <c r="C40" s="262" t="s">
        <v>445</v>
      </c>
      <c r="D40" s="502">
        <v>1013401</v>
      </c>
    </row>
    <row r="41" spans="2:4" ht="31.5" x14ac:dyDescent="0.25">
      <c r="B41" s="263" t="s">
        <v>446</v>
      </c>
      <c r="C41" s="193" t="s">
        <v>447</v>
      </c>
      <c r="D41" s="498">
        <f>SUM(D42)</f>
        <v>-1013401</v>
      </c>
    </row>
    <row r="42" spans="2:4" ht="47.25" x14ac:dyDescent="0.25">
      <c r="B42" s="261" t="s">
        <v>448</v>
      </c>
      <c r="C42" s="262" t="s">
        <v>449</v>
      </c>
      <c r="D42" s="500">
        <f>SUM(D43)</f>
        <v>-1013401</v>
      </c>
    </row>
    <row r="43" spans="2:4" ht="47.25" x14ac:dyDescent="0.25">
      <c r="B43" s="261" t="s">
        <v>450</v>
      </c>
      <c r="C43" s="262" t="s">
        <v>451</v>
      </c>
      <c r="D43" s="502">
        <v>-1013401</v>
      </c>
    </row>
    <row r="44" spans="2:4" ht="15.75" x14ac:dyDescent="0.25">
      <c r="B44" s="267"/>
      <c r="C44" s="268" t="s">
        <v>452</v>
      </c>
      <c r="D44" s="503">
        <f>SUM(D15)</f>
        <v>7875089</v>
      </c>
    </row>
  </sheetData>
  <mergeCells count="8">
    <mergeCell ref="C7:D7"/>
    <mergeCell ref="C8:D8"/>
    <mergeCell ref="C1:D1"/>
    <mergeCell ref="C2:D2"/>
    <mergeCell ref="C3:D3"/>
    <mergeCell ref="C4:D4"/>
    <mergeCell ref="C5:D5"/>
    <mergeCell ref="C6:D6"/>
  </mergeCells>
  <pageMargins left="0.70866141732283472" right="0.70866141732283472" top="0.74803149606299213" bottom="0.74803149606299213" header="0.31496062992125984" footer="0.31496062992125984"/>
  <pageSetup paperSize="9" scale="75" orientation="portrait" blackAndWhite="1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1"/>
  <sheetViews>
    <sheetView zoomScaleNormal="100" workbookViewId="0">
      <selection activeCell="B13" sqref="B13"/>
    </sheetView>
  </sheetViews>
  <sheetFormatPr defaultRowHeight="15" x14ac:dyDescent="0.25"/>
  <cols>
    <col min="1" max="1" width="23.28515625" customWidth="1"/>
    <col min="2" max="2" width="86.7109375" customWidth="1"/>
    <col min="3" max="3" width="13.28515625" customWidth="1"/>
  </cols>
  <sheetData>
    <row r="1" spans="1:9" x14ac:dyDescent="0.25">
      <c r="B1" s="553" t="s">
        <v>723</v>
      </c>
      <c r="C1" s="554"/>
    </row>
    <row r="2" spans="1:9" x14ac:dyDescent="0.25">
      <c r="B2" s="553" t="s">
        <v>272</v>
      </c>
      <c r="C2" s="554"/>
    </row>
    <row r="3" spans="1:9" x14ac:dyDescent="0.25">
      <c r="B3" s="553" t="s">
        <v>273</v>
      </c>
      <c r="C3" s="554"/>
    </row>
    <row r="4" spans="1:9" x14ac:dyDescent="0.25">
      <c r="B4" s="553" t="s">
        <v>274</v>
      </c>
      <c r="C4" s="554"/>
    </row>
    <row r="5" spans="1:9" x14ac:dyDescent="0.25">
      <c r="B5" s="553" t="s">
        <v>719</v>
      </c>
      <c r="C5" s="554"/>
    </row>
    <row r="6" spans="1:9" x14ac:dyDescent="0.25">
      <c r="B6" s="550" t="s">
        <v>720</v>
      </c>
      <c r="C6" s="551"/>
    </row>
    <row r="7" spans="1:9" x14ac:dyDescent="0.25">
      <c r="B7" s="550" t="s">
        <v>751</v>
      </c>
      <c r="C7" s="551"/>
    </row>
    <row r="8" spans="1:9" x14ac:dyDescent="0.25">
      <c r="B8" s="552" t="s">
        <v>826</v>
      </c>
      <c r="C8" s="552"/>
    </row>
    <row r="9" spans="1:9" x14ac:dyDescent="0.25">
      <c r="I9" s="4"/>
    </row>
    <row r="10" spans="1:9" ht="15.75" x14ac:dyDescent="0.25">
      <c r="A10" s="555" t="s">
        <v>713</v>
      </c>
      <c r="B10" s="555"/>
      <c r="C10" s="555"/>
      <c r="I10" s="4"/>
    </row>
    <row r="11" spans="1:9" ht="15.75" x14ac:dyDescent="0.25">
      <c r="A11" s="556" t="s">
        <v>714</v>
      </c>
      <c r="B11" s="556"/>
      <c r="C11" s="556"/>
    </row>
    <row r="12" spans="1:9" x14ac:dyDescent="0.25">
      <c r="C12" s="4" t="s">
        <v>626</v>
      </c>
    </row>
    <row r="13" spans="1:9" ht="48.75" customHeight="1" x14ac:dyDescent="0.25">
      <c r="A13" s="214" t="s">
        <v>275</v>
      </c>
      <c r="B13" s="12" t="s">
        <v>276</v>
      </c>
      <c r="C13" s="542" t="s">
        <v>715</v>
      </c>
    </row>
    <row r="14" spans="1:9" ht="22.5" customHeight="1" x14ac:dyDescent="0.25">
      <c r="A14" s="215" t="s">
        <v>277</v>
      </c>
      <c r="B14" s="216" t="s">
        <v>278</v>
      </c>
      <c r="C14" s="369">
        <f>SUM(C15,C20,C26,C37,C40,C53,C59,C68,C73)</f>
        <v>78214233</v>
      </c>
    </row>
    <row r="15" spans="1:9" ht="18.75" customHeight="1" x14ac:dyDescent="0.25">
      <c r="A15" s="217" t="s">
        <v>279</v>
      </c>
      <c r="B15" s="218" t="s">
        <v>280</v>
      </c>
      <c r="C15" s="370">
        <f>SUM(C16)</f>
        <v>58737421</v>
      </c>
    </row>
    <row r="16" spans="1:9" ht="17.25" customHeight="1" x14ac:dyDescent="0.25">
      <c r="A16" s="219" t="s">
        <v>281</v>
      </c>
      <c r="B16" s="220" t="s">
        <v>282</v>
      </c>
      <c r="C16" s="371">
        <f>SUM(C17:C19)</f>
        <v>58737421</v>
      </c>
    </row>
    <row r="17" spans="1:3" ht="66" x14ac:dyDescent="0.25">
      <c r="A17" s="221" t="s">
        <v>283</v>
      </c>
      <c r="B17" s="56" t="s">
        <v>284</v>
      </c>
      <c r="C17" s="372">
        <v>58472697</v>
      </c>
    </row>
    <row r="18" spans="1:3" ht="81" customHeight="1" x14ac:dyDescent="0.25">
      <c r="A18" s="73" t="s">
        <v>285</v>
      </c>
      <c r="B18" s="74" t="s">
        <v>286</v>
      </c>
      <c r="C18" s="372">
        <v>189775</v>
      </c>
    </row>
    <row r="19" spans="1:3" ht="36" customHeight="1" x14ac:dyDescent="0.25">
      <c r="A19" s="73" t="s">
        <v>287</v>
      </c>
      <c r="B19" s="74" t="s">
        <v>288</v>
      </c>
      <c r="C19" s="372">
        <v>74949</v>
      </c>
    </row>
    <row r="20" spans="1:3" ht="33" customHeight="1" x14ac:dyDescent="0.25">
      <c r="A20" s="222" t="s">
        <v>289</v>
      </c>
      <c r="B20" s="223" t="s">
        <v>290</v>
      </c>
      <c r="C20" s="373">
        <f>SUM(C21)</f>
        <v>4696064</v>
      </c>
    </row>
    <row r="21" spans="1:3" ht="33" customHeight="1" x14ac:dyDescent="0.25">
      <c r="A21" s="224" t="s">
        <v>291</v>
      </c>
      <c r="B21" s="225" t="s">
        <v>292</v>
      </c>
      <c r="C21" s="374">
        <f>SUM(C22:C25)</f>
        <v>4696064</v>
      </c>
    </row>
    <row r="22" spans="1:3" ht="48.75" customHeight="1" x14ac:dyDescent="0.25">
      <c r="A22" s="73" t="s">
        <v>293</v>
      </c>
      <c r="B22" s="74" t="s">
        <v>294</v>
      </c>
      <c r="C22" s="372">
        <v>1603666</v>
      </c>
    </row>
    <row r="23" spans="1:3" ht="63" x14ac:dyDescent="0.25">
      <c r="A23" s="73" t="s">
        <v>295</v>
      </c>
      <c r="B23" s="74" t="s">
        <v>296</v>
      </c>
      <c r="C23" s="372">
        <v>15974</v>
      </c>
    </row>
    <row r="24" spans="1:3" ht="48" customHeight="1" x14ac:dyDescent="0.25">
      <c r="A24" s="73" t="s">
        <v>297</v>
      </c>
      <c r="B24" s="74" t="s">
        <v>298</v>
      </c>
      <c r="C24" s="372">
        <v>3397179</v>
      </c>
    </row>
    <row r="25" spans="1:3" ht="48.75" customHeight="1" x14ac:dyDescent="0.25">
      <c r="A25" s="73" t="s">
        <v>299</v>
      </c>
      <c r="B25" s="74" t="s">
        <v>300</v>
      </c>
      <c r="C25" s="372">
        <v>-320755</v>
      </c>
    </row>
    <row r="26" spans="1:3" ht="16.5" customHeight="1" x14ac:dyDescent="0.25">
      <c r="A26" s="222" t="s">
        <v>301</v>
      </c>
      <c r="B26" s="218" t="s">
        <v>302</v>
      </c>
      <c r="C26" s="370">
        <f>SUM(C27+C33+C35)</f>
        <v>2997941</v>
      </c>
    </row>
    <row r="27" spans="1:3" ht="16.5" customHeight="1" x14ac:dyDescent="0.25">
      <c r="A27" s="226" t="s">
        <v>601</v>
      </c>
      <c r="B27" s="220" t="s">
        <v>600</v>
      </c>
      <c r="C27" s="371">
        <f>SUM(C28+C30)</f>
        <v>69664</v>
      </c>
    </row>
    <row r="28" spans="1:3" ht="31.5" customHeight="1" x14ac:dyDescent="0.25">
      <c r="A28" s="548" t="s">
        <v>602</v>
      </c>
      <c r="B28" s="80" t="s">
        <v>605</v>
      </c>
      <c r="C28" s="549">
        <f>SUM(C29)</f>
        <v>26278</v>
      </c>
    </row>
    <row r="29" spans="1:3" ht="31.5" customHeight="1" x14ac:dyDescent="0.25">
      <c r="A29" s="383" t="s">
        <v>820</v>
      </c>
      <c r="B29" s="100" t="s">
        <v>605</v>
      </c>
      <c r="C29" s="379">
        <v>26278</v>
      </c>
    </row>
    <row r="30" spans="1:3" ht="31.5" x14ac:dyDescent="0.25">
      <c r="A30" s="548" t="s">
        <v>603</v>
      </c>
      <c r="B30" s="80" t="s">
        <v>606</v>
      </c>
      <c r="C30" s="549">
        <f>SUM(C31)</f>
        <v>43386</v>
      </c>
    </row>
    <row r="31" spans="1:3" ht="48.75" customHeight="1" x14ac:dyDescent="0.25">
      <c r="A31" s="383" t="s">
        <v>821</v>
      </c>
      <c r="B31" s="100" t="s">
        <v>822</v>
      </c>
      <c r="C31" s="379">
        <v>43386</v>
      </c>
    </row>
    <row r="32" spans="1:3" ht="23.25" hidden="1" customHeight="1" x14ac:dyDescent="0.25">
      <c r="A32" s="383" t="s">
        <v>604</v>
      </c>
      <c r="B32" s="66" t="s">
        <v>607</v>
      </c>
      <c r="C32" s="379"/>
    </row>
    <row r="33" spans="1:3" ht="17.25" customHeight="1" x14ac:dyDescent="0.25">
      <c r="A33" s="226" t="s">
        <v>303</v>
      </c>
      <c r="B33" s="220" t="s">
        <v>304</v>
      </c>
      <c r="C33" s="371">
        <f>SUM(C34)</f>
        <v>2318894</v>
      </c>
    </row>
    <row r="34" spans="1:3" ht="18.75" customHeight="1" x14ac:dyDescent="0.25">
      <c r="A34" s="15" t="s">
        <v>305</v>
      </c>
      <c r="B34" s="227" t="s">
        <v>304</v>
      </c>
      <c r="C34" s="372">
        <v>2318894</v>
      </c>
    </row>
    <row r="35" spans="1:3" ht="16.5" customHeight="1" x14ac:dyDescent="0.25">
      <c r="A35" s="226" t="s">
        <v>306</v>
      </c>
      <c r="B35" s="220" t="s">
        <v>307</v>
      </c>
      <c r="C35" s="371">
        <f>SUM(C36)</f>
        <v>609383</v>
      </c>
    </row>
    <row r="36" spans="1:3" ht="17.25" customHeight="1" x14ac:dyDescent="0.25">
      <c r="A36" s="15" t="s">
        <v>308</v>
      </c>
      <c r="B36" s="227" t="s">
        <v>307</v>
      </c>
      <c r="C36" s="372">
        <v>609383</v>
      </c>
    </row>
    <row r="37" spans="1:3" ht="19.5" customHeight="1" x14ac:dyDescent="0.25">
      <c r="A37" s="222" t="s">
        <v>309</v>
      </c>
      <c r="B37" s="218" t="s">
        <v>310</v>
      </c>
      <c r="C37" s="370">
        <f>SUM(C38 )</f>
        <v>2101454</v>
      </c>
    </row>
    <row r="38" spans="1:3" ht="31.5" x14ac:dyDescent="0.25">
      <c r="A38" s="228" t="s">
        <v>311</v>
      </c>
      <c r="B38" s="220" t="s">
        <v>312</v>
      </c>
      <c r="C38" s="371">
        <f>SUM(C39)</f>
        <v>2101454</v>
      </c>
    </row>
    <row r="39" spans="1:3" ht="31.5" x14ac:dyDescent="0.25">
      <c r="A39" s="15" t="s">
        <v>313</v>
      </c>
      <c r="B39" s="14" t="s">
        <v>314</v>
      </c>
      <c r="C39" s="372">
        <v>2101454</v>
      </c>
    </row>
    <row r="40" spans="1:3" ht="31.5" x14ac:dyDescent="0.25">
      <c r="A40" s="222" t="s">
        <v>315</v>
      </c>
      <c r="B40" s="170" t="s">
        <v>316</v>
      </c>
      <c r="C40" s="370">
        <f>SUM(C41,C45)</f>
        <v>4251749</v>
      </c>
    </row>
    <row r="41" spans="1:3" ht="22.5" hidden="1" customHeight="1" x14ac:dyDescent="0.25">
      <c r="A41" s="226" t="s">
        <v>317</v>
      </c>
      <c r="B41" s="220" t="s">
        <v>318</v>
      </c>
      <c r="C41" s="371">
        <f>SUM(C42)</f>
        <v>0</v>
      </c>
    </row>
    <row r="42" spans="1:3" ht="31.5" hidden="1" x14ac:dyDescent="0.25">
      <c r="A42" s="229" t="s">
        <v>77</v>
      </c>
      <c r="B42" s="230" t="s">
        <v>319</v>
      </c>
      <c r="C42" s="375"/>
    </row>
    <row r="43" spans="1:3" ht="31.5" hidden="1" x14ac:dyDescent="0.25">
      <c r="A43" s="15" t="s">
        <v>77</v>
      </c>
      <c r="B43" s="14" t="s">
        <v>320</v>
      </c>
      <c r="C43" s="372"/>
    </row>
    <row r="44" spans="1:3" ht="63" hidden="1" x14ac:dyDescent="0.25">
      <c r="A44" s="15" t="s">
        <v>321</v>
      </c>
      <c r="B44" s="14" t="s">
        <v>322</v>
      </c>
      <c r="C44" s="372"/>
    </row>
    <row r="45" spans="1:3" ht="78.75" x14ac:dyDescent="0.25">
      <c r="A45" s="226" t="s">
        <v>323</v>
      </c>
      <c r="B45" s="220" t="s">
        <v>324</v>
      </c>
      <c r="C45" s="371">
        <f>SUM(C46,C49,C51 )</f>
        <v>4251749</v>
      </c>
    </row>
    <row r="46" spans="1:3" ht="47.25" customHeight="1" x14ac:dyDescent="0.25">
      <c r="A46" s="229" t="s">
        <v>325</v>
      </c>
      <c r="B46" s="230" t="s">
        <v>326</v>
      </c>
      <c r="C46" s="375">
        <f>SUM(C47:C48)</f>
        <v>3625997</v>
      </c>
    </row>
    <row r="47" spans="1:3" ht="61.5" customHeight="1" x14ac:dyDescent="0.25">
      <c r="A47" s="15" t="s">
        <v>327</v>
      </c>
      <c r="B47" s="14" t="s">
        <v>328</v>
      </c>
      <c r="C47" s="372">
        <v>3489446</v>
      </c>
    </row>
    <row r="48" spans="1:3" ht="61.5" customHeight="1" x14ac:dyDescent="0.25">
      <c r="A48" s="15" t="s">
        <v>329</v>
      </c>
      <c r="B48" s="14" t="s">
        <v>330</v>
      </c>
      <c r="C48" s="372">
        <v>136551</v>
      </c>
    </row>
    <row r="49" spans="1:3" ht="62.25" customHeight="1" x14ac:dyDescent="0.25">
      <c r="A49" s="229" t="s">
        <v>331</v>
      </c>
      <c r="B49" s="230" t="s">
        <v>332</v>
      </c>
      <c r="C49" s="375">
        <f>SUM(C50)</f>
        <v>564352</v>
      </c>
    </row>
    <row r="50" spans="1:3" ht="63" customHeight="1" x14ac:dyDescent="0.25">
      <c r="A50" s="231" t="s">
        <v>60</v>
      </c>
      <c r="B50" s="56" t="s">
        <v>61</v>
      </c>
      <c r="C50" s="372">
        <v>564352</v>
      </c>
    </row>
    <row r="51" spans="1:3" ht="31.5" x14ac:dyDescent="0.25">
      <c r="A51" s="229" t="s">
        <v>765</v>
      </c>
      <c r="B51" s="230" t="s">
        <v>766</v>
      </c>
      <c r="C51" s="375">
        <f>SUM(C52)</f>
        <v>61400</v>
      </c>
    </row>
    <row r="52" spans="1:3" ht="31.5" x14ac:dyDescent="0.25">
      <c r="A52" s="15" t="s">
        <v>712</v>
      </c>
      <c r="B52" s="14" t="s">
        <v>767</v>
      </c>
      <c r="C52" s="372">
        <v>61400</v>
      </c>
    </row>
    <row r="53" spans="1:3" ht="21" customHeight="1" x14ac:dyDescent="0.25">
      <c r="A53" s="222" t="s">
        <v>333</v>
      </c>
      <c r="B53" s="218" t="s">
        <v>334</v>
      </c>
      <c r="C53" s="370">
        <f>SUM(C54)</f>
        <v>65835</v>
      </c>
    </row>
    <row r="54" spans="1:3" ht="17.25" customHeight="1" x14ac:dyDescent="0.25">
      <c r="A54" s="232" t="s">
        <v>335</v>
      </c>
      <c r="B54" s="233" t="s">
        <v>336</v>
      </c>
      <c r="C54" s="374">
        <f>SUM(C55:C58)</f>
        <v>65835</v>
      </c>
    </row>
    <row r="55" spans="1:3" ht="32.25" customHeight="1" x14ac:dyDescent="0.25">
      <c r="A55" s="75" t="s">
        <v>337</v>
      </c>
      <c r="B55" s="234" t="s">
        <v>338</v>
      </c>
      <c r="C55" s="376">
        <v>8690</v>
      </c>
    </row>
    <row r="56" spans="1:3" ht="30" hidden="1" customHeight="1" x14ac:dyDescent="0.25">
      <c r="A56" s="75" t="s">
        <v>339</v>
      </c>
      <c r="B56" s="235" t="s">
        <v>340</v>
      </c>
      <c r="C56" s="377"/>
    </row>
    <row r="57" spans="1:3" ht="16.5" hidden="1" customHeight="1" x14ac:dyDescent="0.25">
      <c r="A57" s="236" t="s">
        <v>341</v>
      </c>
      <c r="B57" s="235" t="s">
        <v>342</v>
      </c>
      <c r="C57" s="377"/>
    </row>
    <row r="58" spans="1:3" ht="14.25" customHeight="1" x14ac:dyDescent="0.25">
      <c r="A58" s="236" t="s">
        <v>343</v>
      </c>
      <c r="B58" s="236" t="s">
        <v>344</v>
      </c>
      <c r="C58" s="377">
        <v>57145</v>
      </c>
    </row>
    <row r="59" spans="1:3" ht="31.5" x14ac:dyDescent="0.25">
      <c r="A59" s="222" t="s">
        <v>345</v>
      </c>
      <c r="B59" s="218" t="s">
        <v>346</v>
      </c>
      <c r="C59" s="370">
        <f>SUM(C60,C63)</f>
        <v>4913427</v>
      </c>
    </row>
    <row r="60" spans="1:3" ht="15.75" x14ac:dyDescent="0.25">
      <c r="A60" s="237" t="s">
        <v>347</v>
      </c>
      <c r="B60" s="220" t="s">
        <v>348</v>
      </c>
      <c r="C60" s="371">
        <f>SUM(C61)</f>
        <v>4872961</v>
      </c>
    </row>
    <row r="61" spans="1:3" ht="14.25" customHeight="1" x14ac:dyDescent="0.25">
      <c r="A61" s="229" t="s">
        <v>349</v>
      </c>
      <c r="B61" s="230" t="s">
        <v>350</v>
      </c>
      <c r="C61" s="375">
        <f>SUM(C62)</f>
        <v>4872961</v>
      </c>
    </row>
    <row r="62" spans="1:3" ht="31.5" x14ac:dyDescent="0.25">
      <c r="A62" s="15" t="s">
        <v>68</v>
      </c>
      <c r="B62" s="14" t="s">
        <v>351</v>
      </c>
      <c r="C62" s="372">
        <v>4872961</v>
      </c>
    </row>
    <row r="63" spans="1:3" ht="18.75" customHeight="1" x14ac:dyDescent="0.25">
      <c r="A63" s="237" t="s">
        <v>352</v>
      </c>
      <c r="B63" s="220" t="s">
        <v>353</v>
      </c>
      <c r="C63" s="371">
        <f>SUM(C64+C66)</f>
        <v>40466</v>
      </c>
    </row>
    <row r="64" spans="1:3" ht="30.75" customHeight="1" x14ac:dyDescent="0.25">
      <c r="A64" s="229" t="s">
        <v>354</v>
      </c>
      <c r="B64" s="230" t="s">
        <v>355</v>
      </c>
      <c r="C64" s="375">
        <f>SUM(C65)</f>
        <v>40000</v>
      </c>
    </row>
    <row r="65" spans="1:3" ht="33" customHeight="1" x14ac:dyDescent="0.25">
      <c r="A65" s="15" t="s">
        <v>78</v>
      </c>
      <c r="B65" s="14" t="s">
        <v>356</v>
      </c>
      <c r="C65" s="372">
        <v>40000</v>
      </c>
    </row>
    <row r="66" spans="1:3" ht="20.25" customHeight="1" x14ac:dyDescent="0.25">
      <c r="A66" s="229" t="s">
        <v>473</v>
      </c>
      <c r="B66" s="230" t="s">
        <v>474</v>
      </c>
      <c r="C66" s="375">
        <f>SUM(C67)</f>
        <v>466</v>
      </c>
    </row>
    <row r="67" spans="1:3" ht="18" customHeight="1" x14ac:dyDescent="0.25">
      <c r="A67" s="15" t="s">
        <v>470</v>
      </c>
      <c r="B67" s="14" t="s">
        <v>475</v>
      </c>
      <c r="C67" s="372">
        <v>466</v>
      </c>
    </row>
    <row r="68" spans="1:3" ht="20.25" customHeight="1" x14ac:dyDescent="0.25">
      <c r="A68" s="222" t="s">
        <v>357</v>
      </c>
      <c r="B68" s="218" t="s">
        <v>358</v>
      </c>
      <c r="C68" s="370">
        <f>SUM(C69 )</f>
        <v>55000</v>
      </c>
    </row>
    <row r="69" spans="1:3" ht="31.5" x14ac:dyDescent="0.25">
      <c r="A69" s="226" t="s">
        <v>359</v>
      </c>
      <c r="B69" s="220" t="s">
        <v>823</v>
      </c>
      <c r="C69" s="371">
        <f>SUM(C70)</f>
        <v>55000</v>
      </c>
    </row>
    <row r="70" spans="1:3" ht="31.5" x14ac:dyDescent="0.25">
      <c r="A70" s="238" t="s">
        <v>360</v>
      </c>
      <c r="B70" s="239" t="s">
        <v>361</v>
      </c>
      <c r="C70" s="378">
        <f>SUM(C71:C72)</f>
        <v>55000</v>
      </c>
    </row>
    <row r="71" spans="1:3" ht="31.5" hidden="1" x14ac:dyDescent="0.25">
      <c r="A71" s="231" t="s">
        <v>696</v>
      </c>
      <c r="B71" s="56" t="s">
        <v>697</v>
      </c>
      <c r="C71" s="372"/>
    </row>
    <row r="72" spans="1:3" ht="31.5" x14ac:dyDescent="0.25">
      <c r="A72" s="231" t="s">
        <v>362</v>
      </c>
      <c r="B72" s="56" t="s">
        <v>363</v>
      </c>
      <c r="C72" s="372">
        <v>55000</v>
      </c>
    </row>
    <row r="73" spans="1:3" ht="21" customHeight="1" x14ac:dyDescent="0.25">
      <c r="A73" s="222" t="s">
        <v>364</v>
      </c>
      <c r="B73" s="240" t="s">
        <v>365</v>
      </c>
      <c r="C73" s="370">
        <f>SUM(C74+C75+C77+C79+C80)</f>
        <v>395342</v>
      </c>
    </row>
    <row r="74" spans="1:3" ht="48" customHeight="1" x14ac:dyDescent="0.25">
      <c r="A74" s="242" t="s">
        <v>740</v>
      </c>
      <c r="B74" s="220" t="s">
        <v>741</v>
      </c>
      <c r="C74" s="371">
        <v>5000</v>
      </c>
    </row>
    <row r="75" spans="1:3" ht="95.25" customHeight="1" x14ac:dyDescent="0.25">
      <c r="A75" s="241" t="s">
        <v>366</v>
      </c>
      <c r="B75" s="220" t="s">
        <v>367</v>
      </c>
      <c r="C75" s="371">
        <f>SUM(C76)</f>
        <v>1000</v>
      </c>
    </row>
    <row r="76" spans="1:3" ht="33" customHeight="1" x14ac:dyDescent="0.25">
      <c r="A76" s="15" t="s">
        <v>728</v>
      </c>
      <c r="B76" s="14" t="s">
        <v>729</v>
      </c>
      <c r="C76" s="372">
        <v>1000</v>
      </c>
    </row>
    <row r="77" spans="1:3" ht="23.25" customHeight="1" x14ac:dyDescent="0.25">
      <c r="A77" s="241" t="s">
        <v>730</v>
      </c>
      <c r="B77" s="220" t="s">
        <v>731</v>
      </c>
      <c r="C77" s="371">
        <f>SUM(C78)</f>
        <v>517</v>
      </c>
    </row>
    <row r="78" spans="1:3" ht="33" customHeight="1" x14ac:dyDescent="0.25">
      <c r="A78" s="15" t="s">
        <v>733</v>
      </c>
      <c r="B78" s="14" t="s">
        <v>732</v>
      </c>
      <c r="C78" s="372">
        <v>517</v>
      </c>
    </row>
    <row r="79" spans="1:3" ht="49.5" customHeight="1" x14ac:dyDescent="0.25">
      <c r="A79" s="242" t="s">
        <v>368</v>
      </c>
      <c r="B79" s="220" t="s">
        <v>369</v>
      </c>
      <c r="C79" s="371">
        <v>90402</v>
      </c>
    </row>
    <row r="80" spans="1:3" ht="31.5" x14ac:dyDescent="0.25">
      <c r="A80" s="226" t="s">
        <v>370</v>
      </c>
      <c r="B80" s="220" t="s">
        <v>371</v>
      </c>
      <c r="C80" s="371">
        <f>SUM(C81)</f>
        <v>298423</v>
      </c>
    </row>
    <row r="81" spans="1:3" ht="31.5" x14ac:dyDescent="0.25">
      <c r="A81" s="231" t="s">
        <v>62</v>
      </c>
      <c r="B81" s="56" t="s">
        <v>63</v>
      </c>
      <c r="C81" s="372">
        <v>298423</v>
      </c>
    </row>
    <row r="82" spans="1:3" ht="23.25" customHeight="1" x14ac:dyDescent="0.25">
      <c r="A82" s="243" t="s">
        <v>64</v>
      </c>
      <c r="B82" s="244" t="s">
        <v>372</v>
      </c>
      <c r="C82" s="380">
        <f>SUM(C83,C120,C128,C124)</f>
        <v>214750212</v>
      </c>
    </row>
    <row r="83" spans="1:3" ht="31.5" x14ac:dyDescent="0.25">
      <c r="A83" s="222" t="s">
        <v>373</v>
      </c>
      <c r="B83" s="218" t="s">
        <v>634</v>
      </c>
      <c r="C83" s="370">
        <f>SUM(C84+C89+C100+C115)</f>
        <v>214424664</v>
      </c>
    </row>
    <row r="84" spans="1:3" ht="31.5" x14ac:dyDescent="0.25">
      <c r="A84" s="226" t="s">
        <v>752</v>
      </c>
      <c r="B84" s="220" t="s">
        <v>374</v>
      </c>
      <c r="C84" s="371">
        <f>SUM(C85+C87)</f>
        <v>33065403</v>
      </c>
    </row>
    <row r="85" spans="1:3" ht="17.25" customHeight="1" x14ac:dyDescent="0.25">
      <c r="A85" s="229" t="s">
        <v>753</v>
      </c>
      <c r="B85" s="230" t="s">
        <v>375</v>
      </c>
      <c r="C85" s="375">
        <f>SUM(C86)</f>
        <v>32113257</v>
      </c>
    </row>
    <row r="86" spans="1:3" ht="31.5" x14ac:dyDescent="0.25">
      <c r="A86" s="15" t="s">
        <v>745</v>
      </c>
      <c r="B86" s="14" t="s">
        <v>65</v>
      </c>
      <c r="C86" s="372">
        <v>32113257</v>
      </c>
    </row>
    <row r="87" spans="1:3" ht="24.75" customHeight="1" x14ac:dyDescent="0.25">
      <c r="A87" s="229" t="s">
        <v>816</v>
      </c>
      <c r="B87" s="230" t="s">
        <v>817</v>
      </c>
      <c r="C87" s="375">
        <f>SUM(C88)</f>
        <v>952146</v>
      </c>
    </row>
    <row r="88" spans="1:3" ht="31.5" x14ac:dyDescent="0.25">
      <c r="A88" s="15" t="s">
        <v>814</v>
      </c>
      <c r="B88" s="14" t="s">
        <v>815</v>
      </c>
      <c r="C88" s="372">
        <v>952146</v>
      </c>
    </row>
    <row r="89" spans="1:3" ht="31.5" x14ac:dyDescent="0.25">
      <c r="A89" s="226" t="s">
        <v>455</v>
      </c>
      <c r="B89" s="220" t="s">
        <v>457</v>
      </c>
      <c r="C89" s="371">
        <f>SUM(C90+C92+C94+C96+C98)</f>
        <v>23115910</v>
      </c>
    </row>
    <row r="90" spans="1:3" ht="18.75" customHeight="1" x14ac:dyDescent="0.25">
      <c r="A90" s="269" t="s">
        <v>802</v>
      </c>
      <c r="B90" s="270" t="s">
        <v>471</v>
      </c>
      <c r="C90" s="381">
        <f>SUM(C91)</f>
        <v>329728</v>
      </c>
    </row>
    <row r="91" spans="1:3" ht="31.5" x14ac:dyDescent="0.25">
      <c r="A91" s="271" t="s">
        <v>803</v>
      </c>
      <c r="B91" s="74" t="s">
        <v>472</v>
      </c>
      <c r="C91" s="372">
        <v>329728</v>
      </c>
    </row>
    <row r="92" spans="1:3" ht="20.25" customHeight="1" x14ac:dyDescent="0.25">
      <c r="A92" s="269" t="s">
        <v>804</v>
      </c>
      <c r="B92" s="270" t="s">
        <v>461</v>
      </c>
      <c r="C92" s="381">
        <f>SUM(C93)</f>
        <v>17065051</v>
      </c>
    </row>
    <row r="93" spans="1:3" ht="33" customHeight="1" x14ac:dyDescent="0.25">
      <c r="A93" s="271" t="s">
        <v>805</v>
      </c>
      <c r="B93" s="74" t="s">
        <v>462</v>
      </c>
      <c r="C93" s="372">
        <v>17065051</v>
      </c>
    </row>
    <row r="94" spans="1:3" ht="33" hidden="1" customHeight="1" x14ac:dyDescent="0.25">
      <c r="A94" s="269" t="s">
        <v>465</v>
      </c>
      <c r="B94" s="270" t="s">
        <v>467</v>
      </c>
      <c r="C94" s="381">
        <f>SUM(C95)</f>
        <v>0</v>
      </c>
    </row>
    <row r="95" spans="1:3" ht="33" hidden="1" customHeight="1" x14ac:dyDescent="0.25">
      <c r="A95" s="271" t="s">
        <v>466</v>
      </c>
      <c r="B95" s="74" t="s">
        <v>468</v>
      </c>
      <c r="C95" s="372"/>
    </row>
    <row r="96" spans="1:3" ht="48" customHeight="1" x14ac:dyDescent="0.25">
      <c r="A96" s="269" t="s">
        <v>806</v>
      </c>
      <c r="B96" s="270" t="s">
        <v>464</v>
      </c>
      <c r="C96" s="381">
        <f>SUM(C97)</f>
        <v>1043521</v>
      </c>
    </row>
    <row r="97" spans="1:3" ht="47.25" customHeight="1" x14ac:dyDescent="0.25">
      <c r="A97" s="271" t="s">
        <v>807</v>
      </c>
      <c r="B97" s="74" t="s">
        <v>463</v>
      </c>
      <c r="C97" s="372">
        <v>1043521</v>
      </c>
    </row>
    <row r="98" spans="1:3" ht="21" customHeight="1" x14ac:dyDescent="0.25">
      <c r="A98" s="229" t="s">
        <v>808</v>
      </c>
      <c r="B98" s="230" t="s">
        <v>456</v>
      </c>
      <c r="C98" s="375">
        <f>SUM(C99)</f>
        <v>4677610</v>
      </c>
    </row>
    <row r="99" spans="1:3" ht="21" customHeight="1" x14ac:dyDescent="0.25">
      <c r="A99" s="15" t="s">
        <v>809</v>
      </c>
      <c r="B99" s="14" t="s">
        <v>458</v>
      </c>
      <c r="C99" s="372">
        <v>4677610</v>
      </c>
    </row>
    <row r="100" spans="1:3" ht="31.5" x14ac:dyDescent="0.25">
      <c r="A100" s="226" t="s">
        <v>754</v>
      </c>
      <c r="B100" s="220" t="s">
        <v>376</v>
      </c>
      <c r="C100" s="371">
        <f>SUM(C111,C101,C103,C105,C107,C109,C113)</f>
        <v>158103351</v>
      </c>
    </row>
    <row r="101" spans="1:3" ht="27.75" customHeight="1" x14ac:dyDescent="0.25">
      <c r="A101" s="245" t="s">
        <v>755</v>
      </c>
      <c r="B101" s="246" t="s">
        <v>377</v>
      </c>
      <c r="C101" s="375">
        <f>SUM(C102)</f>
        <v>1699328</v>
      </c>
    </row>
    <row r="102" spans="1:3" ht="30" customHeight="1" x14ac:dyDescent="0.25">
      <c r="A102" s="54" t="s">
        <v>746</v>
      </c>
      <c r="B102" s="55" t="s">
        <v>66</v>
      </c>
      <c r="C102" s="372">
        <v>1699328</v>
      </c>
    </row>
    <row r="103" spans="1:3" s="50" customFormat="1" ht="44.25" hidden="1" customHeight="1" x14ac:dyDescent="0.25">
      <c r="A103" s="247" t="s">
        <v>378</v>
      </c>
      <c r="B103" s="246" t="s">
        <v>379</v>
      </c>
      <c r="C103" s="375">
        <f>SUM(C104)</f>
        <v>0</v>
      </c>
    </row>
    <row r="104" spans="1:3" ht="45" hidden="1" customHeight="1" x14ac:dyDescent="0.25">
      <c r="A104" s="54" t="s">
        <v>70</v>
      </c>
      <c r="B104" s="55" t="s">
        <v>380</v>
      </c>
      <c r="C104" s="372"/>
    </row>
    <row r="105" spans="1:3" ht="47.25" x14ac:dyDescent="0.25">
      <c r="A105" s="229" t="s">
        <v>756</v>
      </c>
      <c r="B105" s="230" t="s">
        <v>381</v>
      </c>
      <c r="C105" s="375">
        <f>SUM(C106)</f>
        <v>68193</v>
      </c>
    </row>
    <row r="106" spans="1:3" ht="47.25" x14ac:dyDescent="0.25">
      <c r="A106" s="15" t="s">
        <v>747</v>
      </c>
      <c r="B106" s="14" t="s">
        <v>382</v>
      </c>
      <c r="C106" s="372">
        <v>68193</v>
      </c>
    </row>
    <row r="107" spans="1:3" ht="31.5" hidden="1" x14ac:dyDescent="0.25">
      <c r="A107" s="229" t="s">
        <v>383</v>
      </c>
      <c r="B107" s="230" t="s">
        <v>384</v>
      </c>
      <c r="C107" s="375">
        <f>SUM(C108)</f>
        <v>0</v>
      </c>
    </row>
    <row r="108" spans="1:3" ht="31.5" hidden="1" x14ac:dyDescent="0.25">
      <c r="A108" s="15" t="s">
        <v>385</v>
      </c>
      <c r="B108" s="14" t="s">
        <v>386</v>
      </c>
      <c r="C108" s="372"/>
    </row>
    <row r="109" spans="1:3" ht="47.25" x14ac:dyDescent="0.25">
      <c r="A109" s="229" t="s">
        <v>757</v>
      </c>
      <c r="B109" s="230" t="s">
        <v>387</v>
      </c>
      <c r="C109" s="375">
        <f>SUM(C110)</f>
        <v>3467955</v>
      </c>
    </row>
    <row r="110" spans="1:3" ht="33" customHeight="1" x14ac:dyDescent="0.25">
      <c r="A110" s="15" t="s">
        <v>758</v>
      </c>
      <c r="B110" s="14" t="s">
        <v>388</v>
      </c>
      <c r="C110" s="372">
        <v>3467955</v>
      </c>
    </row>
    <row r="111" spans="1:3" ht="31.5" hidden="1" x14ac:dyDescent="0.25">
      <c r="A111" s="245" t="s">
        <v>689</v>
      </c>
      <c r="B111" s="246" t="s">
        <v>691</v>
      </c>
      <c r="C111" s="375">
        <f>SUM(C112)</f>
        <v>0</v>
      </c>
    </row>
    <row r="112" spans="1:3" ht="34.5" hidden="1" customHeight="1" x14ac:dyDescent="0.25">
      <c r="A112" s="54" t="s">
        <v>690</v>
      </c>
      <c r="B112" s="55" t="s">
        <v>692</v>
      </c>
      <c r="C112" s="372"/>
    </row>
    <row r="113" spans="1:3" ht="15.75" customHeight="1" x14ac:dyDescent="0.25">
      <c r="A113" s="248" t="s">
        <v>759</v>
      </c>
      <c r="B113" s="249" t="s">
        <v>389</v>
      </c>
      <c r="C113" s="375">
        <f>SUM(C114)</f>
        <v>152867875</v>
      </c>
    </row>
    <row r="114" spans="1:3" ht="20.25" customHeight="1" x14ac:dyDescent="0.25">
      <c r="A114" s="15" t="s">
        <v>748</v>
      </c>
      <c r="B114" s="14" t="s">
        <v>67</v>
      </c>
      <c r="C114" s="372">
        <v>152867875</v>
      </c>
    </row>
    <row r="115" spans="1:3" ht="17.25" customHeight="1" x14ac:dyDescent="0.25">
      <c r="A115" s="250" t="s">
        <v>760</v>
      </c>
      <c r="B115" s="251" t="s">
        <v>390</v>
      </c>
      <c r="C115" s="371">
        <f>SUM(C118+C116)</f>
        <v>140000</v>
      </c>
    </row>
    <row r="116" spans="1:3" ht="48.75" customHeight="1" x14ac:dyDescent="0.25">
      <c r="A116" s="252" t="s">
        <v>761</v>
      </c>
      <c r="B116" s="252" t="s">
        <v>639</v>
      </c>
      <c r="C116" s="512">
        <f>SUM(C117)</f>
        <v>60000</v>
      </c>
    </row>
    <row r="117" spans="1:3" ht="48.75" customHeight="1" x14ac:dyDescent="0.25">
      <c r="A117" s="55" t="s">
        <v>750</v>
      </c>
      <c r="B117" s="257" t="s">
        <v>469</v>
      </c>
      <c r="C117" s="372">
        <v>60000</v>
      </c>
    </row>
    <row r="118" spans="1:3" ht="50.25" customHeight="1" x14ac:dyDescent="0.25">
      <c r="A118" s="252" t="s">
        <v>768</v>
      </c>
      <c r="B118" s="252" t="s">
        <v>394</v>
      </c>
      <c r="C118" s="378">
        <f>SUM(C119)</f>
        <v>80000</v>
      </c>
    </row>
    <row r="119" spans="1:3" ht="48.75" customHeight="1" x14ac:dyDescent="0.25">
      <c r="A119" s="55" t="s">
        <v>749</v>
      </c>
      <c r="B119" s="257" t="s">
        <v>256</v>
      </c>
      <c r="C119" s="372">
        <v>80000</v>
      </c>
    </row>
    <row r="120" spans="1:3" s="11" customFormat="1" ht="17.25" customHeight="1" x14ac:dyDescent="0.25">
      <c r="A120" s="253" t="s">
        <v>391</v>
      </c>
      <c r="B120" s="218" t="s">
        <v>633</v>
      </c>
      <c r="C120" s="370">
        <f>SUM(C121)</f>
        <v>627022</v>
      </c>
    </row>
    <row r="121" spans="1:3" s="11" customFormat="1" ht="17.25" customHeight="1" x14ac:dyDescent="0.25">
      <c r="A121" s="513" t="s">
        <v>640</v>
      </c>
      <c r="B121" s="514" t="s">
        <v>84</v>
      </c>
      <c r="C121" s="375">
        <f>SUM(C122:C123)</f>
        <v>627022</v>
      </c>
    </row>
    <row r="122" spans="1:3" s="11" customFormat="1" ht="32.25" customHeight="1" x14ac:dyDescent="0.25">
      <c r="A122" s="254" t="s">
        <v>81</v>
      </c>
      <c r="B122" s="74" t="s">
        <v>82</v>
      </c>
      <c r="C122" s="379">
        <v>85000</v>
      </c>
    </row>
    <row r="123" spans="1:3" s="11" customFormat="1" ht="17.25" customHeight="1" x14ac:dyDescent="0.25">
      <c r="A123" s="254" t="s">
        <v>83</v>
      </c>
      <c r="B123" s="255" t="s">
        <v>84</v>
      </c>
      <c r="C123" s="379">
        <v>542022</v>
      </c>
    </row>
    <row r="124" spans="1:3" s="11" customFormat="1" ht="83.25" customHeight="1" x14ac:dyDescent="0.25">
      <c r="A124" s="253" t="s">
        <v>627</v>
      </c>
      <c r="B124" s="240" t="s">
        <v>628</v>
      </c>
      <c r="C124" s="370">
        <f>SUM(C125)</f>
        <v>157526</v>
      </c>
    </row>
    <row r="125" spans="1:3" s="11" customFormat="1" ht="63.75" customHeight="1" x14ac:dyDescent="0.25">
      <c r="A125" s="241" t="s">
        <v>629</v>
      </c>
      <c r="B125" s="515" t="s">
        <v>630</v>
      </c>
      <c r="C125" s="371">
        <f>SUM(C126)</f>
        <v>157526</v>
      </c>
    </row>
    <row r="126" spans="1:3" s="11" customFormat="1" ht="48" customHeight="1" x14ac:dyDescent="0.25">
      <c r="A126" s="513" t="s">
        <v>769</v>
      </c>
      <c r="B126" s="516" t="s">
        <v>631</v>
      </c>
      <c r="C126" s="375">
        <f>SUM(C127)</f>
        <v>157526</v>
      </c>
    </row>
    <row r="127" spans="1:3" s="11" customFormat="1" ht="48" customHeight="1" x14ac:dyDescent="0.25">
      <c r="A127" s="254" t="s">
        <v>762</v>
      </c>
      <c r="B127" s="507" t="s">
        <v>770</v>
      </c>
      <c r="C127" s="379">
        <v>157526</v>
      </c>
    </row>
    <row r="128" spans="1:3" s="11" customFormat="1" ht="47.25" x14ac:dyDescent="0.25">
      <c r="A128" s="253" t="s">
        <v>392</v>
      </c>
      <c r="B128" s="218" t="s">
        <v>632</v>
      </c>
      <c r="C128" s="370">
        <f>SUM(C130)</f>
        <v>-459000</v>
      </c>
    </row>
    <row r="129" spans="1:3" s="11" customFormat="1" ht="47.25" x14ac:dyDescent="0.25">
      <c r="A129" s="513" t="s">
        <v>771</v>
      </c>
      <c r="B129" s="249" t="s">
        <v>257</v>
      </c>
      <c r="C129" s="375">
        <f>SUM(C130)</f>
        <v>-459000</v>
      </c>
    </row>
    <row r="130" spans="1:3" s="11" customFormat="1" ht="31.5" x14ac:dyDescent="0.25">
      <c r="A130" s="254" t="s">
        <v>764</v>
      </c>
      <c r="B130" s="255" t="s">
        <v>763</v>
      </c>
      <c r="C130" s="379">
        <v>-459000</v>
      </c>
    </row>
    <row r="131" spans="1:3" ht="15.75" x14ac:dyDescent="0.25">
      <c r="A131" s="256"/>
      <c r="B131" s="53" t="s">
        <v>393</v>
      </c>
      <c r="C131" s="382">
        <f>SUM(C82,C14)</f>
        <v>292964445</v>
      </c>
    </row>
  </sheetData>
  <mergeCells count="10">
    <mergeCell ref="B6:C6"/>
    <mergeCell ref="B8:C8"/>
    <mergeCell ref="A10:C10"/>
    <mergeCell ref="A11:C11"/>
    <mergeCell ref="B1:C1"/>
    <mergeCell ref="B2:C2"/>
    <mergeCell ref="B3:C3"/>
    <mergeCell ref="B4:C4"/>
    <mergeCell ref="B5:C5"/>
    <mergeCell ref="B7:C7"/>
  </mergeCells>
  <pageMargins left="0.70866141732283472" right="0.70866141732283472" top="0.74803149606299213" bottom="0.74803149606299213" header="0.31496062992125984" footer="0.31496062992125984"/>
  <pageSetup paperSize="9" scale="70" orientation="portrait" blackAndWhite="1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1"/>
  <sheetViews>
    <sheetView zoomScale="95" zoomScaleNormal="95" workbookViewId="0">
      <selection activeCell="A10" sqref="A10:G12"/>
    </sheetView>
  </sheetViews>
  <sheetFormatPr defaultRowHeight="15" x14ac:dyDescent="0.25"/>
  <cols>
    <col min="1" max="1" width="79.5703125" customWidth="1"/>
    <col min="2" max="3" width="4.85546875" customWidth="1"/>
    <col min="4" max="4" width="5.42578125" customWidth="1"/>
    <col min="5" max="5" width="3.28515625" customWidth="1"/>
    <col min="6" max="6" width="7.140625" customWidth="1"/>
    <col min="7" max="7" width="5.85546875" customWidth="1"/>
    <col min="8" max="8" width="12.42578125" customWidth="1"/>
  </cols>
  <sheetData>
    <row r="1" spans="1:8" x14ac:dyDescent="0.25">
      <c r="C1" s="70" t="s">
        <v>724</v>
      </c>
      <c r="D1" s="276"/>
      <c r="E1" s="276"/>
      <c r="F1" s="1"/>
    </row>
    <row r="2" spans="1:8" x14ac:dyDescent="0.25">
      <c r="C2" s="70" t="s">
        <v>7</v>
      </c>
      <c r="D2" s="276"/>
      <c r="E2" s="276"/>
    </row>
    <row r="3" spans="1:8" x14ac:dyDescent="0.25">
      <c r="C3" s="70" t="s">
        <v>6</v>
      </c>
      <c r="D3" s="276"/>
      <c r="E3" s="276"/>
    </row>
    <row r="4" spans="1:8" x14ac:dyDescent="0.25">
      <c r="C4" s="70" t="s">
        <v>104</v>
      </c>
      <c r="D4" s="276"/>
      <c r="E4" s="276"/>
    </row>
    <row r="5" spans="1:8" x14ac:dyDescent="0.25">
      <c r="C5" s="70" t="s">
        <v>721</v>
      </c>
      <c r="D5" s="276"/>
      <c r="E5" s="276"/>
    </row>
    <row r="6" spans="1:8" x14ac:dyDescent="0.25">
      <c r="C6" s="274" t="s">
        <v>722</v>
      </c>
      <c r="D6" s="276"/>
      <c r="E6" s="276"/>
    </row>
    <row r="7" spans="1:8" x14ac:dyDescent="0.25">
      <c r="C7" s="76" t="s">
        <v>786</v>
      </c>
      <c r="D7" s="275"/>
      <c r="E7" s="275"/>
      <c r="F7" s="77"/>
    </row>
    <row r="8" spans="1:8" x14ac:dyDescent="0.25">
      <c r="C8" s="70" t="s">
        <v>827</v>
      </c>
      <c r="D8" s="276"/>
      <c r="E8" s="276"/>
    </row>
    <row r="9" spans="1:8" x14ac:dyDescent="0.25">
      <c r="C9" s="545"/>
      <c r="D9" s="545"/>
      <c r="E9" s="545"/>
    </row>
    <row r="10" spans="1:8" ht="18.75" customHeight="1" x14ac:dyDescent="0.25">
      <c r="A10" s="557" t="s">
        <v>716</v>
      </c>
      <c r="B10" s="557"/>
      <c r="C10" s="557"/>
      <c r="D10" s="557"/>
      <c r="E10" s="557"/>
      <c r="F10" s="557"/>
      <c r="G10" s="557"/>
    </row>
    <row r="11" spans="1:8" ht="18.75" customHeight="1" x14ac:dyDescent="0.25">
      <c r="A11" s="557"/>
      <c r="B11" s="557"/>
      <c r="C11" s="557"/>
      <c r="D11" s="557"/>
      <c r="E11" s="557"/>
      <c r="F11" s="557"/>
      <c r="G11" s="557"/>
    </row>
    <row r="12" spans="1:8" ht="63" customHeight="1" x14ac:dyDescent="0.25">
      <c r="A12" s="557"/>
      <c r="B12" s="557"/>
      <c r="C12" s="557"/>
      <c r="D12" s="557"/>
      <c r="E12" s="557"/>
      <c r="F12" s="557"/>
      <c r="G12" s="557"/>
    </row>
    <row r="13" spans="1:8" ht="15.75" x14ac:dyDescent="0.25">
      <c r="B13" s="71"/>
      <c r="H13" t="s">
        <v>626</v>
      </c>
    </row>
    <row r="14" spans="1:8" ht="45.75" customHeight="1" x14ac:dyDescent="0.25">
      <c r="A14" s="58" t="s">
        <v>0</v>
      </c>
      <c r="B14" s="58" t="s">
        <v>1</v>
      </c>
      <c r="C14" s="58" t="s">
        <v>2</v>
      </c>
      <c r="D14" s="558" t="s">
        <v>3</v>
      </c>
      <c r="E14" s="559"/>
      <c r="F14" s="560"/>
      <c r="G14" s="58" t="s">
        <v>4</v>
      </c>
      <c r="H14" s="58" t="s">
        <v>5</v>
      </c>
    </row>
    <row r="15" spans="1:8" ht="15.75" x14ac:dyDescent="0.25">
      <c r="A15" s="102" t="s">
        <v>8</v>
      </c>
      <c r="B15" s="45"/>
      <c r="C15" s="45"/>
      <c r="D15" s="284"/>
      <c r="E15" s="285"/>
      <c r="F15" s="286"/>
      <c r="G15" s="45"/>
      <c r="H15" s="384">
        <f>SUM(H16,H168,H181,H246,H291,H446,H503,H612,H628,H497)</f>
        <v>300839534</v>
      </c>
    </row>
    <row r="16" spans="1:8" ht="15.75" x14ac:dyDescent="0.25">
      <c r="A16" s="103" t="s">
        <v>9</v>
      </c>
      <c r="B16" s="17" t="s">
        <v>10</v>
      </c>
      <c r="C16" s="17"/>
      <c r="D16" s="287"/>
      <c r="E16" s="288"/>
      <c r="F16" s="289"/>
      <c r="G16" s="17"/>
      <c r="H16" s="385">
        <f>SUM(H17,H22,H37,H79,H96,H101)</f>
        <v>31011496</v>
      </c>
    </row>
    <row r="17" spans="1:8" ht="31.5" x14ac:dyDescent="0.25">
      <c r="A17" s="48" t="s">
        <v>11</v>
      </c>
      <c r="B17" s="27" t="s">
        <v>10</v>
      </c>
      <c r="C17" s="27" t="s">
        <v>12</v>
      </c>
      <c r="D17" s="290"/>
      <c r="E17" s="291"/>
      <c r="F17" s="292"/>
      <c r="G17" s="27"/>
      <c r="H17" s="386">
        <f>SUM(H18)</f>
        <v>1214200</v>
      </c>
    </row>
    <row r="18" spans="1:8" ht="18.75" customHeight="1" x14ac:dyDescent="0.25">
      <c r="A18" s="34" t="s">
        <v>115</v>
      </c>
      <c r="B18" s="35" t="s">
        <v>10</v>
      </c>
      <c r="C18" s="35" t="s">
        <v>12</v>
      </c>
      <c r="D18" s="293" t="s">
        <v>478</v>
      </c>
      <c r="E18" s="294" t="s">
        <v>476</v>
      </c>
      <c r="F18" s="295" t="s">
        <v>477</v>
      </c>
      <c r="G18" s="35"/>
      <c r="H18" s="387">
        <f>SUM(H19)</f>
        <v>1214200</v>
      </c>
    </row>
    <row r="19" spans="1:8" ht="17.25" customHeight="1" x14ac:dyDescent="0.25">
      <c r="A19" s="104" t="s">
        <v>116</v>
      </c>
      <c r="B19" s="2" t="s">
        <v>10</v>
      </c>
      <c r="C19" s="2" t="s">
        <v>12</v>
      </c>
      <c r="D19" s="296" t="s">
        <v>200</v>
      </c>
      <c r="E19" s="297" t="s">
        <v>476</v>
      </c>
      <c r="F19" s="298" t="s">
        <v>477</v>
      </c>
      <c r="G19" s="2"/>
      <c r="H19" s="388">
        <f>SUM(H20)</f>
        <v>1214200</v>
      </c>
    </row>
    <row r="20" spans="1:8" ht="32.25" customHeight="1" x14ac:dyDescent="0.25">
      <c r="A20" s="3" t="s">
        <v>85</v>
      </c>
      <c r="B20" s="2" t="s">
        <v>10</v>
      </c>
      <c r="C20" s="2" t="s">
        <v>12</v>
      </c>
      <c r="D20" s="296" t="s">
        <v>200</v>
      </c>
      <c r="E20" s="297" t="s">
        <v>476</v>
      </c>
      <c r="F20" s="298" t="s">
        <v>481</v>
      </c>
      <c r="G20" s="2"/>
      <c r="H20" s="388">
        <f>SUM(H21)</f>
        <v>1214200</v>
      </c>
    </row>
    <row r="21" spans="1:8" ht="48" customHeight="1" x14ac:dyDescent="0.25">
      <c r="A21" s="105" t="s">
        <v>86</v>
      </c>
      <c r="B21" s="2" t="s">
        <v>10</v>
      </c>
      <c r="C21" s="2" t="s">
        <v>12</v>
      </c>
      <c r="D21" s="296" t="s">
        <v>200</v>
      </c>
      <c r="E21" s="297" t="s">
        <v>476</v>
      </c>
      <c r="F21" s="298" t="s">
        <v>481</v>
      </c>
      <c r="G21" s="2" t="s">
        <v>13</v>
      </c>
      <c r="H21" s="389">
        <f>SUM(прил9!I21)</f>
        <v>1214200</v>
      </c>
    </row>
    <row r="22" spans="1:8" ht="47.25" x14ac:dyDescent="0.25">
      <c r="A22" s="48" t="s">
        <v>14</v>
      </c>
      <c r="B22" s="27" t="s">
        <v>10</v>
      </c>
      <c r="C22" s="27" t="s">
        <v>15</v>
      </c>
      <c r="D22" s="290"/>
      <c r="E22" s="291"/>
      <c r="F22" s="292"/>
      <c r="G22" s="27"/>
      <c r="H22" s="386">
        <f>SUM(H23,H28,H32)</f>
        <v>883926</v>
      </c>
    </row>
    <row r="23" spans="1:8" ht="35.25" customHeight="1" x14ac:dyDescent="0.25">
      <c r="A23" s="91" t="s">
        <v>117</v>
      </c>
      <c r="B23" s="35" t="s">
        <v>10</v>
      </c>
      <c r="C23" s="35" t="s">
        <v>15</v>
      </c>
      <c r="D23" s="305" t="s">
        <v>479</v>
      </c>
      <c r="E23" s="306" t="s">
        <v>476</v>
      </c>
      <c r="F23" s="307" t="s">
        <v>477</v>
      </c>
      <c r="G23" s="35"/>
      <c r="H23" s="387">
        <f>SUM(H24)</f>
        <v>57000</v>
      </c>
    </row>
    <row r="24" spans="1:8" ht="48.75" customHeight="1" x14ac:dyDescent="0.25">
      <c r="A24" s="94" t="s">
        <v>118</v>
      </c>
      <c r="B24" s="2" t="s">
        <v>10</v>
      </c>
      <c r="C24" s="2" t="s">
        <v>15</v>
      </c>
      <c r="D24" s="308" t="s">
        <v>480</v>
      </c>
      <c r="E24" s="309" t="s">
        <v>476</v>
      </c>
      <c r="F24" s="310" t="s">
        <v>477</v>
      </c>
      <c r="G24" s="51"/>
      <c r="H24" s="388">
        <f>SUM(H25)</f>
        <v>57000</v>
      </c>
    </row>
    <row r="25" spans="1:8" ht="49.5" customHeight="1" x14ac:dyDescent="0.25">
      <c r="A25" s="94" t="s">
        <v>483</v>
      </c>
      <c r="B25" s="2" t="s">
        <v>10</v>
      </c>
      <c r="C25" s="2" t="s">
        <v>15</v>
      </c>
      <c r="D25" s="308" t="s">
        <v>480</v>
      </c>
      <c r="E25" s="309" t="s">
        <v>10</v>
      </c>
      <c r="F25" s="310" t="s">
        <v>477</v>
      </c>
      <c r="G25" s="51"/>
      <c r="H25" s="388">
        <f>SUM(H26)</f>
        <v>57000</v>
      </c>
    </row>
    <row r="26" spans="1:8" ht="18.75" customHeight="1" x14ac:dyDescent="0.25">
      <c r="A26" s="94" t="s">
        <v>119</v>
      </c>
      <c r="B26" s="2" t="s">
        <v>10</v>
      </c>
      <c r="C26" s="2" t="s">
        <v>15</v>
      </c>
      <c r="D26" s="308" t="s">
        <v>480</v>
      </c>
      <c r="E26" s="309" t="s">
        <v>10</v>
      </c>
      <c r="F26" s="310" t="s">
        <v>482</v>
      </c>
      <c r="G26" s="51"/>
      <c r="H26" s="388">
        <f>SUM(H27)</f>
        <v>57000</v>
      </c>
    </row>
    <row r="27" spans="1:8" ht="34.5" customHeight="1" x14ac:dyDescent="0.25">
      <c r="A27" s="106" t="s">
        <v>655</v>
      </c>
      <c r="B27" s="2" t="s">
        <v>10</v>
      </c>
      <c r="C27" s="2" t="s">
        <v>15</v>
      </c>
      <c r="D27" s="308" t="s">
        <v>480</v>
      </c>
      <c r="E27" s="309" t="s">
        <v>10</v>
      </c>
      <c r="F27" s="310" t="s">
        <v>482</v>
      </c>
      <c r="G27" s="2" t="s">
        <v>16</v>
      </c>
      <c r="H27" s="390">
        <f>SUM(прил9!I359)</f>
        <v>57000</v>
      </c>
    </row>
    <row r="28" spans="1:8" ht="31.5" x14ac:dyDescent="0.25">
      <c r="A28" s="34" t="s">
        <v>120</v>
      </c>
      <c r="B28" s="35" t="s">
        <v>10</v>
      </c>
      <c r="C28" s="35" t="s">
        <v>15</v>
      </c>
      <c r="D28" s="293" t="s">
        <v>235</v>
      </c>
      <c r="E28" s="294" t="s">
        <v>476</v>
      </c>
      <c r="F28" s="295" t="s">
        <v>477</v>
      </c>
      <c r="G28" s="35"/>
      <c r="H28" s="387">
        <f>SUM(H29)</f>
        <v>419309</v>
      </c>
    </row>
    <row r="29" spans="1:8" ht="18.75" customHeight="1" x14ac:dyDescent="0.25">
      <c r="A29" s="3" t="s">
        <v>121</v>
      </c>
      <c r="B29" s="2" t="s">
        <v>10</v>
      </c>
      <c r="C29" s="2" t="s">
        <v>15</v>
      </c>
      <c r="D29" s="296" t="s">
        <v>236</v>
      </c>
      <c r="E29" s="297" t="s">
        <v>476</v>
      </c>
      <c r="F29" s="298" t="s">
        <v>477</v>
      </c>
      <c r="G29" s="2"/>
      <c r="H29" s="388">
        <f>SUM(H30)</f>
        <v>419309</v>
      </c>
    </row>
    <row r="30" spans="1:8" ht="31.5" x14ac:dyDescent="0.25">
      <c r="A30" s="3" t="s">
        <v>85</v>
      </c>
      <c r="B30" s="2" t="s">
        <v>10</v>
      </c>
      <c r="C30" s="2" t="s">
        <v>15</v>
      </c>
      <c r="D30" s="296" t="s">
        <v>236</v>
      </c>
      <c r="E30" s="297" t="s">
        <v>476</v>
      </c>
      <c r="F30" s="298" t="s">
        <v>481</v>
      </c>
      <c r="G30" s="2"/>
      <c r="H30" s="388">
        <f>SUM(H31)</f>
        <v>419309</v>
      </c>
    </row>
    <row r="31" spans="1:8" ht="48" customHeight="1" x14ac:dyDescent="0.25">
      <c r="A31" s="105" t="s">
        <v>86</v>
      </c>
      <c r="B31" s="2" t="s">
        <v>10</v>
      </c>
      <c r="C31" s="2" t="s">
        <v>15</v>
      </c>
      <c r="D31" s="296" t="s">
        <v>236</v>
      </c>
      <c r="E31" s="297" t="s">
        <v>476</v>
      </c>
      <c r="F31" s="298" t="s">
        <v>481</v>
      </c>
      <c r="G31" s="2" t="s">
        <v>13</v>
      </c>
      <c r="H31" s="389">
        <f>SUM(прил9!I363)</f>
        <v>419309</v>
      </c>
    </row>
    <row r="32" spans="1:8" ht="33.75" customHeight="1" x14ac:dyDescent="0.25">
      <c r="A32" s="34" t="s">
        <v>122</v>
      </c>
      <c r="B32" s="35" t="s">
        <v>10</v>
      </c>
      <c r="C32" s="35" t="s">
        <v>15</v>
      </c>
      <c r="D32" s="293" t="s">
        <v>237</v>
      </c>
      <c r="E32" s="294" t="s">
        <v>476</v>
      </c>
      <c r="F32" s="295" t="s">
        <v>477</v>
      </c>
      <c r="G32" s="35"/>
      <c r="H32" s="387">
        <f>SUM(H33)</f>
        <v>407617</v>
      </c>
    </row>
    <row r="33" spans="1:8" ht="16.5" customHeight="1" x14ac:dyDescent="0.25">
      <c r="A33" s="3" t="s">
        <v>123</v>
      </c>
      <c r="B33" s="2" t="s">
        <v>10</v>
      </c>
      <c r="C33" s="2" t="s">
        <v>15</v>
      </c>
      <c r="D33" s="296" t="s">
        <v>238</v>
      </c>
      <c r="E33" s="297" t="s">
        <v>476</v>
      </c>
      <c r="F33" s="298" t="s">
        <v>477</v>
      </c>
      <c r="G33" s="2"/>
      <c r="H33" s="388">
        <f>SUM(H34)</f>
        <v>407617</v>
      </c>
    </row>
    <row r="34" spans="1:8" ht="33.75" customHeight="1" x14ac:dyDescent="0.25">
      <c r="A34" s="3" t="s">
        <v>85</v>
      </c>
      <c r="B34" s="2" t="s">
        <v>10</v>
      </c>
      <c r="C34" s="2" t="s">
        <v>15</v>
      </c>
      <c r="D34" s="296" t="s">
        <v>238</v>
      </c>
      <c r="E34" s="297" t="s">
        <v>476</v>
      </c>
      <c r="F34" s="298" t="s">
        <v>481</v>
      </c>
      <c r="G34" s="2"/>
      <c r="H34" s="388">
        <f>SUM(H35:H36)</f>
        <v>407617</v>
      </c>
    </row>
    <row r="35" spans="1:8" ht="47.25" customHeight="1" x14ac:dyDescent="0.25">
      <c r="A35" s="105" t="s">
        <v>86</v>
      </c>
      <c r="B35" s="2" t="s">
        <v>10</v>
      </c>
      <c r="C35" s="2" t="s">
        <v>15</v>
      </c>
      <c r="D35" s="296" t="s">
        <v>238</v>
      </c>
      <c r="E35" s="297" t="s">
        <v>476</v>
      </c>
      <c r="F35" s="298" t="s">
        <v>481</v>
      </c>
      <c r="G35" s="2" t="s">
        <v>13</v>
      </c>
      <c r="H35" s="389">
        <f>SUM(прил9!I367)</f>
        <v>407617</v>
      </c>
    </row>
    <row r="36" spans="1:8" ht="18.75" hidden="1" customHeight="1" x14ac:dyDescent="0.25">
      <c r="A36" s="3" t="s">
        <v>18</v>
      </c>
      <c r="B36" s="2" t="s">
        <v>10</v>
      </c>
      <c r="C36" s="2" t="s">
        <v>15</v>
      </c>
      <c r="D36" s="296" t="s">
        <v>238</v>
      </c>
      <c r="E36" s="297" t="s">
        <v>476</v>
      </c>
      <c r="F36" s="298" t="s">
        <v>481</v>
      </c>
      <c r="G36" s="2" t="s">
        <v>17</v>
      </c>
      <c r="H36" s="389">
        <f>SUM(прил9!I368)</f>
        <v>0</v>
      </c>
    </row>
    <row r="37" spans="1:8" ht="48.75" customHeight="1" x14ac:dyDescent="0.25">
      <c r="A37" s="107" t="s">
        <v>19</v>
      </c>
      <c r="B37" s="27" t="s">
        <v>10</v>
      </c>
      <c r="C37" s="27" t="s">
        <v>20</v>
      </c>
      <c r="D37" s="290"/>
      <c r="E37" s="291"/>
      <c r="F37" s="292"/>
      <c r="G37" s="27"/>
      <c r="H37" s="386">
        <f>SUM(H38,H52,H57,H62,H69,H74+H45)</f>
        <v>13716562</v>
      </c>
    </row>
    <row r="38" spans="1:8" ht="36.75" customHeight="1" x14ac:dyDescent="0.25">
      <c r="A38" s="91" t="s">
        <v>124</v>
      </c>
      <c r="B38" s="35" t="s">
        <v>10</v>
      </c>
      <c r="C38" s="35" t="s">
        <v>20</v>
      </c>
      <c r="D38" s="299" t="s">
        <v>199</v>
      </c>
      <c r="E38" s="300" t="s">
        <v>476</v>
      </c>
      <c r="F38" s="301" t="s">
        <v>477</v>
      </c>
      <c r="G38" s="35"/>
      <c r="H38" s="387">
        <f>SUM(H39)</f>
        <v>719000</v>
      </c>
    </row>
    <row r="39" spans="1:8" ht="66.75" customHeight="1" x14ac:dyDescent="0.25">
      <c r="A39" s="94" t="s">
        <v>125</v>
      </c>
      <c r="B39" s="2" t="s">
        <v>10</v>
      </c>
      <c r="C39" s="2" t="s">
        <v>20</v>
      </c>
      <c r="D39" s="311" t="s">
        <v>232</v>
      </c>
      <c r="E39" s="312" t="s">
        <v>476</v>
      </c>
      <c r="F39" s="313" t="s">
        <v>477</v>
      </c>
      <c r="G39" s="2"/>
      <c r="H39" s="388">
        <f>SUM(H40)</f>
        <v>719000</v>
      </c>
    </row>
    <row r="40" spans="1:8" ht="33.75" customHeight="1" x14ac:dyDescent="0.25">
      <c r="A40" s="94" t="s">
        <v>484</v>
      </c>
      <c r="B40" s="2" t="s">
        <v>10</v>
      </c>
      <c r="C40" s="2" t="s">
        <v>20</v>
      </c>
      <c r="D40" s="311" t="s">
        <v>232</v>
      </c>
      <c r="E40" s="312" t="s">
        <v>10</v>
      </c>
      <c r="F40" s="313" t="s">
        <v>477</v>
      </c>
      <c r="G40" s="2"/>
      <c r="H40" s="388">
        <f>SUM(H41+H43)</f>
        <v>719000</v>
      </c>
    </row>
    <row r="41" spans="1:8" ht="47.25" customHeight="1" x14ac:dyDescent="0.25">
      <c r="A41" s="105" t="s">
        <v>87</v>
      </c>
      <c r="B41" s="2" t="s">
        <v>10</v>
      </c>
      <c r="C41" s="2" t="s">
        <v>20</v>
      </c>
      <c r="D41" s="314" t="s">
        <v>232</v>
      </c>
      <c r="E41" s="315" t="s">
        <v>10</v>
      </c>
      <c r="F41" s="316" t="s">
        <v>485</v>
      </c>
      <c r="G41" s="2"/>
      <c r="H41" s="388">
        <f>SUM(H42)</f>
        <v>711000</v>
      </c>
    </row>
    <row r="42" spans="1:8" ht="49.5" customHeight="1" x14ac:dyDescent="0.25">
      <c r="A42" s="105" t="s">
        <v>86</v>
      </c>
      <c r="B42" s="2" t="s">
        <v>10</v>
      </c>
      <c r="C42" s="2" t="s">
        <v>20</v>
      </c>
      <c r="D42" s="314" t="s">
        <v>232</v>
      </c>
      <c r="E42" s="315" t="s">
        <v>10</v>
      </c>
      <c r="F42" s="316" t="s">
        <v>485</v>
      </c>
      <c r="G42" s="2" t="s">
        <v>13</v>
      </c>
      <c r="H42" s="389">
        <f>SUM(прил9!I27)</f>
        <v>711000</v>
      </c>
    </row>
    <row r="43" spans="1:8" ht="31.5" customHeight="1" x14ac:dyDescent="0.25">
      <c r="A43" s="99" t="s">
        <v>114</v>
      </c>
      <c r="B43" s="2" t="s">
        <v>10</v>
      </c>
      <c r="C43" s="2" t="s">
        <v>20</v>
      </c>
      <c r="D43" s="311" t="s">
        <v>232</v>
      </c>
      <c r="E43" s="312" t="s">
        <v>10</v>
      </c>
      <c r="F43" s="313" t="s">
        <v>486</v>
      </c>
      <c r="G43" s="2"/>
      <c r="H43" s="388">
        <f>SUM(H44)</f>
        <v>8000</v>
      </c>
    </row>
    <row r="44" spans="1:8" ht="30.75" customHeight="1" x14ac:dyDescent="0.25">
      <c r="A44" s="97" t="s">
        <v>655</v>
      </c>
      <c r="B44" s="2" t="s">
        <v>10</v>
      </c>
      <c r="C44" s="2" t="s">
        <v>20</v>
      </c>
      <c r="D44" s="311" t="s">
        <v>232</v>
      </c>
      <c r="E44" s="312" t="s">
        <v>10</v>
      </c>
      <c r="F44" s="313" t="s">
        <v>486</v>
      </c>
      <c r="G44" s="2" t="s">
        <v>16</v>
      </c>
      <c r="H44" s="389">
        <f>SUM(прил9!I29)</f>
        <v>8000</v>
      </c>
    </row>
    <row r="45" spans="1:8" ht="49.5" customHeight="1" x14ac:dyDescent="0.25">
      <c r="A45" s="34" t="s">
        <v>138</v>
      </c>
      <c r="B45" s="35" t="s">
        <v>10</v>
      </c>
      <c r="C45" s="35" t="s">
        <v>20</v>
      </c>
      <c r="D45" s="305" t="s">
        <v>502</v>
      </c>
      <c r="E45" s="306" t="s">
        <v>476</v>
      </c>
      <c r="F45" s="307" t="s">
        <v>477</v>
      </c>
      <c r="G45" s="35"/>
      <c r="H45" s="387">
        <f>SUM(H46)</f>
        <v>217800</v>
      </c>
    </row>
    <row r="46" spans="1:8" ht="66" customHeight="1" x14ac:dyDescent="0.25">
      <c r="A46" s="63" t="s">
        <v>139</v>
      </c>
      <c r="B46" s="2" t="s">
        <v>10</v>
      </c>
      <c r="C46" s="2" t="s">
        <v>20</v>
      </c>
      <c r="D46" s="308" t="s">
        <v>609</v>
      </c>
      <c r="E46" s="309" t="s">
        <v>476</v>
      </c>
      <c r="F46" s="310" t="s">
        <v>477</v>
      </c>
      <c r="G46" s="51"/>
      <c r="H46" s="388">
        <f>SUM(H47)</f>
        <v>217800</v>
      </c>
    </row>
    <row r="47" spans="1:8" ht="48.75" customHeight="1" x14ac:dyDescent="0.25">
      <c r="A47" s="94" t="s">
        <v>503</v>
      </c>
      <c r="B47" s="2" t="s">
        <v>10</v>
      </c>
      <c r="C47" s="2" t="s">
        <v>20</v>
      </c>
      <c r="D47" s="308" t="s">
        <v>609</v>
      </c>
      <c r="E47" s="309" t="s">
        <v>10</v>
      </c>
      <c r="F47" s="310" t="s">
        <v>477</v>
      </c>
      <c r="G47" s="51"/>
      <c r="H47" s="388">
        <f>SUM(H48+H50)</f>
        <v>217800</v>
      </c>
    </row>
    <row r="48" spans="1:8" ht="17.25" customHeight="1" x14ac:dyDescent="0.25">
      <c r="A48" s="94" t="s">
        <v>819</v>
      </c>
      <c r="B48" s="2" t="s">
        <v>10</v>
      </c>
      <c r="C48" s="2" t="s">
        <v>20</v>
      </c>
      <c r="D48" s="308" t="s">
        <v>211</v>
      </c>
      <c r="E48" s="309" t="s">
        <v>10</v>
      </c>
      <c r="F48" s="310" t="s">
        <v>818</v>
      </c>
      <c r="G48" s="51"/>
      <c r="H48" s="388">
        <f>SUM(H49)</f>
        <v>16000</v>
      </c>
    </row>
    <row r="49" spans="1:8" ht="31.5" customHeight="1" x14ac:dyDescent="0.25">
      <c r="A49" s="106" t="s">
        <v>655</v>
      </c>
      <c r="B49" s="2" t="s">
        <v>10</v>
      </c>
      <c r="C49" s="2" t="s">
        <v>20</v>
      </c>
      <c r="D49" s="308" t="s">
        <v>211</v>
      </c>
      <c r="E49" s="309" t="s">
        <v>10</v>
      </c>
      <c r="F49" s="310" t="s">
        <v>818</v>
      </c>
      <c r="G49" s="51" t="s">
        <v>16</v>
      </c>
      <c r="H49" s="390">
        <f>SUM(прил9!I34)</f>
        <v>16000</v>
      </c>
    </row>
    <row r="50" spans="1:8" ht="17.25" customHeight="1" x14ac:dyDescent="0.25">
      <c r="A50" s="94" t="s">
        <v>611</v>
      </c>
      <c r="B50" s="2" t="s">
        <v>10</v>
      </c>
      <c r="C50" s="2" t="s">
        <v>20</v>
      </c>
      <c r="D50" s="308" t="s">
        <v>211</v>
      </c>
      <c r="E50" s="309" t="s">
        <v>10</v>
      </c>
      <c r="F50" s="310" t="s">
        <v>610</v>
      </c>
      <c r="G50" s="51"/>
      <c r="H50" s="388">
        <f>SUM(H51)</f>
        <v>201800</v>
      </c>
    </row>
    <row r="51" spans="1:8" ht="30.75" customHeight="1" x14ac:dyDescent="0.25">
      <c r="A51" s="106" t="s">
        <v>655</v>
      </c>
      <c r="B51" s="2" t="s">
        <v>10</v>
      </c>
      <c r="C51" s="2" t="s">
        <v>20</v>
      </c>
      <c r="D51" s="308" t="s">
        <v>211</v>
      </c>
      <c r="E51" s="309" t="s">
        <v>10</v>
      </c>
      <c r="F51" s="310" t="s">
        <v>610</v>
      </c>
      <c r="G51" s="2" t="s">
        <v>16</v>
      </c>
      <c r="H51" s="390">
        <f>SUM(прил9!I36)</f>
        <v>201800</v>
      </c>
    </row>
    <row r="52" spans="1:8" ht="35.25" customHeight="1" x14ac:dyDescent="0.25">
      <c r="A52" s="91" t="s">
        <v>117</v>
      </c>
      <c r="B52" s="35" t="s">
        <v>10</v>
      </c>
      <c r="C52" s="35" t="s">
        <v>20</v>
      </c>
      <c r="D52" s="305" t="s">
        <v>479</v>
      </c>
      <c r="E52" s="306" t="s">
        <v>476</v>
      </c>
      <c r="F52" s="307" t="s">
        <v>477</v>
      </c>
      <c r="G52" s="35"/>
      <c r="H52" s="387">
        <f>SUM(H53)</f>
        <v>894000</v>
      </c>
    </row>
    <row r="53" spans="1:8" ht="62.25" customHeight="1" x14ac:dyDescent="0.25">
      <c r="A53" s="94" t="s">
        <v>130</v>
      </c>
      <c r="B53" s="2" t="s">
        <v>10</v>
      </c>
      <c r="C53" s="2" t="s">
        <v>20</v>
      </c>
      <c r="D53" s="308" t="s">
        <v>480</v>
      </c>
      <c r="E53" s="309" t="s">
        <v>476</v>
      </c>
      <c r="F53" s="310" t="s">
        <v>477</v>
      </c>
      <c r="G53" s="51"/>
      <c r="H53" s="388">
        <f>SUM(H54)</f>
        <v>894000</v>
      </c>
    </row>
    <row r="54" spans="1:8" ht="49.5" customHeight="1" x14ac:dyDescent="0.25">
      <c r="A54" s="94" t="s">
        <v>483</v>
      </c>
      <c r="B54" s="2" t="s">
        <v>10</v>
      </c>
      <c r="C54" s="2" t="s">
        <v>20</v>
      </c>
      <c r="D54" s="308" t="s">
        <v>480</v>
      </c>
      <c r="E54" s="309" t="s">
        <v>10</v>
      </c>
      <c r="F54" s="310" t="s">
        <v>477</v>
      </c>
      <c r="G54" s="51"/>
      <c r="H54" s="388">
        <f>SUM(H55)</f>
        <v>894000</v>
      </c>
    </row>
    <row r="55" spans="1:8" ht="17.25" customHeight="1" x14ac:dyDescent="0.25">
      <c r="A55" s="94" t="s">
        <v>119</v>
      </c>
      <c r="B55" s="2" t="s">
        <v>10</v>
      </c>
      <c r="C55" s="2" t="s">
        <v>20</v>
      </c>
      <c r="D55" s="308" t="s">
        <v>480</v>
      </c>
      <c r="E55" s="309" t="s">
        <v>10</v>
      </c>
      <c r="F55" s="310" t="s">
        <v>482</v>
      </c>
      <c r="G55" s="51"/>
      <c r="H55" s="388">
        <f>SUM(H56)</f>
        <v>894000</v>
      </c>
    </row>
    <row r="56" spans="1:8" ht="33" customHeight="1" x14ac:dyDescent="0.25">
      <c r="A56" s="106" t="s">
        <v>655</v>
      </c>
      <c r="B56" s="2" t="s">
        <v>10</v>
      </c>
      <c r="C56" s="2" t="s">
        <v>20</v>
      </c>
      <c r="D56" s="308" t="s">
        <v>480</v>
      </c>
      <c r="E56" s="309" t="s">
        <v>10</v>
      </c>
      <c r="F56" s="310" t="s">
        <v>482</v>
      </c>
      <c r="G56" s="2" t="s">
        <v>16</v>
      </c>
      <c r="H56" s="390">
        <f>SUM(прил9!I41)</f>
        <v>894000</v>
      </c>
    </row>
    <row r="57" spans="1:8" ht="38.25" customHeight="1" x14ac:dyDescent="0.25">
      <c r="A57" s="91" t="s">
        <v>131</v>
      </c>
      <c r="B57" s="35" t="s">
        <v>10</v>
      </c>
      <c r="C57" s="35" t="s">
        <v>20</v>
      </c>
      <c r="D57" s="293" t="s">
        <v>488</v>
      </c>
      <c r="E57" s="294" t="s">
        <v>476</v>
      </c>
      <c r="F57" s="295" t="s">
        <v>477</v>
      </c>
      <c r="G57" s="35"/>
      <c r="H57" s="387">
        <f>SUM(H58)</f>
        <v>194449</v>
      </c>
    </row>
    <row r="58" spans="1:8" ht="50.25" customHeight="1" x14ac:dyDescent="0.25">
      <c r="A58" s="94" t="s">
        <v>660</v>
      </c>
      <c r="B58" s="2" t="s">
        <v>10</v>
      </c>
      <c r="C58" s="2" t="s">
        <v>20</v>
      </c>
      <c r="D58" s="296" t="s">
        <v>203</v>
      </c>
      <c r="E58" s="297" t="s">
        <v>476</v>
      </c>
      <c r="F58" s="298" t="s">
        <v>477</v>
      </c>
      <c r="G58" s="2"/>
      <c r="H58" s="388">
        <f>SUM(H59)</f>
        <v>194449</v>
      </c>
    </row>
    <row r="59" spans="1:8" ht="33.75" customHeight="1" x14ac:dyDescent="0.25">
      <c r="A59" s="94" t="s">
        <v>487</v>
      </c>
      <c r="B59" s="2" t="s">
        <v>10</v>
      </c>
      <c r="C59" s="2" t="s">
        <v>20</v>
      </c>
      <c r="D59" s="296" t="s">
        <v>203</v>
      </c>
      <c r="E59" s="297" t="s">
        <v>10</v>
      </c>
      <c r="F59" s="298" t="s">
        <v>477</v>
      </c>
      <c r="G59" s="2"/>
      <c r="H59" s="388">
        <f>SUM(H60)</f>
        <v>194449</v>
      </c>
    </row>
    <row r="60" spans="1:8" ht="18" customHeight="1" x14ac:dyDescent="0.25">
      <c r="A60" s="109" t="s">
        <v>90</v>
      </c>
      <c r="B60" s="2" t="s">
        <v>10</v>
      </c>
      <c r="C60" s="2" t="s">
        <v>20</v>
      </c>
      <c r="D60" s="296" t="s">
        <v>203</v>
      </c>
      <c r="E60" s="297" t="s">
        <v>10</v>
      </c>
      <c r="F60" s="298" t="s">
        <v>489</v>
      </c>
      <c r="G60" s="2"/>
      <c r="H60" s="388">
        <f>SUM(H61)</f>
        <v>194449</v>
      </c>
    </row>
    <row r="61" spans="1:8" ht="48.75" customHeight="1" x14ac:dyDescent="0.25">
      <c r="A61" s="105" t="s">
        <v>86</v>
      </c>
      <c r="B61" s="2" t="s">
        <v>10</v>
      </c>
      <c r="C61" s="2" t="s">
        <v>20</v>
      </c>
      <c r="D61" s="296" t="s">
        <v>203</v>
      </c>
      <c r="E61" s="297" t="s">
        <v>10</v>
      </c>
      <c r="F61" s="298" t="s">
        <v>489</v>
      </c>
      <c r="G61" s="2" t="s">
        <v>13</v>
      </c>
      <c r="H61" s="390">
        <f>SUM(прил9!I46)</f>
        <v>194449</v>
      </c>
    </row>
    <row r="62" spans="1:8" ht="34.5" customHeight="1" x14ac:dyDescent="0.25">
      <c r="A62" s="115" t="s">
        <v>126</v>
      </c>
      <c r="B62" s="35" t="s">
        <v>10</v>
      </c>
      <c r="C62" s="35" t="s">
        <v>20</v>
      </c>
      <c r="D62" s="293" t="s">
        <v>491</v>
      </c>
      <c r="E62" s="294" t="s">
        <v>476</v>
      </c>
      <c r="F62" s="295" t="s">
        <v>477</v>
      </c>
      <c r="G62" s="35"/>
      <c r="H62" s="387">
        <f>SUM(H63)</f>
        <v>474000</v>
      </c>
    </row>
    <row r="63" spans="1:8" ht="48.75" customHeight="1" x14ac:dyDescent="0.25">
      <c r="A63" s="97" t="s">
        <v>127</v>
      </c>
      <c r="B63" s="2" t="s">
        <v>10</v>
      </c>
      <c r="C63" s="2" t="s">
        <v>20</v>
      </c>
      <c r="D63" s="296" t="s">
        <v>204</v>
      </c>
      <c r="E63" s="297" t="s">
        <v>476</v>
      </c>
      <c r="F63" s="298" t="s">
        <v>477</v>
      </c>
      <c r="G63" s="2"/>
      <c r="H63" s="388">
        <f>SUM(H64)</f>
        <v>474000</v>
      </c>
    </row>
    <row r="64" spans="1:8" ht="48.75" customHeight="1" x14ac:dyDescent="0.25">
      <c r="A64" s="111" t="s">
        <v>490</v>
      </c>
      <c r="B64" s="2" t="s">
        <v>10</v>
      </c>
      <c r="C64" s="2" t="s">
        <v>20</v>
      </c>
      <c r="D64" s="296" t="s">
        <v>204</v>
      </c>
      <c r="E64" s="297" t="s">
        <v>10</v>
      </c>
      <c r="F64" s="298" t="s">
        <v>477</v>
      </c>
      <c r="G64" s="2"/>
      <c r="H64" s="388">
        <f>SUM(H65+H67)</f>
        <v>474000</v>
      </c>
    </row>
    <row r="65" spans="1:8" ht="47.25" x14ac:dyDescent="0.25">
      <c r="A65" s="105" t="s">
        <v>824</v>
      </c>
      <c r="B65" s="2" t="s">
        <v>10</v>
      </c>
      <c r="C65" s="2" t="s">
        <v>20</v>
      </c>
      <c r="D65" s="296" t="s">
        <v>204</v>
      </c>
      <c r="E65" s="297" t="s">
        <v>10</v>
      </c>
      <c r="F65" s="298" t="s">
        <v>492</v>
      </c>
      <c r="G65" s="2"/>
      <c r="H65" s="388">
        <f>SUM(H66)</f>
        <v>237000</v>
      </c>
    </row>
    <row r="66" spans="1:8" ht="45.75" customHeight="1" x14ac:dyDescent="0.25">
      <c r="A66" s="105" t="s">
        <v>86</v>
      </c>
      <c r="B66" s="2" t="s">
        <v>10</v>
      </c>
      <c r="C66" s="2" t="s">
        <v>20</v>
      </c>
      <c r="D66" s="296" t="s">
        <v>204</v>
      </c>
      <c r="E66" s="297" t="s">
        <v>10</v>
      </c>
      <c r="F66" s="298" t="s">
        <v>492</v>
      </c>
      <c r="G66" s="2" t="s">
        <v>13</v>
      </c>
      <c r="H66" s="389">
        <f>SUM(прил9!I51)</f>
        <v>237000</v>
      </c>
    </row>
    <row r="67" spans="1:8" ht="31.5" x14ac:dyDescent="0.25">
      <c r="A67" s="105" t="s">
        <v>89</v>
      </c>
      <c r="B67" s="2" t="s">
        <v>10</v>
      </c>
      <c r="C67" s="2" t="s">
        <v>20</v>
      </c>
      <c r="D67" s="296" t="s">
        <v>204</v>
      </c>
      <c r="E67" s="297" t="s">
        <v>10</v>
      </c>
      <c r="F67" s="298" t="s">
        <v>493</v>
      </c>
      <c r="G67" s="2"/>
      <c r="H67" s="388">
        <f>SUM(H68)</f>
        <v>237000</v>
      </c>
    </row>
    <row r="68" spans="1:8" ht="48.75" customHeight="1" x14ac:dyDescent="0.25">
      <c r="A68" s="105" t="s">
        <v>86</v>
      </c>
      <c r="B68" s="2" t="s">
        <v>10</v>
      </c>
      <c r="C68" s="2" t="s">
        <v>20</v>
      </c>
      <c r="D68" s="296" t="s">
        <v>204</v>
      </c>
      <c r="E68" s="297" t="s">
        <v>10</v>
      </c>
      <c r="F68" s="298" t="s">
        <v>493</v>
      </c>
      <c r="G68" s="2" t="s">
        <v>13</v>
      </c>
      <c r="H68" s="390">
        <f>SUM(прил9!I53)</f>
        <v>237000</v>
      </c>
    </row>
    <row r="69" spans="1:8" ht="31.5" x14ac:dyDescent="0.25">
      <c r="A69" s="91" t="s">
        <v>128</v>
      </c>
      <c r="B69" s="35" t="s">
        <v>10</v>
      </c>
      <c r="C69" s="35" t="s">
        <v>20</v>
      </c>
      <c r="D69" s="293" t="s">
        <v>205</v>
      </c>
      <c r="E69" s="294" t="s">
        <v>476</v>
      </c>
      <c r="F69" s="295" t="s">
        <v>477</v>
      </c>
      <c r="G69" s="35"/>
      <c r="H69" s="387">
        <f>SUM(H70)</f>
        <v>237000</v>
      </c>
    </row>
    <row r="70" spans="1:8" ht="49.5" customHeight="1" x14ac:dyDescent="0.25">
      <c r="A70" s="94" t="s">
        <v>129</v>
      </c>
      <c r="B70" s="2" t="s">
        <v>10</v>
      </c>
      <c r="C70" s="2" t="s">
        <v>20</v>
      </c>
      <c r="D70" s="296" t="s">
        <v>206</v>
      </c>
      <c r="E70" s="297" t="s">
        <v>476</v>
      </c>
      <c r="F70" s="298" t="s">
        <v>477</v>
      </c>
      <c r="G70" s="51"/>
      <c r="H70" s="388">
        <f>SUM(H71)</f>
        <v>237000</v>
      </c>
    </row>
    <row r="71" spans="1:8" ht="33" customHeight="1" x14ac:dyDescent="0.25">
      <c r="A71" s="94" t="s">
        <v>494</v>
      </c>
      <c r="B71" s="2" t="s">
        <v>10</v>
      </c>
      <c r="C71" s="2" t="s">
        <v>20</v>
      </c>
      <c r="D71" s="296" t="s">
        <v>206</v>
      </c>
      <c r="E71" s="297" t="s">
        <v>12</v>
      </c>
      <c r="F71" s="298" t="s">
        <v>477</v>
      </c>
      <c r="G71" s="51"/>
      <c r="H71" s="388">
        <f>SUM(H72)</f>
        <v>237000</v>
      </c>
    </row>
    <row r="72" spans="1:8" ht="30.75" customHeight="1" x14ac:dyDescent="0.25">
      <c r="A72" s="3" t="s">
        <v>88</v>
      </c>
      <c r="B72" s="2" t="s">
        <v>10</v>
      </c>
      <c r="C72" s="2" t="s">
        <v>20</v>
      </c>
      <c r="D72" s="296" t="s">
        <v>206</v>
      </c>
      <c r="E72" s="297" t="s">
        <v>12</v>
      </c>
      <c r="F72" s="298" t="s">
        <v>495</v>
      </c>
      <c r="G72" s="2"/>
      <c r="H72" s="388">
        <f>SUM(H73)</f>
        <v>237000</v>
      </c>
    </row>
    <row r="73" spans="1:8" ht="47.25" customHeight="1" x14ac:dyDescent="0.25">
      <c r="A73" s="105" t="s">
        <v>86</v>
      </c>
      <c r="B73" s="2" t="s">
        <v>10</v>
      </c>
      <c r="C73" s="2" t="s">
        <v>20</v>
      </c>
      <c r="D73" s="296" t="s">
        <v>206</v>
      </c>
      <c r="E73" s="297" t="s">
        <v>12</v>
      </c>
      <c r="F73" s="298" t="s">
        <v>495</v>
      </c>
      <c r="G73" s="2" t="s">
        <v>13</v>
      </c>
      <c r="H73" s="390">
        <f>SUM(прил9!I58)</f>
        <v>237000</v>
      </c>
    </row>
    <row r="74" spans="1:8" ht="15.75" x14ac:dyDescent="0.25">
      <c r="A74" s="34" t="s">
        <v>132</v>
      </c>
      <c r="B74" s="35" t="s">
        <v>10</v>
      </c>
      <c r="C74" s="35" t="s">
        <v>20</v>
      </c>
      <c r="D74" s="293" t="s">
        <v>207</v>
      </c>
      <c r="E74" s="294" t="s">
        <v>476</v>
      </c>
      <c r="F74" s="295" t="s">
        <v>477</v>
      </c>
      <c r="G74" s="35"/>
      <c r="H74" s="387">
        <f>SUM(H75)</f>
        <v>10980313</v>
      </c>
    </row>
    <row r="75" spans="1:8" ht="15.75" x14ac:dyDescent="0.25">
      <c r="A75" s="3" t="s">
        <v>133</v>
      </c>
      <c r="B75" s="2" t="s">
        <v>10</v>
      </c>
      <c r="C75" s="2" t="s">
        <v>20</v>
      </c>
      <c r="D75" s="296" t="s">
        <v>208</v>
      </c>
      <c r="E75" s="297" t="s">
        <v>476</v>
      </c>
      <c r="F75" s="298" t="s">
        <v>477</v>
      </c>
      <c r="G75" s="2"/>
      <c r="H75" s="388">
        <f>SUM(H76)</f>
        <v>10980313</v>
      </c>
    </row>
    <row r="76" spans="1:8" ht="31.5" x14ac:dyDescent="0.25">
      <c r="A76" s="3" t="s">
        <v>85</v>
      </c>
      <c r="B76" s="2" t="s">
        <v>10</v>
      </c>
      <c r="C76" s="2" t="s">
        <v>20</v>
      </c>
      <c r="D76" s="296" t="s">
        <v>208</v>
      </c>
      <c r="E76" s="297" t="s">
        <v>476</v>
      </c>
      <c r="F76" s="298" t="s">
        <v>481</v>
      </c>
      <c r="G76" s="2"/>
      <c r="H76" s="388">
        <f>SUM(H77:H78)</f>
        <v>10980313</v>
      </c>
    </row>
    <row r="77" spans="1:8" ht="47.25" customHeight="1" x14ac:dyDescent="0.25">
      <c r="A77" s="105" t="s">
        <v>86</v>
      </c>
      <c r="B77" s="2" t="s">
        <v>10</v>
      </c>
      <c r="C77" s="2" t="s">
        <v>20</v>
      </c>
      <c r="D77" s="296" t="s">
        <v>208</v>
      </c>
      <c r="E77" s="297" t="s">
        <v>476</v>
      </c>
      <c r="F77" s="298" t="s">
        <v>481</v>
      </c>
      <c r="G77" s="2" t="s">
        <v>13</v>
      </c>
      <c r="H77" s="389">
        <f>SUM(прил9!I62)</f>
        <v>10965313</v>
      </c>
    </row>
    <row r="78" spans="1:8" ht="16.5" customHeight="1" x14ac:dyDescent="0.25">
      <c r="A78" s="3" t="s">
        <v>18</v>
      </c>
      <c r="B78" s="2" t="s">
        <v>10</v>
      </c>
      <c r="C78" s="2" t="s">
        <v>20</v>
      </c>
      <c r="D78" s="296" t="s">
        <v>208</v>
      </c>
      <c r="E78" s="297" t="s">
        <v>476</v>
      </c>
      <c r="F78" s="298" t="s">
        <v>481</v>
      </c>
      <c r="G78" s="2" t="s">
        <v>17</v>
      </c>
      <c r="H78" s="389">
        <f>SUM(прил9!I63)</f>
        <v>15000</v>
      </c>
    </row>
    <row r="79" spans="1:8" ht="32.25" customHeight="1" x14ac:dyDescent="0.25">
      <c r="A79" s="107" t="s">
        <v>73</v>
      </c>
      <c r="B79" s="27" t="s">
        <v>10</v>
      </c>
      <c r="C79" s="27" t="s">
        <v>72</v>
      </c>
      <c r="D79" s="290"/>
      <c r="E79" s="291"/>
      <c r="F79" s="292"/>
      <c r="G79" s="27"/>
      <c r="H79" s="386">
        <f>SUM(H80,H85,H90)</f>
        <v>2756377</v>
      </c>
    </row>
    <row r="80" spans="1:8" ht="38.25" customHeight="1" x14ac:dyDescent="0.25">
      <c r="A80" s="91" t="s">
        <v>117</v>
      </c>
      <c r="B80" s="35" t="s">
        <v>10</v>
      </c>
      <c r="C80" s="35" t="s">
        <v>72</v>
      </c>
      <c r="D80" s="293" t="s">
        <v>479</v>
      </c>
      <c r="E80" s="294" t="s">
        <v>476</v>
      </c>
      <c r="F80" s="295" t="s">
        <v>477</v>
      </c>
      <c r="G80" s="35"/>
      <c r="H80" s="387">
        <f>SUM(H81)</f>
        <v>525116</v>
      </c>
    </row>
    <row r="81" spans="1:8" ht="62.25" customHeight="1" x14ac:dyDescent="0.25">
      <c r="A81" s="94" t="s">
        <v>130</v>
      </c>
      <c r="B81" s="2" t="s">
        <v>10</v>
      </c>
      <c r="C81" s="2" t="s">
        <v>72</v>
      </c>
      <c r="D81" s="296" t="s">
        <v>480</v>
      </c>
      <c r="E81" s="297" t="s">
        <v>476</v>
      </c>
      <c r="F81" s="298" t="s">
        <v>477</v>
      </c>
      <c r="G81" s="51"/>
      <c r="H81" s="388">
        <f>SUM(H82)</f>
        <v>525116</v>
      </c>
    </row>
    <row r="82" spans="1:8" ht="48.75" customHeight="1" x14ac:dyDescent="0.25">
      <c r="A82" s="94" t="s">
        <v>483</v>
      </c>
      <c r="B82" s="2" t="s">
        <v>10</v>
      </c>
      <c r="C82" s="2" t="s">
        <v>72</v>
      </c>
      <c r="D82" s="296" t="s">
        <v>480</v>
      </c>
      <c r="E82" s="297" t="s">
        <v>10</v>
      </c>
      <c r="F82" s="298" t="s">
        <v>477</v>
      </c>
      <c r="G82" s="51"/>
      <c r="H82" s="388">
        <f>SUM(H83)</f>
        <v>525116</v>
      </c>
    </row>
    <row r="83" spans="1:8" ht="18" customHeight="1" x14ac:dyDescent="0.25">
      <c r="A83" s="94" t="s">
        <v>119</v>
      </c>
      <c r="B83" s="2" t="s">
        <v>10</v>
      </c>
      <c r="C83" s="2" t="s">
        <v>72</v>
      </c>
      <c r="D83" s="296" t="s">
        <v>480</v>
      </c>
      <c r="E83" s="297" t="s">
        <v>10</v>
      </c>
      <c r="F83" s="298" t="s">
        <v>482</v>
      </c>
      <c r="G83" s="51"/>
      <c r="H83" s="388">
        <f>SUM(H84)</f>
        <v>525116</v>
      </c>
    </row>
    <row r="84" spans="1:8" ht="31.5" customHeight="1" x14ac:dyDescent="0.25">
      <c r="A84" s="97" t="s">
        <v>655</v>
      </c>
      <c r="B84" s="2" t="s">
        <v>10</v>
      </c>
      <c r="C84" s="2" t="s">
        <v>72</v>
      </c>
      <c r="D84" s="296" t="s">
        <v>480</v>
      </c>
      <c r="E84" s="297" t="s">
        <v>10</v>
      </c>
      <c r="F84" s="298" t="s">
        <v>482</v>
      </c>
      <c r="G84" s="2" t="s">
        <v>16</v>
      </c>
      <c r="H84" s="390">
        <f>SUM(прил9!I273)</f>
        <v>525116</v>
      </c>
    </row>
    <row r="85" spans="1:8" s="44" customFormat="1" ht="64.5" customHeight="1" x14ac:dyDescent="0.25">
      <c r="A85" s="91" t="s">
        <v>142</v>
      </c>
      <c r="B85" s="35" t="s">
        <v>10</v>
      </c>
      <c r="C85" s="35" t="s">
        <v>72</v>
      </c>
      <c r="D85" s="293" t="s">
        <v>218</v>
      </c>
      <c r="E85" s="294" t="s">
        <v>476</v>
      </c>
      <c r="F85" s="295" t="s">
        <v>477</v>
      </c>
      <c r="G85" s="35"/>
      <c r="H85" s="387">
        <f>SUM(H86)</f>
        <v>26000</v>
      </c>
    </row>
    <row r="86" spans="1:8" s="44" customFormat="1" ht="94.5" customHeight="1" x14ac:dyDescent="0.25">
      <c r="A86" s="94" t="s">
        <v>158</v>
      </c>
      <c r="B86" s="2" t="s">
        <v>10</v>
      </c>
      <c r="C86" s="2" t="s">
        <v>72</v>
      </c>
      <c r="D86" s="296" t="s">
        <v>220</v>
      </c>
      <c r="E86" s="297" t="s">
        <v>476</v>
      </c>
      <c r="F86" s="298" t="s">
        <v>477</v>
      </c>
      <c r="G86" s="2"/>
      <c r="H86" s="388">
        <f>SUM(H87)</f>
        <v>26000</v>
      </c>
    </row>
    <row r="87" spans="1:8" s="44" customFormat="1" ht="48.75" customHeight="1" x14ac:dyDescent="0.25">
      <c r="A87" s="94" t="s">
        <v>496</v>
      </c>
      <c r="B87" s="2" t="s">
        <v>10</v>
      </c>
      <c r="C87" s="2" t="s">
        <v>72</v>
      </c>
      <c r="D87" s="296" t="s">
        <v>220</v>
      </c>
      <c r="E87" s="297" t="s">
        <v>10</v>
      </c>
      <c r="F87" s="298" t="s">
        <v>477</v>
      </c>
      <c r="G87" s="2"/>
      <c r="H87" s="388">
        <f>SUM(H88)</f>
        <v>26000</v>
      </c>
    </row>
    <row r="88" spans="1:8" s="44" customFormat="1" ht="15.75" customHeight="1" x14ac:dyDescent="0.25">
      <c r="A88" s="3" t="s">
        <v>111</v>
      </c>
      <c r="B88" s="2" t="s">
        <v>10</v>
      </c>
      <c r="C88" s="2" t="s">
        <v>72</v>
      </c>
      <c r="D88" s="296" t="s">
        <v>220</v>
      </c>
      <c r="E88" s="297" t="s">
        <v>10</v>
      </c>
      <c r="F88" s="298" t="s">
        <v>497</v>
      </c>
      <c r="G88" s="2"/>
      <c r="H88" s="388">
        <f>SUM(H89)</f>
        <v>26000</v>
      </c>
    </row>
    <row r="89" spans="1:8" s="44" customFormat="1" ht="33" customHeight="1" x14ac:dyDescent="0.25">
      <c r="A89" s="97" t="s">
        <v>655</v>
      </c>
      <c r="B89" s="2" t="s">
        <v>10</v>
      </c>
      <c r="C89" s="2" t="s">
        <v>72</v>
      </c>
      <c r="D89" s="296" t="s">
        <v>220</v>
      </c>
      <c r="E89" s="297" t="s">
        <v>10</v>
      </c>
      <c r="F89" s="298" t="s">
        <v>497</v>
      </c>
      <c r="G89" s="2" t="s">
        <v>16</v>
      </c>
      <c r="H89" s="389">
        <f>SUM(прил9!I278)</f>
        <v>26000</v>
      </c>
    </row>
    <row r="90" spans="1:8" ht="33" customHeight="1" x14ac:dyDescent="0.25">
      <c r="A90" s="34" t="s">
        <v>134</v>
      </c>
      <c r="B90" s="35" t="s">
        <v>10</v>
      </c>
      <c r="C90" s="35" t="s">
        <v>72</v>
      </c>
      <c r="D90" s="293" t="s">
        <v>230</v>
      </c>
      <c r="E90" s="294" t="s">
        <v>476</v>
      </c>
      <c r="F90" s="295" t="s">
        <v>477</v>
      </c>
      <c r="G90" s="35"/>
      <c r="H90" s="387">
        <f>SUM(H91)</f>
        <v>2205261</v>
      </c>
    </row>
    <row r="91" spans="1:8" ht="63" customHeight="1" x14ac:dyDescent="0.25">
      <c r="A91" s="3" t="s">
        <v>135</v>
      </c>
      <c r="B91" s="2" t="s">
        <v>10</v>
      </c>
      <c r="C91" s="2" t="s">
        <v>72</v>
      </c>
      <c r="D91" s="296" t="s">
        <v>231</v>
      </c>
      <c r="E91" s="297" t="s">
        <v>476</v>
      </c>
      <c r="F91" s="298" t="s">
        <v>477</v>
      </c>
      <c r="G91" s="2"/>
      <c r="H91" s="388">
        <f>SUM(H92)</f>
        <v>2205261</v>
      </c>
    </row>
    <row r="92" spans="1:8" ht="63" customHeight="1" x14ac:dyDescent="0.25">
      <c r="A92" s="3" t="s">
        <v>498</v>
      </c>
      <c r="B92" s="2" t="s">
        <v>10</v>
      </c>
      <c r="C92" s="2" t="s">
        <v>72</v>
      </c>
      <c r="D92" s="296" t="s">
        <v>231</v>
      </c>
      <c r="E92" s="297" t="s">
        <v>10</v>
      </c>
      <c r="F92" s="298" t="s">
        <v>477</v>
      </c>
      <c r="G92" s="2"/>
      <c r="H92" s="388">
        <f>SUM(H93)</f>
        <v>2205261</v>
      </c>
    </row>
    <row r="93" spans="1:8" ht="33.75" customHeight="1" x14ac:dyDescent="0.25">
      <c r="A93" s="3" t="s">
        <v>85</v>
      </c>
      <c r="B93" s="2" t="s">
        <v>10</v>
      </c>
      <c r="C93" s="2" t="s">
        <v>72</v>
      </c>
      <c r="D93" s="296" t="s">
        <v>231</v>
      </c>
      <c r="E93" s="297" t="s">
        <v>10</v>
      </c>
      <c r="F93" s="298" t="s">
        <v>481</v>
      </c>
      <c r="G93" s="2"/>
      <c r="H93" s="388">
        <f>SUM(H94:H95)</f>
        <v>2205261</v>
      </c>
    </row>
    <row r="94" spans="1:8" ht="48" customHeight="1" x14ac:dyDescent="0.25">
      <c r="A94" s="105" t="s">
        <v>86</v>
      </c>
      <c r="B94" s="2" t="s">
        <v>10</v>
      </c>
      <c r="C94" s="2" t="s">
        <v>72</v>
      </c>
      <c r="D94" s="296" t="s">
        <v>231</v>
      </c>
      <c r="E94" s="297" t="s">
        <v>10</v>
      </c>
      <c r="F94" s="298" t="s">
        <v>481</v>
      </c>
      <c r="G94" s="2" t="s">
        <v>13</v>
      </c>
      <c r="H94" s="389">
        <f>SUM(прил9!I283)</f>
        <v>2202261</v>
      </c>
    </row>
    <row r="95" spans="1:8" ht="15.75" customHeight="1" x14ac:dyDescent="0.25">
      <c r="A95" s="3" t="s">
        <v>18</v>
      </c>
      <c r="B95" s="2" t="s">
        <v>10</v>
      </c>
      <c r="C95" s="2" t="s">
        <v>72</v>
      </c>
      <c r="D95" s="296" t="s">
        <v>231</v>
      </c>
      <c r="E95" s="297" t="s">
        <v>10</v>
      </c>
      <c r="F95" s="298" t="s">
        <v>481</v>
      </c>
      <c r="G95" s="2" t="s">
        <v>17</v>
      </c>
      <c r="H95" s="389">
        <f>SUM(прил9!I284)</f>
        <v>3000</v>
      </c>
    </row>
    <row r="96" spans="1:8" ht="15.75" x14ac:dyDescent="0.25">
      <c r="A96" s="107" t="s">
        <v>22</v>
      </c>
      <c r="B96" s="27" t="s">
        <v>10</v>
      </c>
      <c r="C96" s="47">
        <v>11</v>
      </c>
      <c r="D96" s="317"/>
      <c r="E96" s="318"/>
      <c r="F96" s="319"/>
      <c r="G96" s="26"/>
      <c r="H96" s="386">
        <f>SUM(H97)</f>
        <v>101900</v>
      </c>
    </row>
    <row r="97" spans="1:9" ht="18.75" customHeight="1" x14ac:dyDescent="0.25">
      <c r="A97" s="91" t="s">
        <v>91</v>
      </c>
      <c r="B97" s="35" t="s">
        <v>10</v>
      </c>
      <c r="C97" s="37">
        <v>11</v>
      </c>
      <c r="D97" s="299" t="s">
        <v>209</v>
      </c>
      <c r="E97" s="300" t="s">
        <v>476</v>
      </c>
      <c r="F97" s="301" t="s">
        <v>477</v>
      </c>
      <c r="G97" s="35"/>
      <c r="H97" s="387">
        <f>SUM(H98)</f>
        <v>101900</v>
      </c>
    </row>
    <row r="98" spans="1:9" ht="16.5" customHeight="1" x14ac:dyDescent="0.25">
      <c r="A98" s="108" t="s">
        <v>92</v>
      </c>
      <c r="B98" s="2" t="s">
        <v>10</v>
      </c>
      <c r="C98" s="72">
        <v>11</v>
      </c>
      <c r="D98" s="314" t="s">
        <v>210</v>
      </c>
      <c r="E98" s="315" t="s">
        <v>476</v>
      </c>
      <c r="F98" s="316" t="s">
        <v>477</v>
      </c>
      <c r="G98" s="2"/>
      <c r="H98" s="388">
        <f>SUM(H99)</f>
        <v>101900</v>
      </c>
    </row>
    <row r="99" spans="1:9" ht="17.25" customHeight="1" x14ac:dyDescent="0.25">
      <c r="A99" s="3" t="s">
        <v>112</v>
      </c>
      <c r="B99" s="2" t="s">
        <v>10</v>
      </c>
      <c r="C99" s="72">
        <v>11</v>
      </c>
      <c r="D99" s="314" t="s">
        <v>210</v>
      </c>
      <c r="E99" s="315" t="s">
        <v>476</v>
      </c>
      <c r="F99" s="316" t="s">
        <v>499</v>
      </c>
      <c r="G99" s="2"/>
      <c r="H99" s="388">
        <f>SUM(H100)</f>
        <v>101900</v>
      </c>
    </row>
    <row r="100" spans="1:9" ht="18.75" customHeight="1" x14ac:dyDescent="0.25">
      <c r="A100" s="3" t="s">
        <v>18</v>
      </c>
      <c r="B100" s="2" t="s">
        <v>10</v>
      </c>
      <c r="C100" s="72">
        <v>11</v>
      </c>
      <c r="D100" s="314" t="s">
        <v>210</v>
      </c>
      <c r="E100" s="315" t="s">
        <v>476</v>
      </c>
      <c r="F100" s="316" t="s">
        <v>499</v>
      </c>
      <c r="G100" s="2" t="s">
        <v>17</v>
      </c>
      <c r="H100" s="389">
        <f>SUM(прил9!I67)</f>
        <v>101900</v>
      </c>
    </row>
    <row r="101" spans="1:9" ht="15.75" x14ac:dyDescent="0.25">
      <c r="A101" s="107" t="s">
        <v>23</v>
      </c>
      <c r="B101" s="27" t="s">
        <v>10</v>
      </c>
      <c r="C101" s="47">
        <v>13</v>
      </c>
      <c r="D101" s="317"/>
      <c r="E101" s="318"/>
      <c r="F101" s="319"/>
      <c r="G101" s="26"/>
      <c r="H101" s="386">
        <f>SUM(H107+H112+H117+H136+H143+H158+H102+H126+H131+H154+H164)</f>
        <v>12338531</v>
      </c>
    </row>
    <row r="102" spans="1:9" ht="33.75" customHeight="1" x14ac:dyDescent="0.25">
      <c r="A102" s="34" t="s">
        <v>164</v>
      </c>
      <c r="B102" s="35" t="s">
        <v>10</v>
      </c>
      <c r="C102" s="37">
        <v>13</v>
      </c>
      <c r="D102" s="293" t="s">
        <v>245</v>
      </c>
      <c r="E102" s="294" t="s">
        <v>476</v>
      </c>
      <c r="F102" s="295" t="s">
        <v>477</v>
      </c>
      <c r="G102" s="38"/>
      <c r="H102" s="387">
        <f>SUM(H103)</f>
        <v>47400</v>
      </c>
    </row>
    <row r="103" spans="1:9" ht="33" customHeight="1" x14ac:dyDescent="0.25">
      <c r="A103" s="3" t="s">
        <v>172</v>
      </c>
      <c r="B103" s="2" t="s">
        <v>10</v>
      </c>
      <c r="C103" s="2">
        <v>13</v>
      </c>
      <c r="D103" s="296" t="s">
        <v>570</v>
      </c>
      <c r="E103" s="297" t="s">
        <v>476</v>
      </c>
      <c r="F103" s="298" t="s">
        <v>477</v>
      </c>
      <c r="G103" s="2"/>
      <c r="H103" s="388">
        <f>SUM(H104)</f>
        <v>47400</v>
      </c>
    </row>
    <row r="104" spans="1:9" ht="17.25" customHeight="1" x14ac:dyDescent="0.25">
      <c r="A104" s="85" t="s">
        <v>739</v>
      </c>
      <c r="B104" s="2" t="s">
        <v>10</v>
      </c>
      <c r="C104" s="2">
        <v>13</v>
      </c>
      <c r="D104" s="296" t="s">
        <v>249</v>
      </c>
      <c r="E104" s="297" t="s">
        <v>12</v>
      </c>
      <c r="F104" s="298" t="s">
        <v>477</v>
      </c>
      <c r="G104" s="2"/>
      <c r="H104" s="388">
        <f>SUM(H105)</f>
        <v>47400</v>
      </c>
      <c r="I104" s="360"/>
    </row>
    <row r="105" spans="1:9" ht="32.25" customHeight="1" x14ac:dyDescent="0.25">
      <c r="A105" s="110" t="s">
        <v>540</v>
      </c>
      <c r="B105" s="2" t="s">
        <v>10</v>
      </c>
      <c r="C105" s="2">
        <v>13</v>
      </c>
      <c r="D105" s="296" t="s">
        <v>249</v>
      </c>
      <c r="E105" s="297" t="s">
        <v>12</v>
      </c>
      <c r="F105" s="316" t="s">
        <v>539</v>
      </c>
      <c r="G105" s="2"/>
      <c r="H105" s="388">
        <f>SUM(H106)</f>
        <v>47400</v>
      </c>
    </row>
    <row r="106" spans="1:9" ht="17.25" customHeight="1" x14ac:dyDescent="0.25">
      <c r="A106" s="111" t="s">
        <v>21</v>
      </c>
      <c r="B106" s="2" t="s">
        <v>10</v>
      </c>
      <c r="C106" s="2">
        <v>13</v>
      </c>
      <c r="D106" s="296" t="s">
        <v>249</v>
      </c>
      <c r="E106" s="297" t="s">
        <v>12</v>
      </c>
      <c r="F106" s="316" t="s">
        <v>539</v>
      </c>
      <c r="G106" s="2" t="s">
        <v>69</v>
      </c>
      <c r="H106" s="390">
        <f>SUM(прил9!I558)</f>
        <v>47400</v>
      </c>
    </row>
    <row r="107" spans="1:9" ht="33.75" customHeight="1" x14ac:dyDescent="0.25">
      <c r="A107" s="91" t="s">
        <v>137</v>
      </c>
      <c r="B107" s="35" t="s">
        <v>10</v>
      </c>
      <c r="C107" s="39">
        <v>13</v>
      </c>
      <c r="D107" s="324" t="s">
        <v>199</v>
      </c>
      <c r="E107" s="325" t="s">
        <v>476</v>
      </c>
      <c r="F107" s="326" t="s">
        <v>477</v>
      </c>
      <c r="G107" s="35"/>
      <c r="H107" s="387">
        <f>SUM(H108)</f>
        <v>112400</v>
      </c>
    </row>
    <row r="108" spans="1:9" ht="48.75" customHeight="1" x14ac:dyDescent="0.25">
      <c r="A108" s="108" t="s">
        <v>136</v>
      </c>
      <c r="B108" s="2" t="s">
        <v>10</v>
      </c>
      <c r="C108" s="8">
        <v>13</v>
      </c>
      <c r="D108" s="311" t="s">
        <v>233</v>
      </c>
      <c r="E108" s="312" t="s">
        <v>476</v>
      </c>
      <c r="F108" s="313" t="s">
        <v>477</v>
      </c>
      <c r="G108" s="2"/>
      <c r="H108" s="388">
        <f>SUM(H109)</f>
        <v>112400</v>
      </c>
    </row>
    <row r="109" spans="1:9" ht="36" customHeight="1" x14ac:dyDescent="0.25">
      <c r="A109" s="108" t="s">
        <v>500</v>
      </c>
      <c r="B109" s="2" t="s">
        <v>10</v>
      </c>
      <c r="C109" s="8">
        <v>13</v>
      </c>
      <c r="D109" s="311" t="s">
        <v>233</v>
      </c>
      <c r="E109" s="312" t="s">
        <v>10</v>
      </c>
      <c r="F109" s="313" t="s">
        <v>477</v>
      </c>
      <c r="G109" s="2"/>
      <c r="H109" s="388">
        <f>SUM(H110)</f>
        <v>112400</v>
      </c>
    </row>
    <row r="110" spans="1:9" ht="31.5" x14ac:dyDescent="0.25">
      <c r="A110" s="3" t="s">
        <v>93</v>
      </c>
      <c r="B110" s="2" t="s">
        <v>10</v>
      </c>
      <c r="C110" s="8">
        <v>13</v>
      </c>
      <c r="D110" s="311" t="s">
        <v>233</v>
      </c>
      <c r="E110" s="312" t="s">
        <v>10</v>
      </c>
      <c r="F110" s="313" t="s">
        <v>501</v>
      </c>
      <c r="G110" s="2"/>
      <c r="H110" s="388">
        <f>SUM(H111)</f>
        <v>112400</v>
      </c>
    </row>
    <row r="111" spans="1:9" ht="31.5" x14ac:dyDescent="0.25">
      <c r="A111" s="110" t="s">
        <v>94</v>
      </c>
      <c r="B111" s="2" t="s">
        <v>10</v>
      </c>
      <c r="C111" s="8">
        <v>13</v>
      </c>
      <c r="D111" s="311" t="s">
        <v>233</v>
      </c>
      <c r="E111" s="312" t="s">
        <v>10</v>
      </c>
      <c r="F111" s="313" t="s">
        <v>501</v>
      </c>
      <c r="G111" s="2" t="s">
        <v>80</v>
      </c>
      <c r="H111" s="389">
        <f>SUM(прил9!I290)</f>
        <v>112400</v>
      </c>
    </row>
    <row r="112" spans="1:9" ht="49.5" customHeight="1" x14ac:dyDescent="0.25">
      <c r="A112" s="34" t="s">
        <v>138</v>
      </c>
      <c r="B112" s="35" t="s">
        <v>10</v>
      </c>
      <c r="C112" s="37">
        <v>13</v>
      </c>
      <c r="D112" s="299" t="s">
        <v>502</v>
      </c>
      <c r="E112" s="300" t="s">
        <v>476</v>
      </c>
      <c r="F112" s="301" t="s">
        <v>477</v>
      </c>
      <c r="G112" s="35"/>
      <c r="H112" s="387">
        <f>SUM(H113)</f>
        <v>3000</v>
      </c>
    </row>
    <row r="113" spans="1:8" ht="63" customHeight="1" x14ac:dyDescent="0.25">
      <c r="A113" s="63" t="s">
        <v>139</v>
      </c>
      <c r="B113" s="2" t="s">
        <v>10</v>
      </c>
      <c r="C113" s="92">
        <v>13</v>
      </c>
      <c r="D113" s="314" t="s">
        <v>211</v>
      </c>
      <c r="E113" s="315" t="s">
        <v>476</v>
      </c>
      <c r="F113" s="316" t="s">
        <v>477</v>
      </c>
      <c r="G113" s="2"/>
      <c r="H113" s="388">
        <f>SUM(H114)</f>
        <v>3000</v>
      </c>
    </row>
    <row r="114" spans="1:8" ht="47.25" customHeight="1" x14ac:dyDescent="0.25">
      <c r="A114" s="63" t="s">
        <v>503</v>
      </c>
      <c r="B114" s="2" t="s">
        <v>10</v>
      </c>
      <c r="C114" s="348">
        <v>13</v>
      </c>
      <c r="D114" s="314" t="s">
        <v>211</v>
      </c>
      <c r="E114" s="315" t="s">
        <v>10</v>
      </c>
      <c r="F114" s="316" t="s">
        <v>477</v>
      </c>
      <c r="G114" s="2"/>
      <c r="H114" s="388">
        <f>SUM(H115)</f>
        <v>3000</v>
      </c>
    </row>
    <row r="115" spans="1:8" ht="18.75" customHeight="1" x14ac:dyDescent="0.25">
      <c r="A115" s="105" t="s">
        <v>505</v>
      </c>
      <c r="B115" s="2" t="s">
        <v>10</v>
      </c>
      <c r="C115" s="81">
        <v>13</v>
      </c>
      <c r="D115" s="314" t="s">
        <v>211</v>
      </c>
      <c r="E115" s="315" t="s">
        <v>10</v>
      </c>
      <c r="F115" s="316" t="s">
        <v>504</v>
      </c>
      <c r="G115" s="2"/>
      <c r="H115" s="388">
        <f>SUM(H116)</f>
        <v>3000</v>
      </c>
    </row>
    <row r="116" spans="1:8" ht="32.25" customHeight="1" x14ac:dyDescent="0.25">
      <c r="A116" s="97" t="s">
        <v>655</v>
      </c>
      <c r="B116" s="2" t="s">
        <v>10</v>
      </c>
      <c r="C116" s="81">
        <v>13</v>
      </c>
      <c r="D116" s="314" t="s">
        <v>211</v>
      </c>
      <c r="E116" s="315" t="s">
        <v>10</v>
      </c>
      <c r="F116" s="316" t="s">
        <v>504</v>
      </c>
      <c r="G116" s="2" t="s">
        <v>16</v>
      </c>
      <c r="H116" s="389">
        <f>SUM(прил9!I73)</f>
        <v>3000</v>
      </c>
    </row>
    <row r="117" spans="1:8" ht="48" customHeight="1" x14ac:dyDescent="0.25">
      <c r="A117" s="91" t="s">
        <v>197</v>
      </c>
      <c r="B117" s="35" t="s">
        <v>10</v>
      </c>
      <c r="C117" s="37">
        <v>13</v>
      </c>
      <c r="D117" s="299" t="s">
        <v>531</v>
      </c>
      <c r="E117" s="300" t="s">
        <v>476</v>
      </c>
      <c r="F117" s="301" t="s">
        <v>477</v>
      </c>
      <c r="G117" s="35"/>
      <c r="H117" s="387">
        <f>SUM(H118+H122)</f>
        <v>94800</v>
      </c>
    </row>
    <row r="118" spans="1:8" ht="79.5" customHeight="1" x14ac:dyDescent="0.25">
      <c r="A118" s="105" t="s">
        <v>255</v>
      </c>
      <c r="B118" s="2" t="s">
        <v>10</v>
      </c>
      <c r="C118" s="350">
        <v>13</v>
      </c>
      <c r="D118" s="314" t="s">
        <v>254</v>
      </c>
      <c r="E118" s="315" t="s">
        <v>476</v>
      </c>
      <c r="F118" s="316" t="s">
        <v>477</v>
      </c>
      <c r="G118" s="2"/>
      <c r="H118" s="388">
        <f>SUM(H119)</f>
        <v>47400</v>
      </c>
    </row>
    <row r="119" spans="1:8" ht="48.75" customHeight="1" x14ac:dyDescent="0.25">
      <c r="A119" s="3" t="s">
        <v>532</v>
      </c>
      <c r="B119" s="2" t="s">
        <v>10</v>
      </c>
      <c r="C119" s="350">
        <v>13</v>
      </c>
      <c r="D119" s="314" t="s">
        <v>254</v>
      </c>
      <c r="E119" s="315" t="s">
        <v>10</v>
      </c>
      <c r="F119" s="316" t="s">
        <v>477</v>
      </c>
      <c r="G119" s="2"/>
      <c r="H119" s="388">
        <f>SUM(H120)</f>
        <v>47400</v>
      </c>
    </row>
    <row r="120" spans="1:8" ht="33.75" customHeight="1" x14ac:dyDescent="0.25">
      <c r="A120" s="110" t="s">
        <v>540</v>
      </c>
      <c r="B120" s="2" t="s">
        <v>10</v>
      </c>
      <c r="C120" s="350">
        <v>13</v>
      </c>
      <c r="D120" s="314" t="s">
        <v>254</v>
      </c>
      <c r="E120" s="315" t="s">
        <v>10</v>
      </c>
      <c r="F120" s="316" t="s">
        <v>539</v>
      </c>
      <c r="G120" s="2"/>
      <c r="H120" s="388">
        <f>SUM(H121)</f>
        <v>47400</v>
      </c>
    </row>
    <row r="121" spans="1:8" ht="18.75" customHeight="1" x14ac:dyDescent="0.25">
      <c r="A121" s="111" t="s">
        <v>21</v>
      </c>
      <c r="B121" s="2" t="s">
        <v>10</v>
      </c>
      <c r="C121" s="350">
        <v>13</v>
      </c>
      <c r="D121" s="314" t="s">
        <v>254</v>
      </c>
      <c r="E121" s="315" t="s">
        <v>10</v>
      </c>
      <c r="F121" s="316" t="s">
        <v>539</v>
      </c>
      <c r="G121" s="2" t="s">
        <v>69</v>
      </c>
      <c r="H121" s="389">
        <f>SUM(прил9!I78)</f>
        <v>47400</v>
      </c>
    </row>
    <row r="122" spans="1:8" ht="48.75" customHeight="1" x14ac:dyDescent="0.25">
      <c r="A122" s="105" t="s">
        <v>198</v>
      </c>
      <c r="B122" s="2" t="s">
        <v>10</v>
      </c>
      <c r="C122" s="350">
        <v>13</v>
      </c>
      <c r="D122" s="314" t="s">
        <v>228</v>
      </c>
      <c r="E122" s="315" t="s">
        <v>476</v>
      </c>
      <c r="F122" s="316" t="s">
        <v>477</v>
      </c>
      <c r="G122" s="2"/>
      <c r="H122" s="388">
        <f>SUM(H123)</f>
        <v>47400</v>
      </c>
    </row>
    <row r="123" spans="1:8" ht="32.25" customHeight="1" x14ac:dyDescent="0.25">
      <c r="A123" s="3" t="s">
        <v>541</v>
      </c>
      <c r="B123" s="2" t="s">
        <v>10</v>
      </c>
      <c r="C123" s="350">
        <v>13</v>
      </c>
      <c r="D123" s="314" t="s">
        <v>228</v>
      </c>
      <c r="E123" s="315" t="s">
        <v>10</v>
      </c>
      <c r="F123" s="316" t="s">
        <v>477</v>
      </c>
      <c r="G123" s="2"/>
      <c r="H123" s="388">
        <f>SUM(H124)</f>
        <v>47400</v>
      </c>
    </row>
    <row r="124" spans="1:8" ht="32.25" customHeight="1" x14ac:dyDescent="0.25">
      <c r="A124" s="110" t="s">
        <v>540</v>
      </c>
      <c r="B124" s="2" t="s">
        <v>10</v>
      </c>
      <c r="C124" s="350">
        <v>13</v>
      </c>
      <c r="D124" s="314" t="s">
        <v>228</v>
      </c>
      <c r="E124" s="315" t="s">
        <v>10</v>
      </c>
      <c r="F124" s="316" t="s">
        <v>539</v>
      </c>
      <c r="G124" s="2"/>
      <c r="H124" s="388">
        <f>SUM(H125)</f>
        <v>47400</v>
      </c>
    </row>
    <row r="125" spans="1:8" ht="17.25" customHeight="1" x14ac:dyDescent="0.25">
      <c r="A125" s="111" t="s">
        <v>21</v>
      </c>
      <c r="B125" s="2" t="s">
        <v>10</v>
      </c>
      <c r="C125" s="350">
        <v>13</v>
      </c>
      <c r="D125" s="314" t="s">
        <v>228</v>
      </c>
      <c r="E125" s="315" t="s">
        <v>10</v>
      </c>
      <c r="F125" s="316" t="s">
        <v>539</v>
      </c>
      <c r="G125" s="2" t="s">
        <v>69</v>
      </c>
      <c r="H125" s="389">
        <f>SUM(прил9!I82)</f>
        <v>47400</v>
      </c>
    </row>
    <row r="126" spans="1:8" ht="31.5" customHeight="1" x14ac:dyDescent="0.25">
      <c r="A126" s="91" t="s">
        <v>131</v>
      </c>
      <c r="B126" s="35" t="s">
        <v>10</v>
      </c>
      <c r="C126" s="35">
        <v>13</v>
      </c>
      <c r="D126" s="293" t="s">
        <v>488</v>
      </c>
      <c r="E126" s="294" t="s">
        <v>476</v>
      </c>
      <c r="F126" s="295" t="s">
        <v>477</v>
      </c>
      <c r="G126" s="35"/>
      <c r="H126" s="387">
        <f>SUM(H127)</f>
        <v>2000</v>
      </c>
    </row>
    <row r="127" spans="1:8" ht="63" customHeight="1" x14ac:dyDescent="0.25">
      <c r="A127" s="94" t="s">
        <v>615</v>
      </c>
      <c r="B127" s="2" t="s">
        <v>10</v>
      </c>
      <c r="C127" s="2">
        <v>13</v>
      </c>
      <c r="D127" s="296" t="s">
        <v>614</v>
      </c>
      <c r="E127" s="297" t="s">
        <v>476</v>
      </c>
      <c r="F127" s="298" t="s">
        <v>477</v>
      </c>
      <c r="G127" s="2"/>
      <c r="H127" s="388">
        <f>SUM(H128)</f>
        <v>2000</v>
      </c>
    </row>
    <row r="128" spans="1:8" ht="33" customHeight="1" x14ac:dyDescent="0.25">
      <c r="A128" s="94" t="s">
        <v>616</v>
      </c>
      <c r="B128" s="2" t="s">
        <v>10</v>
      </c>
      <c r="C128" s="2">
        <v>13</v>
      </c>
      <c r="D128" s="296" t="s">
        <v>614</v>
      </c>
      <c r="E128" s="297" t="s">
        <v>10</v>
      </c>
      <c r="F128" s="298" t="s">
        <v>477</v>
      </c>
      <c r="G128" s="2"/>
      <c r="H128" s="388">
        <f>SUM(H129)</f>
        <v>2000</v>
      </c>
    </row>
    <row r="129" spans="1:8" ht="17.25" customHeight="1" x14ac:dyDescent="0.25">
      <c r="A129" s="109" t="s">
        <v>618</v>
      </c>
      <c r="B129" s="2" t="s">
        <v>10</v>
      </c>
      <c r="C129" s="2">
        <v>13</v>
      </c>
      <c r="D129" s="296" t="s">
        <v>614</v>
      </c>
      <c r="E129" s="297" t="s">
        <v>10</v>
      </c>
      <c r="F129" s="298" t="s">
        <v>617</v>
      </c>
      <c r="G129" s="2"/>
      <c r="H129" s="388">
        <f>SUM(H130)</f>
        <v>2000</v>
      </c>
    </row>
    <row r="130" spans="1:8" ht="31.5" customHeight="1" x14ac:dyDescent="0.25">
      <c r="A130" s="110" t="s">
        <v>655</v>
      </c>
      <c r="B130" s="2" t="s">
        <v>10</v>
      </c>
      <c r="C130" s="2">
        <v>13</v>
      </c>
      <c r="D130" s="296" t="s">
        <v>614</v>
      </c>
      <c r="E130" s="297" t="s">
        <v>10</v>
      </c>
      <c r="F130" s="298" t="s">
        <v>617</v>
      </c>
      <c r="G130" s="2" t="s">
        <v>16</v>
      </c>
      <c r="H130" s="390">
        <f>SUM(прил9!I87)</f>
        <v>2000</v>
      </c>
    </row>
    <row r="131" spans="1:8" ht="35.25" hidden="1" customHeight="1" x14ac:dyDescent="0.25">
      <c r="A131" s="115" t="s">
        <v>126</v>
      </c>
      <c r="B131" s="35" t="s">
        <v>10</v>
      </c>
      <c r="C131" s="35">
        <v>13</v>
      </c>
      <c r="D131" s="293" t="s">
        <v>491</v>
      </c>
      <c r="E131" s="294" t="s">
        <v>476</v>
      </c>
      <c r="F131" s="295" t="s">
        <v>477</v>
      </c>
      <c r="G131" s="35"/>
      <c r="H131" s="387">
        <f>SUM(H132)</f>
        <v>0</v>
      </c>
    </row>
    <row r="132" spans="1:8" ht="63.75" hidden="1" customHeight="1" x14ac:dyDescent="0.25">
      <c r="A132" s="94" t="s">
        <v>162</v>
      </c>
      <c r="B132" s="2" t="s">
        <v>10</v>
      </c>
      <c r="C132" s="2">
        <v>13</v>
      </c>
      <c r="D132" s="339" t="s">
        <v>242</v>
      </c>
      <c r="E132" s="340" t="s">
        <v>476</v>
      </c>
      <c r="F132" s="341" t="s">
        <v>477</v>
      </c>
      <c r="G132" s="87"/>
      <c r="H132" s="391">
        <f>SUM(H133)</f>
        <v>0</v>
      </c>
    </row>
    <row r="133" spans="1:8" ht="33" hidden="1" customHeight="1" x14ac:dyDescent="0.25">
      <c r="A133" s="94" t="s">
        <v>556</v>
      </c>
      <c r="B133" s="2" t="s">
        <v>10</v>
      </c>
      <c r="C133" s="2">
        <v>13</v>
      </c>
      <c r="D133" s="339" t="s">
        <v>242</v>
      </c>
      <c r="E133" s="340" t="s">
        <v>10</v>
      </c>
      <c r="F133" s="341" t="s">
        <v>477</v>
      </c>
      <c r="G133" s="87"/>
      <c r="H133" s="391">
        <f>SUM(H134)</f>
        <v>0</v>
      </c>
    </row>
    <row r="134" spans="1:8" ht="17.25" hidden="1" customHeight="1" x14ac:dyDescent="0.25">
      <c r="A134" s="85" t="s">
        <v>619</v>
      </c>
      <c r="B134" s="2" t="s">
        <v>10</v>
      </c>
      <c r="C134" s="2">
        <v>13</v>
      </c>
      <c r="D134" s="339" t="s">
        <v>242</v>
      </c>
      <c r="E134" s="340" t="s">
        <v>10</v>
      </c>
      <c r="F134" s="341" t="s">
        <v>620</v>
      </c>
      <c r="G134" s="87"/>
      <c r="H134" s="391">
        <f>SUM(H135)</f>
        <v>0</v>
      </c>
    </row>
    <row r="135" spans="1:8" ht="30" hidden="1" customHeight="1" x14ac:dyDescent="0.25">
      <c r="A135" s="113" t="s">
        <v>655</v>
      </c>
      <c r="B135" s="2" t="s">
        <v>10</v>
      </c>
      <c r="C135" s="2">
        <v>13</v>
      </c>
      <c r="D135" s="339" t="s">
        <v>242</v>
      </c>
      <c r="E135" s="340" t="s">
        <v>10</v>
      </c>
      <c r="F135" s="341" t="s">
        <v>620</v>
      </c>
      <c r="G135" s="87" t="s">
        <v>16</v>
      </c>
      <c r="H135" s="392">
        <f>SUM(прил9!I92)</f>
        <v>0</v>
      </c>
    </row>
    <row r="136" spans="1:8" ht="31.5" x14ac:dyDescent="0.25">
      <c r="A136" s="91" t="s">
        <v>24</v>
      </c>
      <c r="B136" s="35" t="s">
        <v>10</v>
      </c>
      <c r="C136" s="37">
        <v>13</v>
      </c>
      <c r="D136" s="299" t="s">
        <v>212</v>
      </c>
      <c r="E136" s="300" t="s">
        <v>476</v>
      </c>
      <c r="F136" s="301" t="s">
        <v>477</v>
      </c>
      <c r="G136" s="35"/>
      <c r="H136" s="387">
        <f>SUM(H137)</f>
        <v>3877136</v>
      </c>
    </row>
    <row r="137" spans="1:8" ht="17.25" customHeight="1" x14ac:dyDescent="0.25">
      <c r="A137" s="105" t="s">
        <v>95</v>
      </c>
      <c r="B137" s="2" t="s">
        <v>10</v>
      </c>
      <c r="C137" s="72">
        <v>13</v>
      </c>
      <c r="D137" s="314" t="s">
        <v>213</v>
      </c>
      <c r="E137" s="315" t="s">
        <v>476</v>
      </c>
      <c r="F137" s="316" t="s">
        <v>477</v>
      </c>
      <c r="G137" s="2"/>
      <c r="H137" s="388">
        <f>SUM(H138+H140)</f>
        <v>3877136</v>
      </c>
    </row>
    <row r="138" spans="1:8" ht="16.5" customHeight="1" x14ac:dyDescent="0.25">
      <c r="A138" s="3" t="s">
        <v>112</v>
      </c>
      <c r="B138" s="2" t="s">
        <v>10</v>
      </c>
      <c r="C138" s="543">
        <v>13</v>
      </c>
      <c r="D138" s="314" t="s">
        <v>213</v>
      </c>
      <c r="E138" s="315" t="s">
        <v>476</v>
      </c>
      <c r="F138" s="316" t="s">
        <v>499</v>
      </c>
      <c r="G138" s="2"/>
      <c r="H138" s="388">
        <f>SUM(H139)</f>
        <v>7000</v>
      </c>
    </row>
    <row r="139" spans="1:8" ht="31.5" customHeight="1" x14ac:dyDescent="0.25">
      <c r="A139" s="110" t="s">
        <v>655</v>
      </c>
      <c r="B139" s="2" t="s">
        <v>10</v>
      </c>
      <c r="C139" s="543">
        <v>13</v>
      </c>
      <c r="D139" s="314" t="s">
        <v>213</v>
      </c>
      <c r="E139" s="315" t="s">
        <v>476</v>
      </c>
      <c r="F139" s="316" t="s">
        <v>499</v>
      </c>
      <c r="G139" s="2" t="s">
        <v>16</v>
      </c>
      <c r="H139" s="390">
        <f>SUM(прил9!I96)</f>
        <v>7000</v>
      </c>
    </row>
    <row r="140" spans="1:8" ht="16.5" customHeight="1" x14ac:dyDescent="0.25">
      <c r="A140" s="3" t="s">
        <v>113</v>
      </c>
      <c r="B140" s="2" t="s">
        <v>10</v>
      </c>
      <c r="C140" s="72">
        <v>13</v>
      </c>
      <c r="D140" s="314" t="s">
        <v>213</v>
      </c>
      <c r="E140" s="315" t="s">
        <v>476</v>
      </c>
      <c r="F140" s="316" t="s">
        <v>506</v>
      </c>
      <c r="G140" s="2"/>
      <c r="H140" s="388">
        <f>SUM(H141:H142)</f>
        <v>3870136</v>
      </c>
    </row>
    <row r="141" spans="1:8" ht="31.5" customHeight="1" x14ac:dyDescent="0.25">
      <c r="A141" s="97" t="s">
        <v>655</v>
      </c>
      <c r="B141" s="2" t="s">
        <v>10</v>
      </c>
      <c r="C141" s="72">
        <v>13</v>
      </c>
      <c r="D141" s="314" t="s">
        <v>213</v>
      </c>
      <c r="E141" s="315" t="s">
        <v>476</v>
      </c>
      <c r="F141" s="316" t="s">
        <v>506</v>
      </c>
      <c r="G141" s="2" t="s">
        <v>16</v>
      </c>
      <c r="H141" s="389">
        <f>SUM(прил9!I98)</f>
        <v>169385</v>
      </c>
    </row>
    <row r="142" spans="1:8" ht="15.75" customHeight="1" x14ac:dyDescent="0.25">
      <c r="A142" s="3" t="s">
        <v>18</v>
      </c>
      <c r="B142" s="2" t="s">
        <v>10</v>
      </c>
      <c r="C142" s="162">
        <v>13</v>
      </c>
      <c r="D142" s="314" t="s">
        <v>213</v>
      </c>
      <c r="E142" s="315" t="s">
        <v>476</v>
      </c>
      <c r="F142" s="316" t="s">
        <v>506</v>
      </c>
      <c r="G142" s="2" t="s">
        <v>17</v>
      </c>
      <c r="H142" s="389">
        <f>SUM(прил9!I294)</f>
        <v>3700751</v>
      </c>
    </row>
    <row r="143" spans="1:8" ht="18.75" customHeight="1" x14ac:dyDescent="0.25">
      <c r="A143" s="91" t="s">
        <v>195</v>
      </c>
      <c r="B143" s="35" t="s">
        <v>10</v>
      </c>
      <c r="C143" s="37">
        <v>13</v>
      </c>
      <c r="D143" s="299" t="s">
        <v>214</v>
      </c>
      <c r="E143" s="300" t="s">
        <v>476</v>
      </c>
      <c r="F143" s="301" t="s">
        <v>477</v>
      </c>
      <c r="G143" s="35"/>
      <c r="H143" s="387">
        <f>SUM(H144)</f>
        <v>1849028</v>
      </c>
    </row>
    <row r="144" spans="1:8" ht="18" customHeight="1" x14ac:dyDescent="0.25">
      <c r="A144" s="105" t="s">
        <v>194</v>
      </c>
      <c r="B144" s="2" t="s">
        <v>10</v>
      </c>
      <c r="C144" s="141">
        <v>13</v>
      </c>
      <c r="D144" s="314" t="s">
        <v>215</v>
      </c>
      <c r="E144" s="315" t="s">
        <v>476</v>
      </c>
      <c r="F144" s="316" t="s">
        <v>477</v>
      </c>
      <c r="G144" s="2"/>
      <c r="H144" s="388">
        <f>SUM(H145+H147+H149+H151)</f>
        <v>1849028</v>
      </c>
    </row>
    <row r="145" spans="1:8" ht="47.25" customHeight="1" x14ac:dyDescent="0.25">
      <c r="A145" s="105" t="s">
        <v>663</v>
      </c>
      <c r="B145" s="2" t="s">
        <v>10</v>
      </c>
      <c r="C145" s="504">
        <v>13</v>
      </c>
      <c r="D145" s="314" t="s">
        <v>215</v>
      </c>
      <c r="E145" s="315" t="s">
        <v>476</v>
      </c>
      <c r="F145" s="524">
        <v>12712</v>
      </c>
      <c r="G145" s="2"/>
      <c r="H145" s="388">
        <f>SUM(H146)</f>
        <v>23700</v>
      </c>
    </row>
    <row r="146" spans="1:8" ht="48.75" customHeight="1" x14ac:dyDescent="0.25">
      <c r="A146" s="105" t="s">
        <v>86</v>
      </c>
      <c r="B146" s="2" t="s">
        <v>10</v>
      </c>
      <c r="C146" s="504">
        <v>13</v>
      </c>
      <c r="D146" s="314" t="s">
        <v>215</v>
      </c>
      <c r="E146" s="315" t="s">
        <v>476</v>
      </c>
      <c r="F146" s="524">
        <v>12712</v>
      </c>
      <c r="G146" s="2" t="s">
        <v>13</v>
      </c>
      <c r="H146" s="390">
        <f>SUM(прил9!I102)</f>
        <v>23700</v>
      </c>
    </row>
    <row r="147" spans="1:8" ht="16.5" customHeight="1" x14ac:dyDescent="0.25">
      <c r="A147" s="3" t="s">
        <v>196</v>
      </c>
      <c r="B147" s="2" t="s">
        <v>10</v>
      </c>
      <c r="C147" s="141">
        <v>13</v>
      </c>
      <c r="D147" s="314" t="s">
        <v>215</v>
      </c>
      <c r="E147" s="315" t="s">
        <v>476</v>
      </c>
      <c r="F147" s="316" t="s">
        <v>507</v>
      </c>
      <c r="G147" s="2"/>
      <c r="H147" s="388">
        <f>SUM(H148)</f>
        <v>66000</v>
      </c>
    </row>
    <row r="148" spans="1:8" ht="31.5" customHeight="1" x14ac:dyDescent="0.25">
      <c r="A148" s="517" t="s">
        <v>655</v>
      </c>
      <c r="B148" s="2" t="s">
        <v>10</v>
      </c>
      <c r="C148" s="141">
        <v>13</v>
      </c>
      <c r="D148" s="314" t="s">
        <v>215</v>
      </c>
      <c r="E148" s="315" t="s">
        <v>476</v>
      </c>
      <c r="F148" s="316" t="s">
        <v>507</v>
      </c>
      <c r="G148" s="2" t="s">
        <v>16</v>
      </c>
      <c r="H148" s="389">
        <f>SUM(прил9!I104)</f>
        <v>66000</v>
      </c>
    </row>
    <row r="149" spans="1:8" ht="32.25" customHeight="1" x14ac:dyDescent="0.25">
      <c r="A149" s="142" t="s">
        <v>646</v>
      </c>
      <c r="B149" s="2" t="s">
        <v>10</v>
      </c>
      <c r="C149" s="504">
        <v>13</v>
      </c>
      <c r="D149" s="314" t="s">
        <v>215</v>
      </c>
      <c r="E149" s="315" t="s">
        <v>476</v>
      </c>
      <c r="F149" s="316" t="s">
        <v>539</v>
      </c>
      <c r="G149" s="2"/>
      <c r="H149" s="388">
        <f>SUM(H150)</f>
        <v>60000</v>
      </c>
    </row>
    <row r="150" spans="1:8" ht="48.75" customHeight="1" x14ac:dyDescent="0.25">
      <c r="A150" s="142" t="s">
        <v>86</v>
      </c>
      <c r="B150" s="2" t="s">
        <v>10</v>
      </c>
      <c r="C150" s="504">
        <v>13</v>
      </c>
      <c r="D150" s="314" t="s">
        <v>215</v>
      </c>
      <c r="E150" s="315" t="s">
        <v>476</v>
      </c>
      <c r="F150" s="316" t="s">
        <v>539</v>
      </c>
      <c r="G150" s="2" t="s">
        <v>13</v>
      </c>
      <c r="H150" s="389">
        <f>SUM(прил9!I106)</f>
        <v>60000</v>
      </c>
    </row>
    <row r="151" spans="1:8" ht="80.25" customHeight="1" x14ac:dyDescent="0.25">
      <c r="A151" s="111" t="s">
        <v>509</v>
      </c>
      <c r="B151" s="2" t="s">
        <v>10</v>
      </c>
      <c r="C151" s="348">
        <v>13</v>
      </c>
      <c r="D151" s="314" t="s">
        <v>215</v>
      </c>
      <c r="E151" s="315" t="s">
        <v>476</v>
      </c>
      <c r="F151" s="316" t="s">
        <v>508</v>
      </c>
      <c r="G151" s="2"/>
      <c r="H151" s="388">
        <f>SUM(H152:H153)</f>
        <v>1699328</v>
      </c>
    </row>
    <row r="152" spans="1:8" ht="49.5" customHeight="1" x14ac:dyDescent="0.25">
      <c r="A152" s="105" t="s">
        <v>86</v>
      </c>
      <c r="B152" s="2" t="s">
        <v>10</v>
      </c>
      <c r="C152" s="348">
        <v>13</v>
      </c>
      <c r="D152" s="314" t="s">
        <v>215</v>
      </c>
      <c r="E152" s="315" t="s">
        <v>476</v>
      </c>
      <c r="F152" s="316" t="s">
        <v>508</v>
      </c>
      <c r="G152" s="2" t="s">
        <v>13</v>
      </c>
      <c r="H152" s="389">
        <f>SUM(прил9!I108)</f>
        <v>886000</v>
      </c>
    </row>
    <row r="153" spans="1:8" ht="33" customHeight="1" x14ac:dyDescent="0.25">
      <c r="A153" s="110" t="s">
        <v>655</v>
      </c>
      <c r="B153" s="2" t="s">
        <v>10</v>
      </c>
      <c r="C153" s="348">
        <v>13</v>
      </c>
      <c r="D153" s="314" t="s">
        <v>215</v>
      </c>
      <c r="E153" s="315" t="s">
        <v>476</v>
      </c>
      <c r="F153" s="316" t="s">
        <v>508</v>
      </c>
      <c r="G153" s="2" t="s">
        <v>16</v>
      </c>
      <c r="H153" s="389">
        <f>SUM(прил9!I109)</f>
        <v>813328</v>
      </c>
    </row>
    <row r="154" spans="1:8" ht="18" customHeight="1" x14ac:dyDescent="0.25">
      <c r="A154" s="34" t="s">
        <v>91</v>
      </c>
      <c r="B154" s="35" t="s">
        <v>10</v>
      </c>
      <c r="C154" s="37">
        <v>13</v>
      </c>
      <c r="D154" s="305" t="s">
        <v>209</v>
      </c>
      <c r="E154" s="306" t="s">
        <v>476</v>
      </c>
      <c r="F154" s="307" t="s">
        <v>477</v>
      </c>
      <c r="G154" s="35"/>
      <c r="H154" s="387">
        <f>SUM(H155)</f>
        <v>80000</v>
      </c>
    </row>
    <row r="155" spans="1:8" ht="18" customHeight="1" x14ac:dyDescent="0.25">
      <c r="A155" s="111" t="s">
        <v>92</v>
      </c>
      <c r="B155" s="2" t="s">
        <v>10</v>
      </c>
      <c r="C155" s="543">
        <v>13</v>
      </c>
      <c r="D155" s="333" t="s">
        <v>210</v>
      </c>
      <c r="E155" s="315" t="s">
        <v>476</v>
      </c>
      <c r="F155" s="316" t="s">
        <v>477</v>
      </c>
      <c r="G155" s="2"/>
      <c r="H155" s="388">
        <f>SUM(H156)</f>
        <v>80000</v>
      </c>
    </row>
    <row r="156" spans="1:8" ht="18.75" customHeight="1" x14ac:dyDescent="0.25">
      <c r="A156" s="111" t="s">
        <v>670</v>
      </c>
      <c r="B156" s="2" t="s">
        <v>10</v>
      </c>
      <c r="C156" s="543">
        <v>13</v>
      </c>
      <c r="D156" s="333" t="s">
        <v>210</v>
      </c>
      <c r="E156" s="315" t="s">
        <v>476</v>
      </c>
      <c r="F156" s="524">
        <v>10030</v>
      </c>
      <c r="G156" s="2"/>
      <c r="H156" s="388">
        <f>SUM(H157)</f>
        <v>80000</v>
      </c>
    </row>
    <row r="157" spans="1:8" ht="18" customHeight="1" x14ac:dyDescent="0.25">
      <c r="A157" s="73" t="s">
        <v>40</v>
      </c>
      <c r="B157" s="2" t="s">
        <v>10</v>
      </c>
      <c r="C157" s="543">
        <v>13</v>
      </c>
      <c r="D157" s="333" t="s">
        <v>210</v>
      </c>
      <c r="E157" s="315" t="s">
        <v>476</v>
      </c>
      <c r="F157" s="524">
        <v>10030</v>
      </c>
      <c r="G157" s="2" t="s">
        <v>39</v>
      </c>
      <c r="H157" s="389">
        <f>SUM(прил9!I113)</f>
        <v>80000</v>
      </c>
    </row>
    <row r="158" spans="1:8" ht="33" customHeight="1" x14ac:dyDescent="0.25">
      <c r="A158" s="34" t="s">
        <v>140</v>
      </c>
      <c r="B158" s="35" t="s">
        <v>10</v>
      </c>
      <c r="C158" s="37">
        <v>13</v>
      </c>
      <c r="D158" s="299" t="s">
        <v>216</v>
      </c>
      <c r="E158" s="300" t="s">
        <v>476</v>
      </c>
      <c r="F158" s="301" t="s">
        <v>477</v>
      </c>
      <c r="G158" s="35"/>
      <c r="H158" s="387">
        <f>SUM(H159)</f>
        <v>6272767</v>
      </c>
    </row>
    <row r="159" spans="1:8" ht="33" customHeight="1" x14ac:dyDescent="0.25">
      <c r="A159" s="105" t="s">
        <v>141</v>
      </c>
      <c r="B159" s="2" t="s">
        <v>10</v>
      </c>
      <c r="C159" s="72">
        <v>13</v>
      </c>
      <c r="D159" s="314" t="s">
        <v>217</v>
      </c>
      <c r="E159" s="315" t="s">
        <v>476</v>
      </c>
      <c r="F159" s="316" t="s">
        <v>477</v>
      </c>
      <c r="G159" s="2"/>
      <c r="H159" s="388">
        <f>SUM(H160)</f>
        <v>6272767</v>
      </c>
    </row>
    <row r="160" spans="1:8" ht="31.5" x14ac:dyDescent="0.25">
      <c r="A160" s="3" t="s">
        <v>96</v>
      </c>
      <c r="B160" s="2" t="s">
        <v>10</v>
      </c>
      <c r="C160" s="72">
        <v>13</v>
      </c>
      <c r="D160" s="314" t="s">
        <v>217</v>
      </c>
      <c r="E160" s="315" t="s">
        <v>476</v>
      </c>
      <c r="F160" s="316" t="s">
        <v>510</v>
      </c>
      <c r="G160" s="2"/>
      <c r="H160" s="388">
        <f>SUM(H161:H163)</f>
        <v>6272767</v>
      </c>
    </row>
    <row r="161" spans="1:8" ht="46.5" customHeight="1" x14ac:dyDescent="0.25">
      <c r="A161" s="105" t="s">
        <v>86</v>
      </c>
      <c r="B161" s="2" t="s">
        <v>10</v>
      </c>
      <c r="C161" s="72">
        <v>13</v>
      </c>
      <c r="D161" s="314" t="s">
        <v>217</v>
      </c>
      <c r="E161" s="315" t="s">
        <v>476</v>
      </c>
      <c r="F161" s="316" t="s">
        <v>510</v>
      </c>
      <c r="G161" s="2" t="s">
        <v>13</v>
      </c>
      <c r="H161" s="389">
        <f>SUM(прил9!I117)</f>
        <v>3175000</v>
      </c>
    </row>
    <row r="162" spans="1:8" ht="30.75" customHeight="1" x14ac:dyDescent="0.25">
      <c r="A162" s="97" t="s">
        <v>655</v>
      </c>
      <c r="B162" s="2" t="s">
        <v>10</v>
      </c>
      <c r="C162" s="72">
        <v>13</v>
      </c>
      <c r="D162" s="314" t="s">
        <v>217</v>
      </c>
      <c r="E162" s="315" t="s">
        <v>476</v>
      </c>
      <c r="F162" s="316" t="s">
        <v>510</v>
      </c>
      <c r="G162" s="2" t="s">
        <v>16</v>
      </c>
      <c r="H162" s="389">
        <f>SUM(прил9!I118)</f>
        <v>3023767</v>
      </c>
    </row>
    <row r="163" spans="1:8" ht="15.75" customHeight="1" x14ac:dyDescent="0.25">
      <c r="A163" s="3" t="s">
        <v>18</v>
      </c>
      <c r="B163" s="2" t="s">
        <v>10</v>
      </c>
      <c r="C163" s="72">
        <v>13</v>
      </c>
      <c r="D163" s="314" t="s">
        <v>217</v>
      </c>
      <c r="E163" s="315" t="s">
        <v>476</v>
      </c>
      <c r="F163" s="316" t="s">
        <v>510</v>
      </c>
      <c r="G163" s="2" t="s">
        <v>17</v>
      </c>
      <c r="H163" s="389">
        <f>SUM(прил9!I119)</f>
        <v>74000</v>
      </c>
    </row>
    <row r="164" spans="1:8" ht="15.75" hidden="1" customHeight="1" x14ac:dyDescent="0.25">
      <c r="A164" s="34" t="s">
        <v>669</v>
      </c>
      <c r="B164" s="35" t="s">
        <v>10</v>
      </c>
      <c r="C164" s="37">
        <v>13</v>
      </c>
      <c r="D164" s="299" t="s">
        <v>667</v>
      </c>
      <c r="E164" s="300" t="s">
        <v>476</v>
      </c>
      <c r="F164" s="301" t="s">
        <v>477</v>
      </c>
      <c r="G164" s="35"/>
      <c r="H164" s="387">
        <f>SUM(H165)</f>
        <v>0</v>
      </c>
    </row>
    <row r="165" spans="1:8" ht="15.75" hidden="1" customHeight="1" x14ac:dyDescent="0.25">
      <c r="A165" s="3" t="s">
        <v>22</v>
      </c>
      <c r="B165" s="2" t="s">
        <v>10</v>
      </c>
      <c r="C165" s="504">
        <v>13</v>
      </c>
      <c r="D165" s="314" t="s">
        <v>668</v>
      </c>
      <c r="E165" s="315" t="s">
        <v>476</v>
      </c>
      <c r="F165" s="316" t="s">
        <v>477</v>
      </c>
      <c r="G165" s="2"/>
      <c r="H165" s="388">
        <f>SUM(H166)</f>
        <v>0</v>
      </c>
    </row>
    <row r="166" spans="1:8" ht="15.75" hidden="1" customHeight="1" x14ac:dyDescent="0.25">
      <c r="A166" s="3" t="s">
        <v>670</v>
      </c>
      <c r="B166" s="2" t="s">
        <v>10</v>
      </c>
      <c r="C166" s="504">
        <v>13</v>
      </c>
      <c r="D166" s="314" t="s">
        <v>668</v>
      </c>
      <c r="E166" s="315" t="s">
        <v>476</v>
      </c>
      <c r="F166" s="524">
        <v>10030</v>
      </c>
      <c r="G166" s="2"/>
      <c r="H166" s="388">
        <f>SUM(H167)</f>
        <v>0</v>
      </c>
    </row>
    <row r="167" spans="1:8" ht="15.75" hidden="1" customHeight="1" x14ac:dyDescent="0.25">
      <c r="A167" s="73" t="s">
        <v>40</v>
      </c>
      <c r="B167" s="2" t="s">
        <v>10</v>
      </c>
      <c r="C167" s="504">
        <v>13</v>
      </c>
      <c r="D167" s="314" t="s">
        <v>668</v>
      </c>
      <c r="E167" s="315" t="s">
        <v>476</v>
      </c>
      <c r="F167" s="524">
        <v>10030</v>
      </c>
      <c r="G167" s="2" t="s">
        <v>39</v>
      </c>
      <c r="H167" s="389">
        <f>SUM(прил9!I123)</f>
        <v>0</v>
      </c>
    </row>
    <row r="168" spans="1:8" ht="33" customHeight="1" x14ac:dyDescent="0.25">
      <c r="A168" s="90" t="s">
        <v>75</v>
      </c>
      <c r="B168" s="17" t="s">
        <v>15</v>
      </c>
      <c r="C168" s="46"/>
      <c r="D168" s="327"/>
      <c r="E168" s="328"/>
      <c r="F168" s="329"/>
      <c r="G168" s="16"/>
      <c r="H168" s="385">
        <f>SUM(H169)</f>
        <v>2151500</v>
      </c>
    </row>
    <row r="169" spans="1:8" ht="33.75" customHeight="1" x14ac:dyDescent="0.25">
      <c r="A169" s="107" t="s">
        <v>76</v>
      </c>
      <c r="B169" s="27" t="s">
        <v>15</v>
      </c>
      <c r="C169" s="64" t="s">
        <v>32</v>
      </c>
      <c r="D169" s="330"/>
      <c r="E169" s="331"/>
      <c r="F169" s="332"/>
      <c r="G169" s="26"/>
      <c r="H169" s="386">
        <f>SUM(H170)</f>
        <v>2151500</v>
      </c>
    </row>
    <row r="170" spans="1:8" ht="65.25" customHeight="1" x14ac:dyDescent="0.25">
      <c r="A170" s="91" t="s">
        <v>142</v>
      </c>
      <c r="B170" s="35" t="s">
        <v>15</v>
      </c>
      <c r="C170" s="49" t="s">
        <v>32</v>
      </c>
      <c r="D170" s="305" t="s">
        <v>218</v>
      </c>
      <c r="E170" s="306" t="s">
        <v>476</v>
      </c>
      <c r="F170" s="307" t="s">
        <v>477</v>
      </c>
      <c r="G170" s="35"/>
      <c r="H170" s="387">
        <f>SUM(H171+H177)</f>
        <v>2151500</v>
      </c>
    </row>
    <row r="171" spans="1:8" ht="95.25" customHeight="1" x14ac:dyDescent="0.25">
      <c r="A171" s="94" t="s">
        <v>143</v>
      </c>
      <c r="B171" s="2" t="s">
        <v>15</v>
      </c>
      <c r="C171" s="10" t="s">
        <v>32</v>
      </c>
      <c r="D171" s="333" t="s">
        <v>219</v>
      </c>
      <c r="E171" s="334" t="s">
        <v>476</v>
      </c>
      <c r="F171" s="335" t="s">
        <v>477</v>
      </c>
      <c r="G171" s="2"/>
      <c r="H171" s="388">
        <f>SUM(H172)</f>
        <v>1889500</v>
      </c>
    </row>
    <row r="172" spans="1:8" ht="34.5" customHeight="1" x14ac:dyDescent="0.25">
      <c r="A172" s="94" t="s">
        <v>511</v>
      </c>
      <c r="B172" s="2" t="s">
        <v>15</v>
      </c>
      <c r="C172" s="10" t="s">
        <v>32</v>
      </c>
      <c r="D172" s="333" t="s">
        <v>219</v>
      </c>
      <c r="E172" s="334" t="s">
        <v>10</v>
      </c>
      <c r="F172" s="335" t="s">
        <v>477</v>
      </c>
      <c r="G172" s="2"/>
      <c r="H172" s="388">
        <f>SUM(H173)</f>
        <v>1889500</v>
      </c>
    </row>
    <row r="173" spans="1:8" ht="33" customHeight="1" x14ac:dyDescent="0.25">
      <c r="A173" s="3" t="s">
        <v>96</v>
      </c>
      <c r="B173" s="2" t="s">
        <v>15</v>
      </c>
      <c r="C173" s="10" t="s">
        <v>32</v>
      </c>
      <c r="D173" s="333" t="s">
        <v>219</v>
      </c>
      <c r="E173" s="334" t="s">
        <v>10</v>
      </c>
      <c r="F173" s="335" t="s">
        <v>510</v>
      </c>
      <c r="G173" s="2"/>
      <c r="H173" s="388">
        <f>SUM(H174:H176)</f>
        <v>1889500</v>
      </c>
    </row>
    <row r="174" spans="1:8" ht="46.5" customHeight="1" x14ac:dyDescent="0.25">
      <c r="A174" s="105" t="s">
        <v>86</v>
      </c>
      <c r="B174" s="2" t="s">
        <v>15</v>
      </c>
      <c r="C174" s="10" t="s">
        <v>32</v>
      </c>
      <c r="D174" s="333" t="s">
        <v>219</v>
      </c>
      <c r="E174" s="334" t="s">
        <v>10</v>
      </c>
      <c r="F174" s="335" t="s">
        <v>510</v>
      </c>
      <c r="G174" s="2" t="s">
        <v>13</v>
      </c>
      <c r="H174" s="389">
        <f>SUM(прил9!I130)</f>
        <v>1764500</v>
      </c>
    </row>
    <row r="175" spans="1:8" ht="31.5" customHeight="1" x14ac:dyDescent="0.25">
      <c r="A175" s="97" t="s">
        <v>655</v>
      </c>
      <c r="B175" s="2" t="s">
        <v>15</v>
      </c>
      <c r="C175" s="10" t="s">
        <v>32</v>
      </c>
      <c r="D175" s="333" t="s">
        <v>219</v>
      </c>
      <c r="E175" s="334" t="s">
        <v>10</v>
      </c>
      <c r="F175" s="335" t="s">
        <v>510</v>
      </c>
      <c r="G175" s="2" t="s">
        <v>16</v>
      </c>
      <c r="H175" s="389">
        <f>SUM(прил9!I131)</f>
        <v>123000</v>
      </c>
    </row>
    <row r="176" spans="1:8" ht="17.25" customHeight="1" x14ac:dyDescent="0.25">
      <c r="A176" s="3" t="s">
        <v>18</v>
      </c>
      <c r="B176" s="2" t="s">
        <v>15</v>
      </c>
      <c r="C176" s="10" t="s">
        <v>32</v>
      </c>
      <c r="D176" s="333" t="s">
        <v>219</v>
      </c>
      <c r="E176" s="334" t="s">
        <v>10</v>
      </c>
      <c r="F176" s="335" t="s">
        <v>510</v>
      </c>
      <c r="G176" s="2" t="s">
        <v>17</v>
      </c>
      <c r="H176" s="389">
        <f>SUM(прил9!I132)</f>
        <v>2000</v>
      </c>
    </row>
    <row r="177" spans="1:8" ht="93.75" customHeight="1" x14ac:dyDescent="0.25">
      <c r="A177" s="63" t="s">
        <v>625</v>
      </c>
      <c r="B177" s="2" t="s">
        <v>15</v>
      </c>
      <c r="C177" s="10" t="s">
        <v>32</v>
      </c>
      <c r="D177" s="308" t="s">
        <v>621</v>
      </c>
      <c r="E177" s="309" t="s">
        <v>476</v>
      </c>
      <c r="F177" s="310" t="s">
        <v>477</v>
      </c>
      <c r="G177" s="2"/>
      <c r="H177" s="388">
        <f>SUM(H178)</f>
        <v>262000</v>
      </c>
    </row>
    <row r="178" spans="1:8" ht="46.5" customHeight="1" x14ac:dyDescent="0.25">
      <c r="A178" s="125" t="s">
        <v>623</v>
      </c>
      <c r="B178" s="2" t="s">
        <v>15</v>
      </c>
      <c r="C178" s="10" t="s">
        <v>32</v>
      </c>
      <c r="D178" s="308" t="s">
        <v>621</v>
      </c>
      <c r="E178" s="309" t="s">
        <v>10</v>
      </c>
      <c r="F178" s="310" t="s">
        <v>477</v>
      </c>
      <c r="G178" s="2"/>
      <c r="H178" s="388">
        <f>SUM(H179)</f>
        <v>262000</v>
      </c>
    </row>
    <row r="179" spans="1:8" ht="36.75" customHeight="1" x14ac:dyDescent="0.25">
      <c r="A179" s="125" t="s">
        <v>624</v>
      </c>
      <c r="B179" s="2" t="s">
        <v>15</v>
      </c>
      <c r="C179" s="10" t="s">
        <v>32</v>
      </c>
      <c r="D179" s="308" t="s">
        <v>621</v>
      </c>
      <c r="E179" s="309" t="s">
        <v>10</v>
      </c>
      <c r="F179" s="316" t="s">
        <v>622</v>
      </c>
      <c r="G179" s="2"/>
      <c r="H179" s="388">
        <f>SUM(H180)</f>
        <v>262000</v>
      </c>
    </row>
    <row r="180" spans="1:8" ht="32.25" customHeight="1" x14ac:dyDescent="0.25">
      <c r="A180" s="110" t="s">
        <v>655</v>
      </c>
      <c r="B180" s="2" t="s">
        <v>15</v>
      </c>
      <c r="C180" s="10" t="s">
        <v>32</v>
      </c>
      <c r="D180" s="308" t="s">
        <v>621</v>
      </c>
      <c r="E180" s="309" t="s">
        <v>10</v>
      </c>
      <c r="F180" s="316" t="s">
        <v>622</v>
      </c>
      <c r="G180" s="2" t="s">
        <v>16</v>
      </c>
      <c r="H180" s="389">
        <f>SUM(прил9!I136)</f>
        <v>262000</v>
      </c>
    </row>
    <row r="181" spans="1:8" ht="15.75" x14ac:dyDescent="0.25">
      <c r="A181" s="90" t="s">
        <v>25</v>
      </c>
      <c r="B181" s="17" t="s">
        <v>20</v>
      </c>
      <c r="C181" s="46"/>
      <c r="D181" s="327"/>
      <c r="E181" s="328"/>
      <c r="F181" s="329"/>
      <c r="G181" s="16"/>
      <c r="H181" s="385">
        <f>SUM(H182+H188+H213)</f>
        <v>28163104</v>
      </c>
    </row>
    <row r="182" spans="1:8" ht="15.75" x14ac:dyDescent="0.25">
      <c r="A182" s="107" t="s">
        <v>262</v>
      </c>
      <c r="B182" s="27" t="s">
        <v>20</v>
      </c>
      <c r="C182" s="64" t="s">
        <v>35</v>
      </c>
      <c r="D182" s="330"/>
      <c r="E182" s="331"/>
      <c r="F182" s="332"/>
      <c r="G182" s="26"/>
      <c r="H182" s="386">
        <f>SUM(H183)</f>
        <v>450000</v>
      </c>
    </row>
    <row r="183" spans="1:8" ht="47.25" x14ac:dyDescent="0.25">
      <c r="A183" s="91" t="s">
        <v>146</v>
      </c>
      <c r="B183" s="35" t="s">
        <v>20</v>
      </c>
      <c r="C183" s="37" t="s">
        <v>35</v>
      </c>
      <c r="D183" s="299" t="s">
        <v>514</v>
      </c>
      <c r="E183" s="300" t="s">
        <v>476</v>
      </c>
      <c r="F183" s="301" t="s">
        <v>477</v>
      </c>
      <c r="G183" s="35"/>
      <c r="H183" s="387">
        <f>SUM(H184)</f>
        <v>450000</v>
      </c>
    </row>
    <row r="184" spans="1:8" ht="68.25" customHeight="1" x14ac:dyDescent="0.25">
      <c r="A184" s="94" t="s">
        <v>191</v>
      </c>
      <c r="B184" s="51" t="s">
        <v>20</v>
      </c>
      <c r="C184" s="62" t="s">
        <v>35</v>
      </c>
      <c r="D184" s="302" t="s">
        <v>229</v>
      </c>
      <c r="E184" s="303" t="s">
        <v>476</v>
      </c>
      <c r="F184" s="304" t="s">
        <v>477</v>
      </c>
      <c r="G184" s="51"/>
      <c r="H184" s="388">
        <f>SUM(H185)</f>
        <v>450000</v>
      </c>
    </row>
    <row r="185" spans="1:8" ht="33" customHeight="1" x14ac:dyDescent="0.25">
      <c r="A185" s="94" t="s">
        <v>515</v>
      </c>
      <c r="B185" s="51" t="s">
        <v>20</v>
      </c>
      <c r="C185" s="62" t="s">
        <v>35</v>
      </c>
      <c r="D185" s="302" t="s">
        <v>229</v>
      </c>
      <c r="E185" s="303" t="s">
        <v>10</v>
      </c>
      <c r="F185" s="304" t="s">
        <v>477</v>
      </c>
      <c r="G185" s="51"/>
      <c r="H185" s="388">
        <f>SUM(H186)</f>
        <v>450000</v>
      </c>
    </row>
    <row r="186" spans="1:8" ht="15.75" customHeight="1" x14ac:dyDescent="0.25">
      <c r="A186" s="94" t="s">
        <v>192</v>
      </c>
      <c r="B186" s="51" t="s">
        <v>20</v>
      </c>
      <c r="C186" s="62" t="s">
        <v>35</v>
      </c>
      <c r="D186" s="302" t="s">
        <v>229</v>
      </c>
      <c r="E186" s="303" t="s">
        <v>10</v>
      </c>
      <c r="F186" s="304" t="s">
        <v>516</v>
      </c>
      <c r="G186" s="51"/>
      <c r="H186" s="388">
        <f>SUM(H187)</f>
        <v>450000</v>
      </c>
    </row>
    <row r="187" spans="1:8" ht="15.75" customHeight="1" x14ac:dyDescent="0.25">
      <c r="A187" s="3" t="s">
        <v>18</v>
      </c>
      <c r="B187" s="51" t="s">
        <v>20</v>
      </c>
      <c r="C187" s="62" t="s">
        <v>35</v>
      </c>
      <c r="D187" s="302" t="s">
        <v>229</v>
      </c>
      <c r="E187" s="303" t="s">
        <v>10</v>
      </c>
      <c r="F187" s="304" t="s">
        <v>516</v>
      </c>
      <c r="G187" s="51" t="s">
        <v>17</v>
      </c>
      <c r="H187" s="390">
        <f>SUM(прил9!I143)</f>
        <v>450000</v>
      </c>
    </row>
    <row r="188" spans="1:8" ht="15.75" x14ac:dyDescent="0.25">
      <c r="A188" s="107" t="s">
        <v>145</v>
      </c>
      <c r="B188" s="27" t="s">
        <v>20</v>
      </c>
      <c r="C188" s="47" t="s">
        <v>32</v>
      </c>
      <c r="D188" s="317"/>
      <c r="E188" s="318"/>
      <c r="F188" s="319"/>
      <c r="G188" s="26"/>
      <c r="H188" s="386">
        <f>SUM(H189+H206)</f>
        <v>26825341</v>
      </c>
    </row>
    <row r="189" spans="1:8" ht="47.25" x14ac:dyDescent="0.25">
      <c r="A189" s="91" t="s">
        <v>146</v>
      </c>
      <c r="B189" s="35" t="s">
        <v>20</v>
      </c>
      <c r="C189" s="37" t="s">
        <v>32</v>
      </c>
      <c r="D189" s="299" t="s">
        <v>514</v>
      </c>
      <c r="E189" s="300" t="s">
        <v>476</v>
      </c>
      <c r="F189" s="301" t="s">
        <v>477</v>
      </c>
      <c r="G189" s="35"/>
      <c r="H189" s="387">
        <f>SUM(H190+H202)</f>
        <v>10444971</v>
      </c>
    </row>
    <row r="190" spans="1:8" ht="65.25" customHeight="1" x14ac:dyDescent="0.25">
      <c r="A190" s="94" t="s">
        <v>147</v>
      </c>
      <c r="B190" s="51" t="s">
        <v>20</v>
      </c>
      <c r="C190" s="62" t="s">
        <v>32</v>
      </c>
      <c r="D190" s="302" t="s">
        <v>221</v>
      </c>
      <c r="E190" s="303" t="s">
        <v>476</v>
      </c>
      <c r="F190" s="304" t="s">
        <v>477</v>
      </c>
      <c r="G190" s="51"/>
      <c r="H190" s="388">
        <f>SUM(H191)</f>
        <v>10396971</v>
      </c>
    </row>
    <row r="191" spans="1:8" ht="47.25" customHeight="1" x14ac:dyDescent="0.25">
      <c r="A191" s="94" t="s">
        <v>517</v>
      </c>
      <c r="B191" s="51" t="s">
        <v>20</v>
      </c>
      <c r="C191" s="62" t="s">
        <v>32</v>
      </c>
      <c r="D191" s="302" t="s">
        <v>221</v>
      </c>
      <c r="E191" s="303" t="s">
        <v>10</v>
      </c>
      <c r="F191" s="304" t="s">
        <v>477</v>
      </c>
      <c r="G191" s="51"/>
      <c r="H191" s="388">
        <f>SUM(H192+H194+H196+H198+H200)</f>
        <v>10396971</v>
      </c>
    </row>
    <row r="192" spans="1:8" ht="31.5" customHeight="1" x14ac:dyDescent="0.25">
      <c r="A192" s="94" t="s">
        <v>781</v>
      </c>
      <c r="B192" s="51" t="s">
        <v>20</v>
      </c>
      <c r="C192" s="62" t="s">
        <v>32</v>
      </c>
      <c r="D192" s="302" t="s">
        <v>221</v>
      </c>
      <c r="E192" s="303" t="s">
        <v>10</v>
      </c>
      <c r="F192" s="546">
        <v>13390</v>
      </c>
      <c r="G192" s="51"/>
      <c r="H192" s="388">
        <f>SUM(H193)</f>
        <v>4220915</v>
      </c>
    </row>
    <row r="193" spans="1:11" ht="33.75" customHeight="1" x14ac:dyDescent="0.25">
      <c r="A193" s="94" t="s">
        <v>190</v>
      </c>
      <c r="B193" s="51" t="s">
        <v>20</v>
      </c>
      <c r="C193" s="62" t="s">
        <v>32</v>
      </c>
      <c r="D193" s="302" t="s">
        <v>221</v>
      </c>
      <c r="E193" s="303" t="s">
        <v>10</v>
      </c>
      <c r="F193" s="546">
        <v>13390</v>
      </c>
      <c r="G193" s="51" t="s">
        <v>185</v>
      </c>
      <c r="H193" s="390">
        <f>SUM(прил9!I149)</f>
        <v>4220915</v>
      </c>
    </row>
    <row r="194" spans="1:11" ht="19.5" customHeight="1" x14ac:dyDescent="0.25">
      <c r="A194" s="94" t="s">
        <v>785</v>
      </c>
      <c r="B194" s="51" t="s">
        <v>20</v>
      </c>
      <c r="C194" s="62" t="s">
        <v>32</v>
      </c>
      <c r="D194" s="302" t="s">
        <v>221</v>
      </c>
      <c r="E194" s="303" t="s">
        <v>10</v>
      </c>
      <c r="F194" s="304" t="s">
        <v>784</v>
      </c>
      <c r="G194" s="51"/>
      <c r="H194" s="388">
        <f>SUM(H195)</f>
        <v>399971</v>
      </c>
    </row>
    <row r="195" spans="1:11" ht="33.75" customHeight="1" x14ac:dyDescent="0.25">
      <c r="A195" s="94" t="s">
        <v>190</v>
      </c>
      <c r="B195" s="51" t="s">
        <v>20</v>
      </c>
      <c r="C195" s="62" t="s">
        <v>32</v>
      </c>
      <c r="D195" s="302" t="s">
        <v>221</v>
      </c>
      <c r="E195" s="303" t="s">
        <v>10</v>
      </c>
      <c r="F195" s="304" t="s">
        <v>784</v>
      </c>
      <c r="G195" s="51" t="s">
        <v>185</v>
      </c>
      <c r="H195" s="390">
        <f>SUM(прил9!I151)</f>
        <v>399971</v>
      </c>
    </row>
    <row r="196" spans="1:11" ht="33.75" customHeight="1" x14ac:dyDescent="0.25">
      <c r="A196" s="94" t="s">
        <v>148</v>
      </c>
      <c r="B196" s="51" t="s">
        <v>20</v>
      </c>
      <c r="C196" s="62" t="s">
        <v>32</v>
      </c>
      <c r="D196" s="302" t="s">
        <v>221</v>
      </c>
      <c r="E196" s="303" t="s">
        <v>10</v>
      </c>
      <c r="F196" s="304" t="s">
        <v>518</v>
      </c>
      <c r="G196" s="51"/>
      <c r="H196" s="388">
        <f>SUM(H197)</f>
        <v>2072445</v>
      </c>
      <c r="I196" s="561"/>
      <c r="J196" s="562"/>
      <c r="K196" s="562"/>
    </row>
    <row r="197" spans="1:11" ht="33.75" customHeight="1" x14ac:dyDescent="0.25">
      <c r="A197" s="94" t="s">
        <v>190</v>
      </c>
      <c r="B197" s="51" t="s">
        <v>20</v>
      </c>
      <c r="C197" s="62" t="s">
        <v>32</v>
      </c>
      <c r="D197" s="302" t="s">
        <v>221</v>
      </c>
      <c r="E197" s="303" t="s">
        <v>10</v>
      </c>
      <c r="F197" s="304" t="s">
        <v>518</v>
      </c>
      <c r="G197" s="51" t="s">
        <v>185</v>
      </c>
      <c r="H197" s="390">
        <f>SUM(прил9!I153)</f>
        <v>2072445</v>
      </c>
    </row>
    <row r="198" spans="1:11" ht="48" customHeight="1" x14ac:dyDescent="0.25">
      <c r="A198" s="94" t="s">
        <v>519</v>
      </c>
      <c r="B198" s="51" t="s">
        <v>20</v>
      </c>
      <c r="C198" s="62" t="s">
        <v>32</v>
      </c>
      <c r="D198" s="302" t="s">
        <v>221</v>
      </c>
      <c r="E198" s="303" t="s">
        <v>10</v>
      </c>
      <c r="F198" s="304" t="s">
        <v>520</v>
      </c>
      <c r="G198" s="51"/>
      <c r="H198" s="388">
        <f>SUM(H199)</f>
        <v>2718640</v>
      </c>
    </row>
    <row r="199" spans="1:11" ht="19.5" customHeight="1" x14ac:dyDescent="0.25">
      <c r="A199" s="94" t="s">
        <v>21</v>
      </c>
      <c r="B199" s="51" t="s">
        <v>20</v>
      </c>
      <c r="C199" s="62" t="s">
        <v>32</v>
      </c>
      <c r="D199" s="127" t="s">
        <v>221</v>
      </c>
      <c r="E199" s="353" t="s">
        <v>10</v>
      </c>
      <c r="F199" s="354" t="s">
        <v>520</v>
      </c>
      <c r="G199" s="51" t="s">
        <v>69</v>
      </c>
      <c r="H199" s="390">
        <f>SUM(прил9!I155)</f>
        <v>2718640</v>
      </c>
    </row>
    <row r="200" spans="1:11" ht="47.25" x14ac:dyDescent="0.25">
      <c r="A200" s="94" t="s">
        <v>521</v>
      </c>
      <c r="B200" s="51" t="s">
        <v>20</v>
      </c>
      <c r="C200" s="62" t="s">
        <v>32</v>
      </c>
      <c r="D200" s="302" t="s">
        <v>221</v>
      </c>
      <c r="E200" s="303" t="s">
        <v>10</v>
      </c>
      <c r="F200" s="304" t="s">
        <v>522</v>
      </c>
      <c r="G200" s="51"/>
      <c r="H200" s="388">
        <f>SUM(H201)</f>
        <v>985000</v>
      </c>
    </row>
    <row r="201" spans="1:11" ht="18" customHeight="1" x14ac:dyDescent="0.25">
      <c r="A201" s="94" t="s">
        <v>21</v>
      </c>
      <c r="B201" s="51" t="s">
        <v>20</v>
      </c>
      <c r="C201" s="62" t="s">
        <v>32</v>
      </c>
      <c r="D201" s="302" t="s">
        <v>221</v>
      </c>
      <c r="E201" s="303" t="s">
        <v>10</v>
      </c>
      <c r="F201" s="304" t="s">
        <v>522</v>
      </c>
      <c r="G201" s="51" t="s">
        <v>69</v>
      </c>
      <c r="H201" s="390">
        <f>SUM(прил9!I157)</f>
        <v>985000</v>
      </c>
    </row>
    <row r="202" spans="1:11" ht="78.75" x14ac:dyDescent="0.25">
      <c r="A202" s="94" t="s">
        <v>260</v>
      </c>
      <c r="B202" s="51" t="s">
        <v>20</v>
      </c>
      <c r="C202" s="150" t="s">
        <v>32</v>
      </c>
      <c r="D202" s="302" t="s">
        <v>258</v>
      </c>
      <c r="E202" s="303" t="s">
        <v>476</v>
      </c>
      <c r="F202" s="304" t="s">
        <v>477</v>
      </c>
      <c r="G202" s="51"/>
      <c r="H202" s="388">
        <f>SUM(H203)</f>
        <v>48000</v>
      </c>
    </row>
    <row r="203" spans="1:11" ht="34.5" customHeight="1" x14ac:dyDescent="0.25">
      <c r="A203" s="94" t="s">
        <v>523</v>
      </c>
      <c r="B203" s="51" t="s">
        <v>20</v>
      </c>
      <c r="C203" s="150" t="s">
        <v>32</v>
      </c>
      <c r="D203" s="302" t="s">
        <v>258</v>
      </c>
      <c r="E203" s="303" t="s">
        <v>10</v>
      </c>
      <c r="F203" s="304" t="s">
        <v>477</v>
      </c>
      <c r="G203" s="51"/>
      <c r="H203" s="388">
        <f>SUM(H204)</f>
        <v>48000</v>
      </c>
    </row>
    <row r="204" spans="1:11" ht="31.5" x14ac:dyDescent="0.25">
      <c r="A204" s="94" t="s">
        <v>259</v>
      </c>
      <c r="B204" s="51" t="s">
        <v>20</v>
      </c>
      <c r="C204" s="150" t="s">
        <v>32</v>
      </c>
      <c r="D204" s="302" t="s">
        <v>258</v>
      </c>
      <c r="E204" s="303" t="s">
        <v>10</v>
      </c>
      <c r="F204" s="304" t="s">
        <v>524</v>
      </c>
      <c r="G204" s="51"/>
      <c r="H204" s="388">
        <f>SUM(H205)</f>
        <v>48000</v>
      </c>
    </row>
    <row r="205" spans="1:11" ht="32.25" customHeight="1" x14ac:dyDescent="0.25">
      <c r="A205" s="110" t="s">
        <v>655</v>
      </c>
      <c r="B205" s="51" t="s">
        <v>20</v>
      </c>
      <c r="C205" s="150" t="s">
        <v>32</v>
      </c>
      <c r="D205" s="302" t="s">
        <v>258</v>
      </c>
      <c r="E205" s="303" t="s">
        <v>10</v>
      </c>
      <c r="F205" s="304" t="s">
        <v>524</v>
      </c>
      <c r="G205" s="51" t="s">
        <v>16</v>
      </c>
      <c r="H205" s="390">
        <f>SUM(прил9!I161)</f>
        <v>48000</v>
      </c>
    </row>
    <row r="206" spans="1:11" ht="32.25" customHeight="1" x14ac:dyDescent="0.25">
      <c r="A206" s="143" t="s">
        <v>188</v>
      </c>
      <c r="B206" s="35" t="s">
        <v>20</v>
      </c>
      <c r="C206" s="149" t="s">
        <v>32</v>
      </c>
      <c r="D206" s="305" t="s">
        <v>226</v>
      </c>
      <c r="E206" s="306" t="s">
        <v>476</v>
      </c>
      <c r="F206" s="307" t="s">
        <v>477</v>
      </c>
      <c r="G206" s="35"/>
      <c r="H206" s="387">
        <f>SUM(H207)</f>
        <v>16380370</v>
      </c>
    </row>
    <row r="207" spans="1:11" ht="50.25" customHeight="1" x14ac:dyDescent="0.25">
      <c r="A207" s="142" t="s">
        <v>189</v>
      </c>
      <c r="B207" s="51" t="s">
        <v>20</v>
      </c>
      <c r="C207" s="150" t="s">
        <v>32</v>
      </c>
      <c r="D207" s="308" t="s">
        <v>227</v>
      </c>
      <c r="E207" s="309" t="s">
        <v>476</v>
      </c>
      <c r="F207" s="310" t="s">
        <v>477</v>
      </c>
      <c r="G207" s="51"/>
      <c r="H207" s="388">
        <f>SUM(H208)</f>
        <v>16380370</v>
      </c>
    </row>
    <row r="208" spans="1:11" ht="51" customHeight="1" x14ac:dyDescent="0.25">
      <c r="A208" s="142" t="s">
        <v>538</v>
      </c>
      <c r="B208" s="51" t="s">
        <v>20</v>
      </c>
      <c r="C208" s="150" t="s">
        <v>32</v>
      </c>
      <c r="D208" s="308" t="s">
        <v>227</v>
      </c>
      <c r="E208" s="309" t="s">
        <v>12</v>
      </c>
      <c r="F208" s="310" t="s">
        <v>477</v>
      </c>
      <c r="G208" s="51"/>
      <c r="H208" s="388">
        <f>SUM(H209+H211)</f>
        <v>16380370</v>
      </c>
    </row>
    <row r="209" spans="1:8" ht="32.25" customHeight="1" x14ac:dyDescent="0.25">
      <c r="A209" s="142" t="s">
        <v>777</v>
      </c>
      <c r="B209" s="51" t="s">
        <v>20</v>
      </c>
      <c r="C209" s="150" t="s">
        <v>32</v>
      </c>
      <c r="D209" s="308" t="s">
        <v>227</v>
      </c>
      <c r="E209" s="309" t="s">
        <v>12</v>
      </c>
      <c r="F209" s="310" t="s">
        <v>775</v>
      </c>
      <c r="G209" s="51"/>
      <c r="H209" s="388">
        <f>SUM(H210)</f>
        <v>165319</v>
      </c>
    </row>
    <row r="210" spans="1:8" ht="32.25" customHeight="1" x14ac:dyDescent="0.25">
      <c r="A210" s="142" t="s">
        <v>190</v>
      </c>
      <c r="B210" s="51" t="s">
        <v>20</v>
      </c>
      <c r="C210" s="150" t="s">
        <v>32</v>
      </c>
      <c r="D210" s="308" t="s">
        <v>227</v>
      </c>
      <c r="E210" s="309" t="s">
        <v>12</v>
      </c>
      <c r="F210" s="310" t="s">
        <v>775</v>
      </c>
      <c r="G210" s="51" t="s">
        <v>185</v>
      </c>
      <c r="H210" s="390">
        <f>SUM(прил9!I166)</f>
        <v>165319</v>
      </c>
    </row>
    <row r="211" spans="1:8" ht="15" customHeight="1" x14ac:dyDescent="0.25">
      <c r="A211" s="142" t="s">
        <v>778</v>
      </c>
      <c r="B211" s="51" t="s">
        <v>20</v>
      </c>
      <c r="C211" s="150" t="s">
        <v>32</v>
      </c>
      <c r="D211" s="308" t="s">
        <v>227</v>
      </c>
      <c r="E211" s="309" t="s">
        <v>12</v>
      </c>
      <c r="F211" s="310" t="s">
        <v>776</v>
      </c>
      <c r="G211" s="51"/>
      <c r="H211" s="388">
        <f>SUM(H212)</f>
        <v>16215051</v>
      </c>
    </row>
    <row r="212" spans="1:8" ht="32.25" customHeight="1" x14ac:dyDescent="0.25">
      <c r="A212" s="142" t="s">
        <v>190</v>
      </c>
      <c r="B212" s="51" t="s">
        <v>20</v>
      </c>
      <c r="C212" s="150" t="s">
        <v>32</v>
      </c>
      <c r="D212" s="308" t="s">
        <v>227</v>
      </c>
      <c r="E212" s="309" t="s">
        <v>12</v>
      </c>
      <c r="F212" s="310" t="s">
        <v>776</v>
      </c>
      <c r="G212" s="51" t="s">
        <v>185</v>
      </c>
      <c r="H212" s="390">
        <f>SUM(прил9!I168)</f>
        <v>16215051</v>
      </c>
    </row>
    <row r="213" spans="1:8" ht="15.75" x14ac:dyDescent="0.25">
      <c r="A213" s="107" t="s">
        <v>26</v>
      </c>
      <c r="B213" s="27" t="s">
        <v>20</v>
      </c>
      <c r="C213" s="47">
        <v>12</v>
      </c>
      <c r="D213" s="317"/>
      <c r="E213" s="318"/>
      <c r="F213" s="319"/>
      <c r="G213" s="26"/>
      <c r="H213" s="386">
        <f>SUM(H214,H219,H224,H233,H240)</f>
        <v>887763</v>
      </c>
    </row>
    <row r="214" spans="1:8" ht="47.25" customHeight="1" x14ac:dyDescent="0.25">
      <c r="A214" s="34" t="s">
        <v>138</v>
      </c>
      <c r="B214" s="35" t="s">
        <v>20</v>
      </c>
      <c r="C214" s="37">
        <v>12</v>
      </c>
      <c r="D214" s="299" t="s">
        <v>502</v>
      </c>
      <c r="E214" s="300" t="s">
        <v>476</v>
      </c>
      <c r="F214" s="301" t="s">
        <v>477</v>
      </c>
      <c r="G214" s="35"/>
      <c r="H214" s="387">
        <f>SUM(H215)</f>
        <v>200000</v>
      </c>
    </row>
    <row r="215" spans="1:8" ht="64.5" customHeight="1" x14ac:dyDescent="0.25">
      <c r="A215" s="63" t="s">
        <v>139</v>
      </c>
      <c r="B215" s="2" t="s">
        <v>20</v>
      </c>
      <c r="C215" s="92">
        <v>12</v>
      </c>
      <c r="D215" s="314" t="s">
        <v>211</v>
      </c>
      <c r="E215" s="315" t="s">
        <v>476</v>
      </c>
      <c r="F215" s="316" t="s">
        <v>477</v>
      </c>
      <c r="G215" s="2"/>
      <c r="H215" s="388">
        <f>SUM(H216)</f>
        <v>200000</v>
      </c>
    </row>
    <row r="216" spans="1:8" ht="48.75" customHeight="1" x14ac:dyDescent="0.25">
      <c r="A216" s="63" t="s">
        <v>503</v>
      </c>
      <c r="B216" s="2" t="s">
        <v>20</v>
      </c>
      <c r="C216" s="350">
        <v>12</v>
      </c>
      <c r="D216" s="314" t="s">
        <v>211</v>
      </c>
      <c r="E216" s="315" t="s">
        <v>10</v>
      </c>
      <c r="F216" s="316" t="s">
        <v>477</v>
      </c>
      <c r="G216" s="2"/>
      <c r="H216" s="388">
        <f>SUM(H217)</f>
        <v>200000</v>
      </c>
    </row>
    <row r="217" spans="1:8" ht="16.5" customHeight="1" x14ac:dyDescent="0.25">
      <c r="A217" s="105" t="s">
        <v>505</v>
      </c>
      <c r="B217" s="2" t="s">
        <v>20</v>
      </c>
      <c r="C217" s="72">
        <v>12</v>
      </c>
      <c r="D217" s="314" t="s">
        <v>211</v>
      </c>
      <c r="E217" s="315" t="s">
        <v>10</v>
      </c>
      <c r="F217" s="316" t="s">
        <v>504</v>
      </c>
      <c r="G217" s="2"/>
      <c r="H217" s="388">
        <f>SUM(H218)</f>
        <v>200000</v>
      </c>
    </row>
    <row r="218" spans="1:8" ht="30" customHeight="1" x14ac:dyDescent="0.25">
      <c r="A218" s="97" t="s">
        <v>655</v>
      </c>
      <c r="B218" s="2" t="s">
        <v>20</v>
      </c>
      <c r="C218" s="72">
        <v>12</v>
      </c>
      <c r="D218" s="314" t="s">
        <v>211</v>
      </c>
      <c r="E218" s="315" t="s">
        <v>10</v>
      </c>
      <c r="F218" s="316" t="s">
        <v>504</v>
      </c>
      <c r="G218" s="2" t="s">
        <v>16</v>
      </c>
      <c r="H218" s="389">
        <f>SUM(прил9!I174)</f>
        <v>200000</v>
      </c>
    </row>
    <row r="219" spans="1:8" ht="47.25" hidden="1" x14ac:dyDescent="0.25">
      <c r="A219" s="34" t="s">
        <v>151</v>
      </c>
      <c r="B219" s="35" t="s">
        <v>20</v>
      </c>
      <c r="C219" s="37">
        <v>12</v>
      </c>
      <c r="D219" s="299" t="s">
        <v>525</v>
      </c>
      <c r="E219" s="300" t="s">
        <v>476</v>
      </c>
      <c r="F219" s="301" t="s">
        <v>477</v>
      </c>
      <c r="G219" s="35"/>
      <c r="H219" s="387">
        <f>SUM(H220)</f>
        <v>0</v>
      </c>
    </row>
    <row r="220" spans="1:8" ht="63.75" hidden="1" customHeight="1" x14ac:dyDescent="0.25">
      <c r="A220" s="355" t="s">
        <v>152</v>
      </c>
      <c r="B220" s="5" t="s">
        <v>20</v>
      </c>
      <c r="C220" s="93">
        <v>12</v>
      </c>
      <c r="D220" s="314" t="s">
        <v>222</v>
      </c>
      <c r="E220" s="315" t="s">
        <v>476</v>
      </c>
      <c r="F220" s="316" t="s">
        <v>477</v>
      </c>
      <c r="G220" s="2"/>
      <c r="H220" s="388">
        <f>SUM(H221)</f>
        <v>0</v>
      </c>
    </row>
    <row r="221" spans="1:8" ht="32.25" hidden="1" customHeight="1" x14ac:dyDescent="0.25">
      <c r="A221" s="111" t="s">
        <v>526</v>
      </c>
      <c r="B221" s="5" t="s">
        <v>20</v>
      </c>
      <c r="C221" s="279">
        <v>12</v>
      </c>
      <c r="D221" s="314" t="s">
        <v>222</v>
      </c>
      <c r="E221" s="315" t="s">
        <v>10</v>
      </c>
      <c r="F221" s="316" t="s">
        <v>477</v>
      </c>
      <c r="G221" s="349"/>
      <c r="H221" s="388">
        <f>SUM(H222)</f>
        <v>0</v>
      </c>
    </row>
    <row r="222" spans="1:8" ht="18" hidden="1" customHeight="1" x14ac:dyDescent="0.25">
      <c r="A222" s="3" t="s">
        <v>109</v>
      </c>
      <c r="B222" s="5" t="s">
        <v>20</v>
      </c>
      <c r="C222" s="279">
        <v>12</v>
      </c>
      <c r="D222" s="314" t="s">
        <v>222</v>
      </c>
      <c r="E222" s="315" t="s">
        <v>10</v>
      </c>
      <c r="F222" s="316" t="s">
        <v>527</v>
      </c>
      <c r="G222" s="68"/>
      <c r="H222" s="388">
        <f>SUM(H223)</f>
        <v>0</v>
      </c>
    </row>
    <row r="223" spans="1:8" ht="30.75" hidden="1" customHeight="1" x14ac:dyDescent="0.25">
      <c r="A223" s="97" t="s">
        <v>655</v>
      </c>
      <c r="B223" s="5" t="s">
        <v>20</v>
      </c>
      <c r="C223" s="93">
        <v>12</v>
      </c>
      <c r="D223" s="314" t="s">
        <v>222</v>
      </c>
      <c r="E223" s="315" t="s">
        <v>10</v>
      </c>
      <c r="F223" s="316" t="s">
        <v>527</v>
      </c>
      <c r="G223" s="68" t="s">
        <v>16</v>
      </c>
      <c r="H223" s="390">
        <f>SUM(прил9!I376)</f>
        <v>0</v>
      </c>
    </row>
    <row r="224" spans="1:8" ht="50.25" customHeight="1" x14ac:dyDescent="0.25">
      <c r="A224" s="91" t="s">
        <v>197</v>
      </c>
      <c r="B224" s="35" t="s">
        <v>20</v>
      </c>
      <c r="C224" s="37">
        <v>12</v>
      </c>
      <c r="D224" s="299" t="s">
        <v>734</v>
      </c>
      <c r="E224" s="300" t="s">
        <v>476</v>
      </c>
      <c r="F224" s="301" t="s">
        <v>477</v>
      </c>
      <c r="G224" s="35"/>
      <c r="H224" s="387">
        <f>SUM(H225)</f>
        <v>571061</v>
      </c>
    </row>
    <row r="225" spans="1:8" ht="79.5" customHeight="1" x14ac:dyDescent="0.25">
      <c r="A225" s="94" t="s">
        <v>198</v>
      </c>
      <c r="B225" s="51" t="s">
        <v>20</v>
      </c>
      <c r="C225" s="62">
        <v>12</v>
      </c>
      <c r="D225" s="302" t="s">
        <v>228</v>
      </c>
      <c r="E225" s="303" t="s">
        <v>476</v>
      </c>
      <c r="F225" s="304" t="s">
        <v>477</v>
      </c>
      <c r="G225" s="51"/>
      <c r="H225" s="388">
        <f>SUM(H226)</f>
        <v>571061</v>
      </c>
    </row>
    <row r="226" spans="1:8" ht="30.75" customHeight="1" x14ac:dyDescent="0.25">
      <c r="A226" s="94" t="s">
        <v>541</v>
      </c>
      <c r="B226" s="51" t="s">
        <v>20</v>
      </c>
      <c r="C226" s="62">
        <v>12</v>
      </c>
      <c r="D226" s="302" t="s">
        <v>228</v>
      </c>
      <c r="E226" s="303" t="s">
        <v>10</v>
      </c>
      <c r="F226" s="304" t="s">
        <v>477</v>
      </c>
      <c r="G226" s="51"/>
      <c r="H226" s="388">
        <f>SUM(H229+H231+H227)</f>
        <v>571061</v>
      </c>
    </row>
    <row r="227" spans="1:8" ht="30.75" customHeight="1" x14ac:dyDescent="0.25">
      <c r="A227" s="94" t="s">
        <v>795</v>
      </c>
      <c r="B227" s="51" t="s">
        <v>20</v>
      </c>
      <c r="C227" s="62">
        <v>12</v>
      </c>
      <c r="D227" s="302" t="s">
        <v>228</v>
      </c>
      <c r="E227" s="303" t="s">
        <v>10</v>
      </c>
      <c r="F227" s="546">
        <v>13600</v>
      </c>
      <c r="G227" s="51"/>
      <c r="H227" s="388">
        <f>SUM(H228)</f>
        <v>372849</v>
      </c>
    </row>
    <row r="228" spans="1:8" ht="18.75" customHeight="1" x14ac:dyDescent="0.25">
      <c r="A228" s="94" t="s">
        <v>21</v>
      </c>
      <c r="B228" s="51" t="s">
        <v>20</v>
      </c>
      <c r="C228" s="62">
        <v>12</v>
      </c>
      <c r="D228" s="302" t="s">
        <v>228</v>
      </c>
      <c r="E228" s="303" t="s">
        <v>10</v>
      </c>
      <c r="F228" s="546">
        <v>13600</v>
      </c>
      <c r="G228" s="51" t="s">
        <v>69</v>
      </c>
      <c r="H228" s="390">
        <f>SUM(прил9!I179)</f>
        <v>372849</v>
      </c>
    </row>
    <row r="229" spans="1:8" ht="30.75" customHeight="1" x14ac:dyDescent="0.25">
      <c r="A229" s="94" t="s">
        <v>782</v>
      </c>
      <c r="B229" s="51" t="s">
        <v>20</v>
      </c>
      <c r="C229" s="62">
        <v>12</v>
      </c>
      <c r="D229" s="302" t="s">
        <v>228</v>
      </c>
      <c r="E229" s="303" t="s">
        <v>10</v>
      </c>
      <c r="F229" s="304" t="s">
        <v>780</v>
      </c>
      <c r="G229" s="51"/>
      <c r="H229" s="388">
        <f>SUM(H230)</f>
        <v>93212</v>
      </c>
    </row>
    <row r="230" spans="1:8" ht="17.25" customHeight="1" x14ac:dyDescent="0.25">
      <c r="A230" s="94" t="s">
        <v>21</v>
      </c>
      <c r="B230" s="51" t="s">
        <v>20</v>
      </c>
      <c r="C230" s="62">
        <v>12</v>
      </c>
      <c r="D230" s="302" t="s">
        <v>228</v>
      </c>
      <c r="E230" s="303" t="s">
        <v>10</v>
      </c>
      <c r="F230" s="304" t="s">
        <v>780</v>
      </c>
      <c r="G230" s="51" t="s">
        <v>69</v>
      </c>
      <c r="H230" s="390">
        <f>SUM(прил9!I181)</f>
        <v>93212</v>
      </c>
    </row>
    <row r="231" spans="1:8" ht="30.75" customHeight="1" x14ac:dyDescent="0.25">
      <c r="A231" s="94" t="s">
        <v>736</v>
      </c>
      <c r="B231" s="51" t="s">
        <v>20</v>
      </c>
      <c r="C231" s="62">
        <v>12</v>
      </c>
      <c r="D231" s="302" t="s">
        <v>228</v>
      </c>
      <c r="E231" s="303" t="s">
        <v>10</v>
      </c>
      <c r="F231" s="304" t="s">
        <v>735</v>
      </c>
      <c r="G231" s="51"/>
      <c r="H231" s="388">
        <f>SUM(H232)</f>
        <v>105000</v>
      </c>
    </row>
    <row r="232" spans="1:8" ht="18" customHeight="1" x14ac:dyDescent="0.25">
      <c r="A232" s="110" t="s">
        <v>21</v>
      </c>
      <c r="B232" s="51" t="s">
        <v>20</v>
      </c>
      <c r="C232" s="62">
        <v>12</v>
      </c>
      <c r="D232" s="302" t="s">
        <v>228</v>
      </c>
      <c r="E232" s="303" t="s">
        <v>10</v>
      </c>
      <c r="F232" s="304" t="s">
        <v>735</v>
      </c>
      <c r="G232" s="51" t="s">
        <v>69</v>
      </c>
      <c r="H232" s="390">
        <f>SUM(прил9!I183)</f>
        <v>105000</v>
      </c>
    </row>
    <row r="233" spans="1:8" ht="33" hidden="1" customHeight="1" x14ac:dyDescent="0.25">
      <c r="A233" s="79" t="s">
        <v>149</v>
      </c>
      <c r="B233" s="36" t="s">
        <v>20</v>
      </c>
      <c r="C233" s="36" t="s">
        <v>79</v>
      </c>
      <c r="D233" s="293" t="s">
        <v>223</v>
      </c>
      <c r="E233" s="294" t="s">
        <v>476</v>
      </c>
      <c r="F233" s="295" t="s">
        <v>477</v>
      </c>
      <c r="G233" s="35"/>
      <c r="H233" s="387">
        <f>SUM(H234)</f>
        <v>0</v>
      </c>
    </row>
    <row r="234" spans="1:8" ht="47.25" hidden="1" customHeight="1" x14ac:dyDescent="0.25">
      <c r="A234" s="105" t="s">
        <v>150</v>
      </c>
      <c r="B234" s="5" t="s">
        <v>20</v>
      </c>
      <c r="C234" s="7">
        <v>12</v>
      </c>
      <c r="D234" s="314" t="s">
        <v>224</v>
      </c>
      <c r="E234" s="315" t="s">
        <v>476</v>
      </c>
      <c r="F234" s="316" t="s">
        <v>477</v>
      </c>
      <c r="G234" s="6"/>
      <c r="H234" s="388">
        <f>SUM(H235)</f>
        <v>0</v>
      </c>
    </row>
    <row r="235" spans="1:8" ht="65.25" hidden="1" customHeight="1" x14ac:dyDescent="0.25">
      <c r="A235" s="105" t="s">
        <v>528</v>
      </c>
      <c r="B235" s="5" t="s">
        <v>20</v>
      </c>
      <c r="C235" s="279">
        <v>12</v>
      </c>
      <c r="D235" s="314" t="s">
        <v>224</v>
      </c>
      <c r="E235" s="315" t="s">
        <v>10</v>
      </c>
      <c r="F235" s="316" t="s">
        <v>477</v>
      </c>
      <c r="G235" s="349"/>
      <c r="H235" s="388">
        <f>SUM(H236+H238)</f>
        <v>0</v>
      </c>
    </row>
    <row r="236" spans="1:8" ht="31.5" hidden="1" x14ac:dyDescent="0.25">
      <c r="A236" s="3" t="s">
        <v>530</v>
      </c>
      <c r="B236" s="5" t="s">
        <v>20</v>
      </c>
      <c r="C236" s="7">
        <v>12</v>
      </c>
      <c r="D236" s="314" t="s">
        <v>224</v>
      </c>
      <c r="E236" s="315" t="s">
        <v>10</v>
      </c>
      <c r="F236" s="316" t="s">
        <v>529</v>
      </c>
      <c r="G236" s="6"/>
      <c r="H236" s="388">
        <f>SUM(H237)</f>
        <v>0</v>
      </c>
    </row>
    <row r="237" spans="1:8" ht="16.5" hidden="1" customHeight="1" x14ac:dyDescent="0.25">
      <c r="A237" s="105" t="s">
        <v>18</v>
      </c>
      <c r="B237" s="5" t="s">
        <v>20</v>
      </c>
      <c r="C237" s="7">
        <v>12</v>
      </c>
      <c r="D237" s="314" t="s">
        <v>224</v>
      </c>
      <c r="E237" s="315" t="s">
        <v>10</v>
      </c>
      <c r="F237" s="316" t="s">
        <v>529</v>
      </c>
      <c r="G237" s="6" t="s">
        <v>17</v>
      </c>
      <c r="H237" s="390">
        <f>SUM(прил9!I188)</f>
        <v>0</v>
      </c>
    </row>
    <row r="238" spans="1:8" ht="33" hidden="1" customHeight="1" x14ac:dyDescent="0.25">
      <c r="A238" s="529" t="s">
        <v>699</v>
      </c>
      <c r="B238" s="5" t="s">
        <v>20</v>
      </c>
      <c r="C238" s="527">
        <v>12</v>
      </c>
      <c r="D238" s="314" t="s">
        <v>224</v>
      </c>
      <c r="E238" s="315" t="s">
        <v>10</v>
      </c>
      <c r="F238" s="316" t="s">
        <v>698</v>
      </c>
      <c r="G238" s="351"/>
      <c r="H238" s="388">
        <f>SUM(H239)</f>
        <v>0</v>
      </c>
    </row>
    <row r="239" spans="1:8" ht="16.5" hidden="1" customHeight="1" x14ac:dyDescent="0.25">
      <c r="A239" s="105" t="s">
        <v>18</v>
      </c>
      <c r="B239" s="5" t="s">
        <v>20</v>
      </c>
      <c r="C239" s="527">
        <v>12</v>
      </c>
      <c r="D239" s="314" t="s">
        <v>224</v>
      </c>
      <c r="E239" s="315" t="s">
        <v>10</v>
      </c>
      <c r="F239" s="316" t="s">
        <v>698</v>
      </c>
      <c r="G239" s="351" t="s">
        <v>17</v>
      </c>
      <c r="H239" s="390">
        <f>SUM(прил9!I190)</f>
        <v>0</v>
      </c>
    </row>
    <row r="240" spans="1:8" ht="33" customHeight="1" x14ac:dyDescent="0.25">
      <c r="A240" s="79" t="s">
        <v>140</v>
      </c>
      <c r="B240" s="36" t="s">
        <v>20</v>
      </c>
      <c r="C240" s="36" t="s">
        <v>79</v>
      </c>
      <c r="D240" s="293" t="s">
        <v>216</v>
      </c>
      <c r="E240" s="294" t="s">
        <v>476</v>
      </c>
      <c r="F240" s="295" t="s">
        <v>477</v>
      </c>
      <c r="G240" s="35"/>
      <c r="H240" s="387">
        <f>SUM(H241)</f>
        <v>116702</v>
      </c>
    </row>
    <row r="241" spans="1:8" ht="33" customHeight="1" x14ac:dyDescent="0.25">
      <c r="A241" s="105" t="s">
        <v>141</v>
      </c>
      <c r="B241" s="5" t="s">
        <v>20</v>
      </c>
      <c r="C241" s="7">
        <v>12</v>
      </c>
      <c r="D241" s="314" t="s">
        <v>217</v>
      </c>
      <c r="E241" s="315" t="s">
        <v>476</v>
      </c>
      <c r="F241" s="316" t="s">
        <v>477</v>
      </c>
      <c r="G241" s="6"/>
      <c r="H241" s="388">
        <f>SUM(H242)</f>
        <v>116702</v>
      </c>
    </row>
    <row r="242" spans="1:8" ht="33.75" customHeight="1" x14ac:dyDescent="0.25">
      <c r="A242" s="3" t="s">
        <v>96</v>
      </c>
      <c r="B242" s="5" t="s">
        <v>20</v>
      </c>
      <c r="C242" s="7">
        <v>12</v>
      </c>
      <c r="D242" s="314" t="s">
        <v>217</v>
      </c>
      <c r="E242" s="315" t="s">
        <v>476</v>
      </c>
      <c r="F242" s="316" t="s">
        <v>510</v>
      </c>
      <c r="G242" s="6"/>
      <c r="H242" s="388">
        <f>SUM(H243:H245)</f>
        <v>116702</v>
      </c>
    </row>
    <row r="243" spans="1:8" ht="48" customHeight="1" x14ac:dyDescent="0.25">
      <c r="A243" s="105" t="s">
        <v>86</v>
      </c>
      <c r="B243" s="5" t="s">
        <v>20</v>
      </c>
      <c r="C243" s="7">
        <v>12</v>
      </c>
      <c r="D243" s="314" t="s">
        <v>217</v>
      </c>
      <c r="E243" s="315" t="s">
        <v>476</v>
      </c>
      <c r="F243" s="316" t="s">
        <v>510</v>
      </c>
      <c r="G243" s="6" t="s">
        <v>13</v>
      </c>
      <c r="H243" s="390">
        <f>SUM(прил9!I194)</f>
        <v>105202</v>
      </c>
    </row>
    <row r="244" spans="1:8" ht="30" customHeight="1" x14ac:dyDescent="0.25">
      <c r="A244" s="97" t="s">
        <v>655</v>
      </c>
      <c r="B244" s="5" t="s">
        <v>20</v>
      </c>
      <c r="C244" s="7">
        <v>12</v>
      </c>
      <c r="D244" s="314" t="s">
        <v>217</v>
      </c>
      <c r="E244" s="315" t="s">
        <v>476</v>
      </c>
      <c r="F244" s="316" t="s">
        <v>510</v>
      </c>
      <c r="G244" s="6" t="s">
        <v>16</v>
      </c>
      <c r="H244" s="390">
        <f>SUM(прил9!I195)</f>
        <v>9700</v>
      </c>
    </row>
    <row r="245" spans="1:8" ht="16.5" customHeight="1" x14ac:dyDescent="0.25">
      <c r="A245" s="3" t="s">
        <v>18</v>
      </c>
      <c r="B245" s="5" t="s">
        <v>20</v>
      </c>
      <c r="C245" s="7">
        <v>12</v>
      </c>
      <c r="D245" s="314" t="s">
        <v>217</v>
      </c>
      <c r="E245" s="315" t="s">
        <v>476</v>
      </c>
      <c r="F245" s="316" t="s">
        <v>510</v>
      </c>
      <c r="G245" s="6" t="s">
        <v>17</v>
      </c>
      <c r="H245" s="390">
        <f>SUM(прил9!I196)</f>
        <v>1800</v>
      </c>
    </row>
    <row r="246" spans="1:8" ht="16.5" customHeight="1" x14ac:dyDescent="0.25">
      <c r="A246" s="67" t="s">
        <v>153</v>
      </c>
      <c r="B246" s="117" t="s">
        <v>110</v>
      </c>
      <c r="C246" s="118"/>
      <c r="D246" s="327"/>
      <c r="E246" s="328"/>
      <c r="F246" s="329"/>
      <c r="G246" s="119"/>
      <c r="H246" s="385">
        <f>SUM(H247+H255+H285)</f>
        <v>4552416</v>
      </c>
    </row>
    <row r="247" spans="1:8" s="11" customFormat="1" ht="15.75" x14ac:dyDescent="0.25">
      <c r="A247" s="48" t="s">
        <v>253</v>
      </c>
      <c r="B247" s="60" t="s">
        <v>110</v>
      </c>
      <c r="C247" s="148" t="s">
        <v>10</v>
      </c>
      <c r="D247" s="290"/>
      <c r="E247" s="291"/>
      <c r="F247" s="292"/>
      <c r="G247" s="61"/>
      <c r="H247" s="386">
        <f>SUM(H248)</f>
        <v>48048</v>
      </c>
    </row>
    <row r="248" spans="1:8" ht="47.25" x14ac:dyDescent="0.25">
      <c r="A248" s="34" t="s">
        <v>197</v>
      </c>
      <c r="B248" s="36" t="s">
        <v>110</v>
      </c>
      <c r="C248" s="152" t="s">
        <v>10</v>
      </c>
      <c r="D248" s="299" t="s">
        <v>531</v>
      </c>
      <c r="E248" s="300" t="s">
        <v>476</v>
      </c>
      <c r="F248" s="301" t="s">
        <v>477</v>
      </c>
      <c r="G248" s="38"/>
      <c r="H248" s="387">
        <f>SUM(H249)</f>
        <v>48048</v>
      </c>
    </row>
    <row r="249" spans="1:8" ht="78.75" x14ac:dyDescent="0.25">
      <c r="A249" s="3" t="s">
        <v>255</v>
      </c>
      <c r="B249" s="5" t="s">
        <v>110</v>
      </c>
      <c r="C249" s="151" t="s">
        <v>10</v>
      </c>
      <c r="D249" s="314" t="s">
        <v>254</v>
      </c>
      <c r="E249" s="315" t="s">
        <v>476</v>
      </c>
      <c r="F249" s="316" t="s">
        <v>477</v>
      </c>
      <c r="G249" s="68"/>
      <c r="H249" s="388">
        <f>SUM(H250)</f>
        <v>48048</v>
      </c>
    </row>
    <row r="250" spans="1:8" ht="47.25" x14ac:dyDescent="0.25">
      <c r="A250" s="73" t="s">
        <v>532</v>
      </c>
      <c r="B250" s="5" t="s">
        <v>110</v>
      </c>
      <c r="C250" s="151" t="s">
        <v>10</v>
      </c>
      <c r="D250" s="314" t="s">
        <v>254</v>
      </c>
      <c r="E250" s="315" t="s">
        <v>10</v>
      </c>
      <c r="F250" s="316" t="s">
        <v>477</v>
      </c>
      <c r="G250" s="68"/>
      <c r="H250" s="388">
        <f>SUM(H251+H253)</f>
        <v>48048</v>
      </c>
    </row>
    <row r="251" spans="1:8" ht="18" hidden="1" customHeight="1" x14ac:dyDescent="0.25">
      <c r="A251" s="130" t="s">
        <v>261</v>
      </c>
      <c r="B251" s="5" t="s">
        <v>110</v>
      </c>
      <c r="C251" s="151" t="s">
        <v>10</v>
      </c>
      <c r="D251" s="314" t="s">
        <v>254</v>
      </c>
      <c r="E251" s="315" t="s">
        <v>10</v>
      </c>
      <c r="F251" s="316" t="s">
        <v>533</v>
      </c>
      <c r="G251" s="68"/>
      <c r="H251" s="388">
        <f>SUM(H252)</f>
        <v>0</v>
      </c>
    </row>
    <row r="252" spans="1:8" ht="31.5" hidden="1" customHeight="1" x14ac:dyDescent="0.25">
      <c r="A252" s="110" t="s">
        <v>655</v>
      </c>
      <c r="B252" s="5" t="s">
        <v>110</v>
      </c>
      <c r="C252" s="151" t="s">
        <v>10</v>
      </c>
      <c r="D252" s="314" t="s">
        <v>254</v>
      </c>
      <c r="E252" s="315" t="s">
        <v>10</v>
      </c>
      <c r="F252" s="316" t="s">
        <v>533</v>
      </c>
      <c r="G252" s="68" t="s">
        <v>16</v>
      </c>
      <c r="H252" s="390">
        <f>SUM(прил9!I203)</f>
        <v>0</v>
      </c>
    </row>
    <row r="253" spans="1:8" ht="33.75" customHeight="1" x14ac:dyDescent="0.25">
      <c r="A253" s="130" t="s">
        <v>534</v>
      </c>
      <c r="B253" s="5" t="s">
        <v>110</v>
      </c>
      <c r="C253" s="151" t="s">
        <v>10</v>
      </c>
      <c r="D253" s="314" t="s">
        <v>254</v>
      </c>
      <c r="E253" s="315" t="s">
        <v>10</v>
      </c>
      <c r="F253" s="316" t="s">
        <v>535</v>
      </c>
      <c r="G253" s="68"/>
      <c r="H253" s="388">
        <f>SUM(H254)</f>
        <v>48048</v>
      </c>
    </row>
    <row r="254" spans="1:8" ht="16.5" customHeight="1" x14ac:dyDescent="0.25">
      <c r="A254" s="94" t="s">
        <v>21</v>
      </c>
      <c r="B254" s="5" t="s">
        <v>110</v>
      </c>
      <c r="C254" s="151" t="s">
        <v>10</v>
      </c>
      <c r="D254" s="314" t="s">
        <v>254</v>
      </c>
      <c r="E254" s="315" t="s">
        <v>10</v>
      </c>
      <c r="F254" s="316" t="s">
        <v>535</v>
      </c>
      <c r="G254" s="68" t="s">
        <v>69</v>
      </c>
      <c r="H254" s="390">
        <f>SUM(прил9!I205)</f>
        <v>48048</v>
      </c>
    </row>
    <row r="255" spans="1:8" ht="16.5" customHeight="1" x14ac:dyDescent="0.25">
      <c r="A255" s="48" t="s">
        <v>154</v>
      </c>
      <c r="B255" s="60" t="s">
        <v>110</v>
      </c>
      <c r="C255" s="27" t="s">
        <v>12</v>
      </c>
      <c r="D255" s="290"/>
      <c r="E255" s="291"/>
      <c r="F255" s="292"/>
      <c r="G255" s="61"/>
      <c r="H255" s="386">
        <f>SUM(H256+H269+H274)</f>
        <v>4254368</v>
      </c>
    </row>
    <row r="256" spans="1:8" ht="32.25" customHeight="1" x14ac:dyDescent="0.25">
      <c r="A256" s="34" t="s">
        <v>186</v>
      </c>
      <c r="B256" s="36" t="s">
        <v>110</v>
      </c>
      <c r="C256" s="40" t="s">
        <v>12</v>
      </c>
      <c r="D256" s="299" t="s">
        <v>536</v>
      </c>
      <c r="E256" s="300" t="s">
        <v>476</v>
      </c>
      <c r="F256" s="301" t="s">
        <v>477</v>
      </c>
      <c r="G256" s="38"/>
      <c r="H256" s="387">
        <f>SUM(H257)</f>
        <v>2890368</v>
      </c>
    </row>
    <row r="257" spans="1:8" s="50" customFormat="1" ht="48.75" customHeight="1" x14ac:dyDescent="0.25">
      <c r="A257" s="63" t="s">
        <v>187</v>
      </c>
      <c r="B257" s="5" t="s">
        <v>110</v>
      </c>
      <c r="C257" s="116" t="s">
        <v>12</v>
      </c>
      <c r="D257" s="314" t="s">
        <v>225</v>
      </c>
      <c r="E257" s="315" t="s">
        <v>476</v>
      </c>
      <c r="F257" s="316" t="s">
        <v>477</v>
      </c>
      <c r="G257" s="68"/>
      <c r="H257" s="388">
        <f>SUM(H258)</f>
        <v>2890368</v>
      </c>
    </row>
    <row r="258" spans="1:8" s="50" customFormat="1" ht="33.75" customHeight="1" x14ac:dyDescent="0.25">
      <c r="A258" s="130" t="s">
        <v>537</v>
      </c>
      <c r="B258" s="5" t="s">
        <v>110</v>
      </c>
      <c r="C258" s="279" t="s">
        <v>12</v>
      </c>
      <c r="D258" s="314" t="s">
        <v>225</v>
      </c>
      <c r="E258" s="315" t="s">
        <v>10</v>
      </c>
      <c r="F258" s="316" t="s">
        <v>477</v>
      </c>
      <c r="G258" s="68"/>
      <c r="H258" s="388">
        <f>SUM(H259+H261+H263+H265+H267)</f>
        <v>2890368</v>
      </c>
    </row>
    <row r="259" spans="1:8" s="50" customFormat="1" ht="35.25" customHeight="1" x14ac:dyDescent="0.25">
      <c r="A259" s="130" t="s">
        <v>810</v>
      </c>
      <c r="B259" s="5" t="s">
        <v>110</v>
      </c>
      <c r="C259" s="523" t="s">
        <v>12</v>
      </c>
      <c r="D259" s="314" t="s">
        <v>225</v>
      </c>
      <c r="E259" s="315" t="s">
        <v>10</v>
      </c>
      <c r="F259" s="524">
        <v>13420</v>
      </c>
      <c r="G259" s="68"/>
      <c r="H259" s="388">
        <f>SUM(H260)</f>
        <v>928000</v>
      </c>
    </row>
    <row r="260" spans="1:8" s="50" customFormat="1" ht="15.75" customHeight="1" x14ac:dyDescent="0.25">
      <c r="A260" s="130" t="s">
        <v>21</v>
      </c>
      <c r="B260" s="5" t="s">
        <v>110</v>
      </c>
      <c r="C260" s="523" t="s">
        <v>12</v>
      </c>
      <c r="D260" s="314" t="s">
        <v>225</v>
      </c>
      <c r="E260" s="315" t="s">
        <v>10</v>
      </c>
      <c r="F260" s="524">
        <v>13420</v>
      </c>
      <c r="G260" s="68" t="s">
        <v>69</v>
      </c>
      <c r="H260" s="390">
        <f>SUM(прил9!I211)</f>
        <v>928000</v>
      </c>
    </row>
    <row r="261" spans="1:8" s="50" customFormat="1" ht="33.75" customHeight="1" x14ac:dyDescent="0.25">
      <c r="A261" s="130" t="s">
        <v>791</v>
      </c>
      <c r="B261" s="5" t="s">
        <v>110</v>
      </c>
      <c r="C261" s="523" t="s">
        <v>12</v>
      </c>
      <c r="D261" s="314" t="s">
        <v>225</v>
      </c>
      <c r="E261" s="315" t="s">
        <v>10</v>
      </c>
      <c r="F261" s="524">
        <v>13430</v>
      </c>
      <c r="G261" s="68"/>
      <c r="H261" s="388">
        <f>SUM(H262)</f>
        <v>1407000</v>
      </c>
    </row>
    <row r="262" spans="1:8" s="50" customFormat="1" ht="15.75" customHeight="1" x14ac:dyDescent="0.25">
      <c r="A262" s="130" t="s">
        <v>21</v>
      </c>
      <c r="B262" s="5" t="s">
        <v>110</v>
      </c>
      <c r="C262" s="523" t="s">
        <v>12</v>
      </c>
      <c r="D262" s="314" t="s">
        <v>225</v>
      </c>
      <c r="E262" s="315" t="s">
        <v>10</v>
      </c>
      <c r="F262" s="524">
        <v>13430</v>
      </c>
      <c r="G262" s="68" t="s">
        <v>69</v>
      </c>
      <c r="H262" s="390">
        <f>SUM(прил9!I213)</f>
        <v>1407000</v>
      </c>
    </row>
    <row r="263" spans="1:8" s="50" customFormat="1" ht="33.75" customHeight="1" x14ac:dyDescent="0.25">
      <c r="A263" s="130" t="s">
        <v>648</v>
      </c>
      <c r="B263" s="5" t="s">
        <v>110</v>
      </c>
      <c r="C263" s="511" t="s">
        <v>12</v>
      </c>
      <c r="D263" s="314" t="s">
        <v>225</v>
      </c>
      <c r="E263" s="315" t="s">
        <v>10</v>
      </c>
      <c r="F263" s="316" t="s">
        <v>647</v>
      </c>
      <c r="G263" s="68"/>
      <c r="H263" s="388">
        <f>SUM(H264)</f>
        <v>102000</v>
      </c>
    </row>
    <row r="264" spans="1:8" s="50" customFormat="1" ht="18" customHeight="1" x14ac:dyDescent="0.25">
      <c r="A264" s="94" t="s">
        <v>21</v>
      </c>
      <c r="B264" s="5" t="s">
        <v>110</v>
      </c>
      <c r="C264" s="511" t="s">
        <v>12</v>
      </c>
      <c r="D264" s="314" t="s">
        <v>225</v>
      </c>
      <c r="E264" s="315" t="s">
        <v>10</v>
      </c>
      <c r="F264" s="316" t="s">
        <v>647</v>
      </c>
      <c r="G264" s="68" t="s">
        <v>69</v>
      </c>
      <c r="H264" s="390">
        <f>SUM(прил9!I215)</f>
        <v>102000</v>
      </c>
    </row>
    <row r="265" spans="1:8" s="50" customFormat="1" ht="33.75" customHeight="1" x14ac:dyDescent="0.25">
      <c r="A265" s="94" t="s">
        <v>788</v>
      </c>
      <c r="B265" s="5" t="s">
        <v>110</v>
      </c>
      <c r="C265" s="279" t="s">
        <v>12</v>
      </c>
      <c r="D265" s="314" t="s">
        <v>225</v>
      </c>
      <c r="E265" s="315" t="s">
        <v>10</v>
      </c>
      <c r="F265" s="316" t="s">
        <v>789</v>
      </c>
      <c r="G265" s="68"/>
      <c r="H265" s="388">
        <f>SUM(H266)</f>
        <v>102885</v>
      </c>
    </row>
    <row r="266" spans="1:8" s="50" customFormat="1" ht="15.75" customHeight="1" x14ac:dyDescent="0.25">
      <c r="A266" s="94" t="s">
        <v>21</v>
      </c>
      <c r="B266" s="5" t="s">
        <v>110</v>
      </c>
      <c r="C266" s="279" t="s">
        <v>12</v>
      </c>
      <c r="D266" s="314" t="s">
        <v>225</v>
      </c>
      <c r="E266" s="315" t="s">
        <v>10</v>
      </c>
      <c r="F266" s="316" t="s">
        <v>789</v>
      </c>
      <c r="G266" s="68" t="s">
        <v>69</v>
      </c>
      <c r="H266" s="390">
        <f>SUM(прил9!I217)</f>
        <v>102885</v>
      </c>
    </row>
    <row r="267" spans="1:8" s="50" customFormat="1" ht="33.75" customHeight="1" x14ac:dyDescent="0.25">
      <c r="A267" s="94" t="s">
        <v>811</v>
      </c>
      <c r="B267" s="5" t="s">
        <v>110</v>
      </c>
      <c r="C267" s="510" t="s">
        <v>12</v>
      </c>
      <c r="D267" s="314" t="s">
        <v>225</v>
      </c>
      <c r="E267" s="315" t="s">
        <v>10</v>
      </c>
      <c r="F267" s="316" t="s">
        <v>790</v>
      </c>
      <c r="G267" s="68"/>
      <c r="H267" s="388">
        <f>SUM(H268)</f>
        <v>350483</v>
      </c>
    </row>
    <row r="268" spans="1:8" s="50" customFormat="1" ht="15.75" customHeight="1" x14ac:dyDescent="0.25">
      <c r="A268" s="94" t="s">
        <v>21</v>
      </c>
      <c r="B268" s="5" t="s">
        <v>110</v>
      </c>
      <c r="C268" s="510" t="s">
        <v>12</v>
      </c>
      <c r="D268" s="314" t="s">
        <v>225</v>
      </c>
      <c r="E268" s="315" t="s">
        <v>10</v>
      </c>
      <c r="F268" s="316" t="s">
        <v>790</v>
      </c>
      <c r="G268" s="68" t="s">
        <v>69</v>
      </c>
      <c r="H268" s="390">
        <f>SUM(прил9!I219)</f>
        <v>350483</v>
      </c>
    </row>
    <row r="269" spans="1:8" s="50" customFormat="1" ht="49.5" customHeight="1" x14ac:dyDescent="0.25">
      <c r="A269" s="34" t="s">
        <v>197</v>
      </c>
      <c r="B269" s="36" t="s">
        <v>110</v>
      </c>
      <c r="C269" s="152" t="s">
        <v>12</v>
      </c>
      <c r="D269" s="299" t="s">
        <v>531</v>
      </c>
      <c r="E269" s="300" t="s">
        <v>476</v>
      </c>
      <c r="F269" s="301" t="s">
        <v>477</v>
      </c>
      <c r="G269" s="38"/>
      <c r="H269" s="387">
        <f>SUM(H270)</f>
        <v>325000</v>
      </c>
    </row>
    <row r="270" spans="1:8" s="50" customFormat="1" ht="78.75" customHeight="1" x14ac:dyDescent="0.25">
      <c r="A270" s="63" t="s">
        <v>255</v>
      </c>
      <c r="B270" s="5" t="s">
        <v>110</v>
      </c>
      <c r="C270" s="151" t="s">
        <v>12</v>
      </c>
      <c r="D270" s="314" t="s">
        <v>254</v>
      </c>
      <c r="E270" s="315" t="s">
        <v>476</v>
      </c>
      <c r="F270" s="316" t="s">
        <v>477</v>
      </c>
      <c r="G270" s="349"/>
      <c r="H270" s="388">
        <f>SUM(H271)</f>
        <v>325000</v>
      </c>
    </row>
    <row r="271" spans="1:8" s="50" customFormat="1" ht="48" customHeight="1" x14ac:dyDescent="0.25">
      <c r="A271" s="130" t="s">
        <v>532</v>
      </c>
      <c r="B271" s="5" t="s">
        <v>110</v>
      </c>
      <c r="C271" s="151" t="s">
        <v>12</v>
      </c>
      <c r="D271" s="314" t="s">
        <v>254</v>
      </c>
      <c r="E271" s="315" t="s">
        <v>10</v>
      </c>
      <c r="F271" s="316" t="s">
        <v>477</v>
      </c>
      <c r="G271" s="349"/>
      <c r="H271" s="388">
        <f>SUM(H272)</f>
        <v>325000</v>
      </c>
    </row>
    <row r="272" spans="1:8" s="50" customFormat="1" ht="32.25" customHeight="1" x14ac:dyDescent="0.25">
      <c r="A272" s="130" t="s">
        <v>612</v>
      </c>
      <c r="B272" s="5" t="s">
        <v>110</v>
      </c>
      <c r="C272" s="151" t="s">
        <v>12</v>
      </c>
      <c r="D272" s="314" t="s">
        <v>254</v>
      </c>
      <c r="E272" s="315" t="s">
        <v>10</v>
      </c>
      <c r="F272" s="316" t="s">
        <v>613</v>
      </c>
      <c r="G272" s="349"/>
      <c r="H272" s="388">
        <f>SUM(H273)</f>
        <v>325000</v>
      </c>
    </row>
    <row r="273" spans="1:8" s="50" customFormat="1" ht="15.75" customHeight="1" x14ac:dyDescent="0.25">
      <c r="A273" s="94" t="s">
        <v>21</v>
      </c>
      <c r="B273" s="5" t="s">
        <v>110</v>
      </c>
      <c r="C273" s="151" t="s">
        <v>12</v>
      </c>
      <c r="D273" s="314" t="s">
        <v>254</v>
      </c>
      <c r="E273" s="315" t="s">
        <v>10</v>
      </c>
      <c r="F273" s="316" t="s">
        <v>613</v>
      </c>
      <c r="G273" s="349" t="s">
        <v>69</v>
      </c>
      <c r="H273" s="390">
        <f>SUM(прил9!I224)</f>
        <v>325000</v>
      </c>
    </row>
    <row r="274" spans="1:8" s="50" customFormat="1" ht="33.75" customHeight="1" x14ac:dyDescent="0.25">
      <c r="A274" s="34" t="s">
        <v>188</v>
      </c>
      <c r="B274" s="36" t="s">
        <v>110</v>
      </c>
      <c r="C274" s="40" t="s">
        <v>12</v>
      </c>
      <c r="D274" s="299" t="s">
        <v>226</v>
      </c>
      <c r="E274" s="300" t="s">
        <v>476</v>
      </c>
      <c r="F274" s="301" t="s">
        <v>477</v>
      </c>
      <c r="G274" s="38"/>
      <c r="H274" s="387">
        <f>SUM(H275)</f>
        <v>1039000</v>
      </c>
    </row>
    <row r="275" spans="1:8" s="50" customFormat="1" ht="48.75" customHeight="1" x14ac:dyDescent="0.25">
      <c r="A275" s="63" t="s">
        <v>189</v>
      </c>
      <c r="B275" s="5" t="s">
        <v>110</v>
      </c>
      <c r="C275" s="116" t="s">
        <v>12</v>
      </c>
      <c r="D275" s="314" t="s">
        <v>227</v>
      </c>
      <c r="E275" s="315" t="s">
        <v>476</v>
      </c>
      <c r="F275" s="316" t="s">
        <v>477</v>
      </c>
      <c r="G275" s="68"/>
      <c r="H275" s="388">
        <f>SUM(H276)</f>
        <v>1039000</v>
      </c>
    </row>
    <row r="276" spans="1:8" s="50" customFormat="1" ht="48.75" customHeight="1" x14ac:dyDescent="0.25">
      <c r="A276" s="63" t="s">
        <v>538</v>
      </c>
      <c r="B276" s="5" t="s">
        <v>110</v>
      </c>
      <c r="C276" s="279" t="s">
        <v>12</v>
      </c>
      <c r="D276" s="314" t="s">
        <v>227</v>
      </c>
      <c r="E276" s="315" t="s">
        <v>12</v>
      </c>
      <c r="F276" s="316" t="s">
        <v>477</v>
      </c>
      <c r="G276" s="68"/>
      <c r="H276" s="388">
        <f>SUM(H277+H279+H281+H283)</f>
        <v>1039000</v>
      </c>
    </row>
    <row r="277" spans="1:8" s="50" customFormat="1" ht="48.75" hidden="1" customHeight="1" x14ac:dyDescent="0.25">
      <c r="A277" s="63" t="s">
        <v>674</v>
      </c>
      <c r="B277" s="5" t="s">
        <v>110</v>
      </c>
      <c r="C277" s="523" t="s">
        <v>12</v>
      </c>
      <c r="D277" s="314" t="s">
        <v>227</v>
      </c>
      <c r="E277" s="315" t="s">
        <v>12</v>
      </c>
      <c r="F277" s="524">
        <v>50181</v>
      </c>
      <c r="G277" s="68"/>
      <c r="H277" s="388">
        <f>SUM(H278)</f>
        <v>0</v>
      </c>
    </row>
    <row r="278" spans="1:8" s="50" customFormat="1" ht="17.25" hidden="1" customHeight="1" x14ac:dyDescent="0.25">
      <c r="A278" s="63" t="s">
        <v>21</v>
      </c>
      <c r="B278" s="5" t="s">
        <v>110</v>
      </c>
      <c r="C278" s="523" t="s">
        <v>12</v>
      </c>
      <c r="D278" s="314" t="s">
        <v>227</v>
      </c>
      <c r="E278" s="315" t="s">
        <v>12</v>
      </c>
      <c r="F278" s="524">
        <v>50181</v>
      </c>
      <c r="G278" s="68" t="s">
        <v>69</v>
      </c>
      <c r="H278" s="390">
        <f>SUM(прил9!I229)</f>
        <v>0</v>
      </c>
    </row>
    <row r="279" spans="1:8" s="50" customFormat="1" ht="32.25" customHeight="1" x14ac:dyDescent="0.25">
      <c r="A279" s="63" t="s">
        <v>777</v>
      </c>
      <c r="B279" s="5" t="s">
        <v>110</v>
      </c>
      <c r="C279" s="272" t="s">
        <v>12</v>
      </c>
      <c r="D279" s="314" t="s">
        <v>227</v>
      </c>
      <c r="E279" s="315" t="s">
        <v>12</v>
      </c>
      <c r="F279" s="316" t="s">
        <v>775</v>
      </c>
      <c r="G279" s="68"/>
      <c r="H279" s="388">
        <f>SUM(H280)</f>
        <v>150000</v>
      </c>
    </row>
    <row r="280" spans="1:8" s="50" customFormat="1" ht="18" customHeight="1" x14ac:dyDescent="0.25">
      <c r="A280" s="3" t="s">
        <v>21</v>
      </c>
      <c r="B280" s="5" t="s">
        <v>110</v>
      </c>
      <c r="C280" s="272" t="s">
        <v>12</v>
      </c>
      <c r="D280" s="314" t="s">
        <v>227</v>
      </c>
      <c r="E280" s="315" t="s">
        <v>12</v>
      </c>
      <c r="F280" s="316" t="s">
        <v>775</v>
      </c>
      <c r="G280" s="68" t="s">
        <v>69</v>
      </c>
      <c r="H280" s="390">
        <f>SUM(прил9!I231)</f>
        <v>150000</v>
      </c>
    </row>
    <row r="281" spans="1:8" s="50" customFormat="1" ht="18" customHeight="1" x14ac:dyDescent="0.25">
      <c r="A281" s="3" t="s">
        <v>778</v>
      </c>
      <c r="B281" s="5" t="s">
        <v>110</v>
      </c>
      <c r="C281" s="510" t="s">
        <v>12</v>
      </c>
      <c r="D281" s="314" t="s">
        <v>227</v>
      </c>
      <c r="E281" s="315" t="s">
        <v>12</v>
      </c>
      <c r="F281" s="316" t="s">
        <v>776</v>
      </c>
      <c r="G281" s="68"/>
      <c r="H281" s="388">
        <f>SUM(H282)</f>
        <v>850000</v>
      </c>
    </row>
    <row r="282" spans="1:8" s="50" customFormat="1" ht="18" customHeight="1" x14ac:dyDescent="0.25">
      <c r="A282" s="3" t="s">
        <v>21</v>
      </c>
      <c r="B282" s="5" t="s">
        <v>110</v>
      </c>
      <c r="C282" s="510" t="s">
        <v>12</v>
      </c>
      <c r="D282" s="314" t="s">
        <v>227</v>
      </c>
      <c r="E282" s="315" t="s">
        <v>12</v>
      </c>
      <c r="F282" s="316" t="s">
        <v>776</v>
      </c>
      <c r="G282" s="68" t="s">
        <v>69</v>
      </c>
      <c r="H282" s="390">
        <f>SUM(прил9!I233)</f>
        <v>850000</v>
      </c>
    </row>
    <row r="283" spans="1:8" s="50" customFormat="1" ht="47.25" customHeight="1" x14ac:dyDescent="0.25">
      <c r="A283" s="3" t="s">
        <v>673</v>
      </c>
      <c r="B283" s="5" t="s">
        <v>110</v>
      </c>
      <c r="C283" s="523" t="s">
        <v>12</v>
      </c>
      <c r="D283" s="314" t="s">
        <v>227</v>
      </c>
      <c r="E283" s="315" t="s">
        <v>12</v>
      </c>
      <c r="F283" s="316" t="s">
        <v>672</v>
      </c>
      <c r="G283" s="68"/>
      <c r="H283" s="388">
        <f>SUM(H284)</f>
        <v>39000</v>
      </c>
    </row>
    <row r="284" spans="1:8" s="50" customFormat="1" ht="18" customHeight="1" x14ac:dyDescent="0.25">
      <c r="A284" s="3" t="s">
        <v>21</v>
      </c>
      <c r="B284" s="5" t="s">
        <v>110</v>
      </c>
      <c r="C284" s="523" t="s">
        <v>12</v>
      </c>
      <c r="D284" s="314" t="s">
        <v>227</v>
      </c>
      <c r="E284" s="315" t="s">
        <v>12</v>
      </c>
      <c r="F284" s="316" t="s">
        <v>672</v>
      </c>
      <c r="G284" s="68" t="s">
        <v>69</v>
      </c>
      <c r="H284" s="390">
        <f>SUM(прил9!I235)</f>
        <v>39000</v>
      </c>
    </row>
    <row r="285" spans="1:8" s="50" customFormat="1" ht="18" customHeight="1" x14ac:dyDescent="0.25">
      <c r="A285" s="107" t="s">
        <v>779</v>
      </c>
      <c r="B285" s="27" t="s">
        <v>110</v>
      </c>
      <c r="C285" s="27" t="s">
        <v>15</v>
      </c>
      <c r="D285" s="290"/>
      <c r="E285" s="291"/>
      <c r="F285" s="292"/>
      <c r="G285" s="26"/>
      <c r="H285" s="386">
        <f>SUM(H286)</f>
        <v>250000</v>
      </c>
    </row>
    <row r="286" spans="1:8" s="50" customFormat="1" ht="32.25" customHeight="1" x14ac:dyDescent="0.25">
      <c r="A286" s="34" t="s">
        <v>186</v>
      </c>
      <c r="B286" s="36" t="s">
        <v>110</v>
      </c>
      <c r="C286" s="40" t="s">
        <v>15</v>
      </c>
      <c r="D286" s="299" t="s">
        <v>536</v>
      </c>
      <c r="E286" s="300" t="s">
        <v>476</v>
      </c>
      <c r="F286" s="301" t="s">
        <v>477</v>
      </c>
      <c r="G286" s="38"/>
      <c r="H286" s="387">
        <f>SUM(H287)</f>
        <v>250000</v>
      </c>
    </row>
    <row r="287" spans="1:8" s="50" customFormat="1" ht="48" customHeight="1" x14ac:dyDescent="0.25">
      <c r="A287" s="63" t="s">
        <v>187</v>
      </c>
      <c r="B287" s="5" t="s">
        <v>110</v>
      </c>
      <c r="C287" s="544" t="s">
        <v>15</v>
      </c>
      <c r="D287" s="314" t="s">
        <v>225</v>
      </c>
      <c r="E287" s="315" t="s">
        <v>476</v>
      </c>
      <c r="F287" s="316" t="s">
        <v>477</v>
      </c>
      <c r="G287" s="68"/>
      <c r="H287" s="388">
        <f>SUM(H288)</f>
        <v>250000</v>
      </c>
    </row>
    <row r="288" spans="1:8" s="50" customFormat="1" ht="33" customHeight="1" x14ac:dyDescent="0.25">
      <c r="A288" s="130" t="s">
        <v>537</v>
      </c>
      <c r="B288" s="5" t="s">
        <v>110</v>
      </c>
      <c r="C288" s="544" t="s">
        <v>15</v>
      </c>
      <c r="D288" s="314" t="s">
        <v>225</v>
      </c>
      <c r="E288" s="315" t="s">
        <v>10</v>
      </c>
      <c r="F288" s="316" t="s">
        <v>477</v>
      </c>
      <c r="G288" s="68"/>
      <c r="H288" s="388">
        <f>SUM(H289)</f>
        <v>250000</v>
      </c>
    </row>
    <row r="289" spans="1:8" s="50" customFormat="1" ht="19.5" customHeight="1" x14ac:dyDescent="0.25">
      <c r="A289" s="130" t="s">
        <v>638</v>
      </c>
      <c r="B289" s="5" t="s">
        <v>110</v>
      </c>
      <c r="C289" s="544" t="s">
        <v>15</v>
      </c>
      <c r="D289" s="314" t="s">
        <v>225</v>
      </c>
      <c r="E289" s="315" t="s">
        <v>10</v>
      </c>
      <c r="F289" s="316" t="s">
        <v>637</v>
      </c>
      <c r="G289" s="68"/>
      <c r="H289" s="388">
        <f>SUM(H290)</f>
        <v>250000</v>
      </c>
    </row>
    <row r="290" spans="1:8" s="50" customFormat="1" ht="33" customHeight="1" x14ac:dyDescent="0.25">
      <c r="A290" s="94" t="s">
        <v>190</v>
      </c>
      <c r="B290" s="5" t="s">
        <v>110</v>
      </c>
      <c r="C290" s="544" t="s">
        <v>15</v>
      </c>
      <c r="D290" s="314" t="s">
        <v>225</v>
      </c>
      <c r="E290" s="315" t="s">
        <v>10</v>
      </c>
      <c r="F290" s="316" t="s">
        <v>637</v>
      </c>
      <c r="G290" s="68" t="s">
        <v>185</v>
      </c>
      <c r="H290" s="390">
        <f>SUM(прил9!I241)</f>
        <v>250000</v>
      </c>
    </row>
    <row r="291" spans="1:8" ht="17.25" customHeight="1" x14ac:dyDescent="0.25">
      <c r="A291" s="90" t="s">
        <v>27</v>
      </c>
      <c r="B291" s="17" t="s">
        <v>29</v>
      </c>
      <c r="C291" s="46"/>
      <c r="D291" s="327"/>
      <c r="E291" s="328"/>
      <c r="F291" s="329"/>
      <c r="G291" s="16"/>
      <c r="H291" s="385">
        <f>SUM(H292+H317+H377+H397+H417)</f>
        <v>188013757</v>
      </c>
    </row>
    <row r="292" spans="1:8" ht="15.75" x14ac:dyDescent="0.25">
      <c r="A292" s="107" t="s">
        <v>28</v>
      </c>
      <c r="B292" s="27" t="s">
        <v>29</v>
      </c>
      <c r="C292" s="27" t="s">
        <v>10</v>
      </c>
      <c r="D292" s="290"/>
      <c r="E292" s="291"/>
      <c r="F292" s="292"/>
      <c r="G292" s="26"/>
      <c r="H292" s="386">
        <f>SUM(H293,H307,H312)</f>
        <v>19357927</v>
      </c>
    </row>
    <row r="293" spans="1:8" ht="35.25" customHeight="1" x14ac:dyDescent="0.25">
      <c r="A293" s="34" t="s">
        <v>155</v>
      </c>
      <c r="B293" s="36" t="s">
        <v>29</v>
      </c>
      <c r="C293" s="36" t="s">
        <v>10</v>
      </c>
      <c r="D293" s="293" t="s">
        <v>542</v>
      </c>
      <c r="E293" s="294" t="s">
        <v>476</v>
      </c>
      <c r="F293" s="295" t="s">
        <v>477</v>
      </c>
      <c r="G293" s="38"/>
      <c r="H293" s="387">
        <f>SUM(H294)</f>
        <v>19184327</v>
      </c>
    </row>
    <row r="294" spans="1:8" ht="49.5" customHeight="1" x14ac:dyDescent="0.25">
      <c r="A294" s="3" t="s">
        <v>156</v>
      </c>
      <c r="B294" s="5" t="s">
        <v>29</v>
      </c>
      <c r="C294" s="5" t="s">
        <v>10</v>
      </c>
      <c r="D294" s="296" t="s">
        <v>239</v>
      </c>
      <c r="E294" s="297" t="s">
        <v>476</v>
      </c>
      <c r="F294" s="298" t="s">
        <v>477</v>
      </c>
      <c r="G294" s="68"/>
      <c r="H294" s="388">
        <f>SUM(H295)</f>
        <v>19184327</v>
      </c>
    </row>
    <row r="295" spans="1:8" ht="17.25" customHeight="1" x14ac:dyDescent="0.25">
      <c r="A295" s="3" t="s">
        <v>543</v>
      </c>
      <c r="B295" s="5" t="s">
        <v>29</v>
      </c>
      <c r="C295" s="5" t="s">
        <v>10</v>
      </c>
      <c r="D295" s="296" t="s">
        <v>239</v>
      </c>
      <c r="E295" s="297" t="s">
        <v>10</v>
      </c>
      <c r="F295" s="298" t="s">
        <v>477</v>
      </c>
      <c r="G295" s="68"/>
      <c r="H295" s="388">
        <f>SUM(H296+H299+H301+H303)</f>
        <v>19184327</v>
      </c>
    </row>
    <row r="296" spans="1:8" ht="81" customHeight="1" x14ac:dyDescent="0.25">
      <c r="A296" s="3" t="s">
        <v>544</v>
      </c>
      <c r="B296" s="5" t="s">
        <v>29</v>
      </c>
      <c r="C296" s="5" t="s">
        <v>10</v>
      </c>
      <c r="D296" s="296" t="s">
        <v>239</v>
      </c>
      <c r="E296" s="297" t="s">
        <v>10</v>
      </c>
      <c r="F296" s="298" t="s">
        <v>545</v>
      </c>
      <c r="G296" s="2"/>
      <c r="H296" s="388">
        <f>SUM(H297:H298)</f>
        <v>10198363</v>
      </c>
    </row>
    <row r="297" spans="1:8" ht="47.25" x14ac:dyDescent="0.25">
      <c r="A297" s="105" t="s">
        <v>86</v>
      </c>
      <c r="B297" s="5" t="s">
        <v>29</v>
      </c>
      <c r="C297" s="5" t="s">
        <v>10</v>
      </c>
      <c r="D297" s="296" t="s">
        <v>239</v>
      </c>
      <c r="E297" s="297" t="s">
        <v>10</v>
      </c>
      <c r="F297" s="298" t="s">
        <v>545</v>
      </c>
      <c r="G297" s="6" t="s">
        <v>13</v>
      </c>
      <c r="H297" s="390">
        <f>SUM(прил9!I383)</f>
        <v>10112208</v>
      </c>
    </row>
    <row r="298" spans="1:8" ht="31.5" customHeight="1" x14ac:dyDescent="0.25">
      <c r="A298" s="97" t="s">
        <v>655</v>
      </c>
      <c r="B298" s="5" t="s">
        <v>29</v>
      </c>
      <c r="C298" s="5" t="s">
        <v>10</v>
      </c>
      <c r="D298" s="296" t="s">
        <v>239</v>
      </c>
      <c r="E298" s="297" t="s">
        <v>10</v>
      </c>
      <c r="F298" s="298" t="s">
        <v>545</v>
      </c>
      <c r="G298" s="6" t="s">
        <v>16</v>
      </c>
      <c r="H298" s="390">
        <f>SUM(прил9!I384)</f>
        <v>86155</v>
      </c>
    </row>
    <row r="299" spans="1:8" ht="19.5" hidden="1" customHeight="1" x14ac:dyDescent="0.25">
      <c r="A299" s="522" t="s">
        <v>700</v>
      </c>
      <c r="B299" s="5" t="s">
        <v>29</v>
      </c>
      <c r="C299" s="5" t="s">
        <v>10</v>
      </c>
      <c r="D299" s="296" t="s">
        <v>239</v>
      </c>
      <c r="E299" s="297" t="s">
        <v>10</v>
      </c>
      <c r="F299" s="298" t="s">
        <v>687</v>
      </c>
      <c r="G299" s="351"/>
      <c r="H299" s="388">
        <f>SUM(H300)</f>
        <v>0</v>
      </c>
    </row>
    <row r="300" spans="1:8" ht="31.5" hidden="1" customHeight="1" x14ac:dyDescent="0.25">
      <c r="A300" s="136" t="s">
        <v>655</v>
      </c>
      <c r="B300" s="5" t="s">
        <v>29</v>
      </c>
      <c r="C300" s="5" t="s">
        <v>10</v>
      </c>
      <c r="D300" s="296" t="s">
        <v>239</v>
      </c>
      <c r="E300" s="297" t="s">
        <v>10</v>
      </c>
      <c r="F300" s="298" t="s">
        <v>687</v>
      </c>
      <c r="G300" s="351" t="s">
        <v>16</v>
      </c>
      <c r="H300" s="390">
        <f>SUM(прил9!I386)</f>
        <v>0</v>
      </c>
    </row>
    <row r="301" spans="1:8" ht="31.5" hidden="1" customHeight="1" x14ac:dyDescent="0.25">
      <c r="A301" s="522" t="s">
        <v>652</v>
      </c>
      <c r="B301" s="5" t="s">
        <v>29</v>
      </c>
      <c r="C301" s="5" t="s">
        <v>10</v>
      </c>
      <c r="D301" s="296" t="s">
        <v>239</v>
      </c>
      <c r="E301" s="297" t="s">
        <v>10</v>
      </c>
      <c r="F301" s="298" t="s">
        <v>651</v>
      </c>
      <c r="G301" s="351"/>
      <c r="H301" s="388">
        <f>SUM(H302)</f>
        <v>0</v>
      </c>
    </row>
    <row r="302" spans="1:8" ht="33.75" hidden="1" customHeight="1" x14ac:dyDescent="0.25">
      <c r="A302" s="136" t="s">
        <v>655</v>
      </c>
      <c r="B302" s="5" t="s">
        <v>29</v>
      </c>
      <c r="C302" s="5" t="s">
        <v>10</v>
      </c>
      <c r="D302" s="296" t="s">
        <v>239</v>
      </c>
      <c r="E302" s="297" t="s">
        <v>10</v>
      </c>
      <c r="F302" s="298" t="s">
        <v>651</v>
      </c>
      <c r="G302" s="351" t="s">
        <v>16</v>
      </c>
      <c r="H302" s="390">
        <f>SUM(прил9!I388)</f>
        <v>0</v>
      </c>
    </row>
    <row r="303" spans="1:8" ht="33" customHeight="1" x14ac:dyDescent="0.25">
      <c r="A303" s="3" t="s">
        <v>96</v>
      </c>
      <c r="B303" s="5" t="s">
        <v>29</v>
      </c>
      <c r="C303" s="5" t="s">
        <v>10</v>
      </c>
      <c r="D303" s="296" t="s">
        <v>239</v>
      </c>
      <c r="E303" s="297" t="s">
        <v>10</v>
      </c>
      <c r="F303" s="298" t="s">
        <v>510</v>
      </c>
      <c r="G303" s="68"/>
      <c r="H303" s="388">
        <f>SUM(H304:H306)</f>
        <v>8985964</v>
      </c>
    </row>
    <row r="304" spans="1:8" ht="49.5" customHeight="1" x14ac:dyDescent="0.25">
      <c r="A304" s="105" t="s">
        <v>86</v>
      </c>
      <c r="B304" s="5" t="s">
        <v>29</v>
      </c>
      <c r="C304" s="5" t="s">
        <v>10</v>
      </c>
      <c r="D304" s="296" t="s">
        <v>239</v>
      </c>
      <c r="E304" s="297" t="s">
        <v>10</v>
      </c>
      <c r="F304" s="298" t="s">
        <v>510</v>
      </c>
      <c r="G304" s="68" t="s">
        <v>13</v>
      </c>
      <c r="H304" s="390">
        <f>SUM(прил9!I390)</f>
        <v>3530130</v>
      </c>
    </row>
    <row r="305" spans="1:8" ht="31.5" customHeight="1" x14ac:dyDescent="0.25">
      <c r="A305" s="97" t="s">
        <v>655</v>
      </c>
      <c r="B305" s="5" t="s">
        <v>29</v>
      </c>
      <c r="C305" s="5" t="s">
        <v>10</v>
      </c>
      <c r="D305" s="296" t="s">
        <v>239</v>
      </c>
      <c r="E305" s="297" t="s">
        <v>10</v>
      </c>
      <c r="F305" s="298" t="s">
        <v>510</v>
      </c>
      <c r="G305" s="68" t="s">
        <v>16</v>
      </c>
      <c r="H305" s="390">
        <f>SUM(прил9!I391)</f>
        <v>5364530</v>
      </c>
    </row>
    <row r="306" spans="1:8" ht="18" customHeight="1" x14ac:dyDescent="0.25">
      <c r="A306" s="3" t="s">
        <v>18</v>
      </c>
      <c r="B306" s="5" t="s">
        <v>29</v>
      </c>
      <c r="C306" s="5" t="s">
        <v>10</v>
      </c>
      <c r="D306" s="296" t="s">
        <v>239</v>
      </c>
      <c r="E306" s="297" t="s">
        <v>10</v>
      </c>
      <c r="F306" s="298" t="s">
        <v>510</v>
      </c>
      <c r="G306" s="68" t="s">
        <v>17</v>
      </c>
      <c r="H306" s="390">
        <f>SUM(прил9!I392)</f>
        <v>91304</v>
      </c>
    </row>
    <row r="307" spans="1:8" ht="51.75" customHeight="1" x14ac:dyDescent="0.25">
      <c r="A307" s="34" t="s">
        <v>146</v>
      </c>
      <c r="B307" s="36" t="s">
        <v>29</v>
      </c>
      <c r="C307" s="36" t="s">
        <v>10</v>
      </c>
      <c r="D307" s="293" t="s">
        <v>801</v>
      </c>
      <c r="E307" s="294" t="s">
        <v>476</v>
      </c>
      <c r="F307" s="295" t="s">
        <v>477</v>
      </c>
      <c r="G307" s="38"/>
      <c r="H307" s="387">
        <f>SUM(H308)</f>
        <v>65000</v>
      </c>
    </row>
    <row r="308" spans="1:8" ht="81" customHeight="1" x14ac:dyDescent="0.25">
      <c r="A308" s="3" t="s">
        <v>260</v>
      </c>
      <c r="B308" s="5" t="s">
        <v>29</v>
      </c>
      <c r="C308" s="5" t="s">
        <v>10</v>
      </c>
      <c r="D308" s="296" t="s">
        <v>258</v>
      </c>
      <c r="E308" s="297" t="s">
        <v>476</v>
      </c>
      <c r="F308" s="298" t="s">
        <v>477</v>
      </c>
      <c r="G308" s="68"/>
      <c r="H308" s="388">
        <f>SUM(H309)</f>
        <v>65000</v>
      </c>
    </row>
    <row r="309" spans="1:8" ht="33.75" customHeight="1" x14ac:dyDescent="0.25">
      <c r="A309" s="3" t="s">
        <v>523</v>
      </c>
      <c r="B309" s="5" t="s">
        <v>29</v>
      </c>
      <c r="C309" s="5" t="s">
        <v>10</v>
      </c>
      <c r="D309" s="296" t="s">
        <v>258</v>
      </c>
      <c r="E309" s="297" t="s">
        <v>10</v>
      </c>
      <c r="F309" s="298" t="s">
        <v>477</v>
      </c>
      <c r="G309" s="68"/>
      <c r="H309" s="388">
        <f>SUM(H310)</f>
        <v>65000</v>
      </c>
    </row>
    <row r="310" spans="1:8" ht="32.25" customHeight="1" x14ac:dyDescent="0.25">
      <c r="A310" s="3" t="s">
        <v>259</v>
      </c>
      <c r="B310" s="5" t="s">
        <v>29</v>
      </c>
      <c r="C310" s="5" t="s">
        <v>10</v>
      </c>
      <c r="D310" s="296" t="s">
        <v>258</v>
      </c>
      <c r="E310" s="297" t="s">
        <v>10</v>
      </c>
      <c r="F310" s="298" t="s">
        <v>524</v>
      </c>
      <c r="G310" s="68"/>
      <c r="H310" s="388">
        <f>SUM(H311)</f>
        <v>65000</v>
      </c>
    </row>
    <row r="311" spans="1:8" ht="32.25" customHeight="1" x14ac:dyDescent="0.25">
      <c r="A311" s="3" t="s">
        <v>655</v>
      </c>
      <c r="B311" s="5" t="s">
        <v>29</v>
      </c>
      <c r="C311" s="5" t="s">
        <v>10</v>
      </c>
      <c r="D311" s="296" t="s">
        <v>258</v>
      </c>
      <c r="E311" s="297" t="s">
        <v>10</v>
      </c>
      <c r="F311" s="298" t="s">
        <v>524</v>
      </c>
      <c r="G311" s="68" t="s">
        <v>16</v>
      </c>
      <c r="H311" s="390">
        <f>SUM(прил9!I397)</f>
        <v>65000</v>
      </c>
    </row>
    <row r="312" spans="1:8" ht="64.5" customHeight="1" x14ac:dyDescent="0.25">
      <c r="A312" s="91" t="s">
        <v>142</v>
      </c>
      <c r="B312" s="35" t="s">
        <v>29</v>
      </c>
      <c r="C312" s="49" t="s">
        <v>10</v>
      </c>
      <c r="D312" s="305" t="s">
        <v>218</v>
      </c>
      <c r="E312" s="306" t="s">
        <v>476</v>
      </c>
      <c r="F312" s="307" t="s">
        <v>477</v>
      </c>
      <c r="G312" s="35"/>
      <c r="H312" s="387">
        <f>SUM(H313)</f>
        <v>108600</v>
      </c>
    </row>
    <row r="313" spans="1:8" ht="96" customHeight="1" x14ac:dyDescent="0.25">
      <c r="A313" s="94" t="s">
        <v>158</v>
      </c>
      <c r="B313" s="2" t="s">
        <v>29</v>
      </c>
      <c r="C313" s="10" t="s">
        <v>10</v>
      </c>
      <c r="D313" s="333" t="s">
        <v>220</v>
      </c>
      <c r="E313" s="334" t="s">
        <v>476</v>
      </c>
      <c r="F313" s="335" t="s">
        <v>477</v>
      </c>
      <c r="G313" s="2"/>
      <c r="H313" s="388">
        <f>SUM(H314)</f>
        <v>108600</v>
      </c>
    </row>
    <row r="314" spans="1:8" ht="49.5" customHeight="1" x14ac:dyDescent="0.25">
      <c r="A314" s="94" t="s">
        <v>496</v>
      </c>
      <c r="B314" s="2" t="s">
        <v>29</v>
      </c>
      <c r="C314" s="10" t="s">
        <v>10</v>
      </c>
      <c r="D314" s="333" t="s">
        <v>220</v>
      </c>
      <c r="E314" s="334" t="s">
        <v>10</v>
      </c>
      <c r="F314" s="335" t="s">
        <v>477</v>
      </c>
      <c r="G314" s="2"/>
      <c r="H314" s="388">
        <f>SUM(H315)</f>
        <v>108600</v>
      </c>
    </row>
    <row r="315" spans="1:8" ht="18" customHeight="1" x14ac:dyDescent="0.25">
      <c r="A315" s="3" t="s">
        <v>111</v>
      </c>
      <c r="B315" s="2" t="s">
        <v>29</v>
      </c>
      <c r="C315" s="10" t="s">
        <v>10</v>
      </c>
      <c r="D315" s="333" t="s">
        <v>220</v>
      </c>
      <c r="E315" s="334" t="s">
        <v>10</v>
      </c>
      <c r="F315" s="335" t="s">
        <v>497</v>
      </c>
      <c r="G315" s="2"/>
      <c r="H315" s="388">
        <f>SUM(H316)</f>
        <v>108600</v>
      </c>
    </row>
    <row r="316" spans="1:8" ht="30" customHeight="1" x14ac:dyDescent="0.25">
      <c r="A316" s="97" t="s">
        <v>655</v>
      </c>
      <c r="B316" s="2" t="s">
        <v>29</v>
      </c>
      <c r="C316" s="10" t="s">
        <v>10</v>
      </c>
      <c r="D316" s="333" t="s">
        <v>220</v>
      </c>
      <c r="E316" s="334" t="s">
        <v>10</v>
      </c>
      <c r="F316" s="335" t="s">
        <v>497</v>
      </c>
      <c r="G316" s="2" t="s">
        <v>16</v>
      </c>
      <c r="H316" s="389">
        <f>SUM(прил9!I402)</f>
        <v>108600</v>
      </c>
    </row>
    <row r="317" spans="1:8" ht="15.75" x14ac:dyDescent="0.25">
      <c r="A317" s="107" t="s">
        <v>30</v>
      </c>
      <c r="B317" s="27" t="s">
        <v>29</v>
      </c>
      <c r="C317" s="27" t="s">
        <v>12</v>
      </c>
      <c r="D317" s="290"/>
      <c r="E317" s="291"/>
      <c r="F317" s="292"/>
      <c r="G317" s="26"/>
      <c r="H317" s="386">
        <f>SUM(H318+H367+H372)</f>
        <v>146726919</v>
      </c>
    </row>
    <row r="318" spans="1:8" ht="35.25" customHeight="1" x14ac:dyDescent="0.25">
      <c r="A318" s="34" t="s">
        <v>155</v>
      </c>
      <c r="B318" s="35" t="s">
        <v>29</v>
      </c>
      <c r="C318" s="35" t="s">
        <v>12</v>
      </c>
      <c r="D318" s="293" t="s">
        <v>542</v>
      </c>
      <c r="E318" s="294" t="s">
        <v>476</v>
      </c>
      <c r="F318" s="295" t="s">
        <v>477</v>
      </c>
      <c r="G318" s="35"/>
      <c r="H318" s="387">
        <f>SUM(H319+H351)</f>
        <v>145960111</v>
      </c>
    </row>
    <row r="319" spans="1:8" ht="50.25" customHeight="1" x14ac:dyDescent="0.25">
      <c r="A319" s="3" t="s">
        <v>156</v>
      </c>
      <c r="B319" s="2" t="s">
        <v>29</v>
      </c>
      <c r="C319" s="2" t="s">
        <v>12</v>
      </c>
      <c r="D319" s="296" t="s">
        <v>239</v>
      </c>
      <c r="E319" s="297" t="s">
        <v>476</v>
      </c>
      <c r="F319" s="298" t="s">
        <v>477</v>
      </c>
      <c r="G319" s="2"/>
      <c r="H319" s="388">
        <f>SUM(H320)</f>
        <v>145863179</v>
      </c>
    </row>
    <row r="320" spans="1:8" ht="17.25" customHeight="1" x14ac:dyDescent="0.25">
      <c r="A320" s="356" t="s">
        <v>555</v>
      </c>
      <c r="B320" s="2" t="s">
        <v>29</v>
      </c>
      <c r="C320" s="2" t="s">
        <v>12</v>
      </c>
      <c r="D320" s="296" t="s">
        <v>239</v>
      </c>
      <c r="E320" s="297" t="s">
        <v>12</v>
      </c>
      <c r="F320" s="298" t="s">
        <v>477</v>
      </c>
      <c r="G320" s="2"/>
      <c r="H320" s="388">
        <f>SUM(H321+H324+H326+H328+H332+H336+H334+H338+H349+H341+H330+H343+H347)</f>
        <v>145863179</v>
      </c>
    </row>
    <row r="321" spans="1:8" ht="82.5" customHeight="1" x14ac:dyDescent="0.25">
      <c r="A321" s="59" t="s">
        <v>159</v>
      </c>
      <c r="B321" s="2" t="s">
        <v>29</v>
      </c>
      <c r="C321" s="2" t="s">
        <v>12</v>
      </c>
      <c r="D321" s="296" t="s">
        <v>239</v>
      </c>
      <c r="E321" s="297" t="s">
        <v>12</v>
      </c>
      <c r="F321" s="298" t="s">
        <v>546</v>
      </c>
      <c r="G321" s="2"/>
      <c r="H321" s="388">
        <f>SUM(H322:H323)</f>
        <v>116993898</v>
      </c>
    </row>
    <row r="322" spans="1:8" ht="48" customHeight="1" x14ac:dyDescent="0.25">
      <c r="A322" s="105" t="s">
        <v>86</v>
      </c>
      <c r="B322" s="2" t="s">
        <v>29</v>
      </c>
      <c r="C322" s="2" t="s">
        <v>12</v>
      </c>
      <c r="D322" s="296" t="s">
        <v>239</v>
      </c>
      <c r="E322" s="297" t="s">
        <v>12</v>
      </c>
      <c r="F322" s="298" t="s">
        <v>546</v>
      </c>
      <c r="G322" s="2" t="s">
        <v>13</v>
      </c>
      <c r="H322" s="390">
        <f>SUM(прил9!I408)</f>
        <v>112593195</v>
      </c>
    </row>
    <row r="323" spans="1:8" ht="32.25" customHeight="1" x14ac:dyDescent="0.25">
      <c r="A323" s="97" t="s">
        <v>655</v>
      </c>
      <c r="B323" s="2" t="s">
        <v>29</v>
      </c>
      <c r="C323" s="2" t="s">
        <v>12</v>
      </c>
      <c r="D323" s="296" t="s">
        <v>239</v>
      </c>
      <c r="E323" s="297" t="s">
        <v>12</v>
      </c>
      <c r="F323" s="298" t="s">
        <v>546</v>
      </c>
      <c r="G323" s="2" t="s">
        <v>16</v>
      </c>
      <c r="H323" s="390">
        <f>SUM(прил9!I409)</f>
        <v>4400703</v>
      </c>
    </row>
    <row r="324" spans="1:8" ht="17.25" customHeight="1" x14ac:dyDescent="0.25">
      <c r="A324" s="522" t="s">
        <v>688</v>
      </c>
      <c r="B324" s="2" t="s">
        <v>29</v>
      </c>
      <c r="C324" s="2" t="s">
        <v>12</v>
      </c>
      <c r="D324" s="296" t="s">
        <v>239</v>
      </c>
      <c r="E324" s="297" t="s">
        <v>12</v>
      </c>
      <c r="F324" s="298" t="s">
        <v>687</v>
      </c>
      <c r="G324" s="2"/>
      <c r="H324" s="388">
        <f>SUM(H325)</f>
        <v>710000</v>
      </c>
    </row>
    <row r="325" spans="1:8" ht="33" customHeight="1" x14ac:dyDescent="0.25">
      <c r="A325" s="136" t="s">
        <v>655</v>
      </c>
      <c r="B325" s="2" t="s">
        <v>29</v>
      </c>
      <c r="C325" s="2" t="s">
        <v>12</v>
      </c>
      <c r="D325" s="296" t="s">
        <v>239</v>
      </c>
      <c r="E325" s="297" t="s">
        <v>12</v>
      </c>
      <c r="F325" s="298" t="s">
        <v>687</v>
      </c>
      <c r="G325" s="2" t="s">
        <v>16</v>
      </c>
      <c r="H325" s="390">
        <f>SUM(прил9!I411)</f>
        <v>710000</v>
      </c>
    </row>
    <row r="326" spans="1:8" ht="34.5" customHeight="1" x14ac:dyDescent="0.25">
      <c r="A326" s="522" t="s">
        <v>680</v>
      </c>
      <c r="B326" s="2" t="s">
        <v>29</v>
      </c>
      <c r="C326" s="2" t="s">
        <v>12</v>
      </c>
      <c r="D326" s="296" t="s">
        <v>239</v>
      </c>
      <c r="E326" s="297" t="s">
        <v>12</v>
      </c>
      <c r="F326" s="298" t="s">
        <v>679</v>
      </c>
      <c r="G326" s="2"/>
      <c r="H326" s="388">
        <f>SUM(H327)</f>
        <v>106817</v>
      </c>
    </row>
    <row r="327" spans="1:8" ht="50.25" customHeight="1" x14ac:dyDescent="0.25">
      <c r="A327" s="125" t="s">
        <v>86</v>
      </c>
      <c r="B327" s="2" t="s">
        <v>29</v>
      </c>
      <c r="C327" s="2" t="s">
        <v>12</v>
      </c>
      <c r="D327" s="296" t="s">
        <v>239</v>
      </c>
      <c r="E327" s="297" t="s">
        <v>12</v>
      </c>
      <c r="F327" s="298" t="s">
        <v>679</v>
      </c>
      <c r="G327" s="2" t="s">
        <v>13</v>
      </c>
      <c r="H327" s="390">
        <f>SUM(прил9!I413)</f>
        <v>106817</v>
      </c>
    </row>
    <row r="328" spans="1:8" ht="63.75" customHeight="1" x14ac:dyDescent="0.25">
      <c r="A328" s="522" t="s">
        <v>681</v>
      </c>
      <c r="B328" s="2" t="s">
        <v>29</v>
      </c>
      <c r="C328" s="2" t="s">
        <v>12</v>
      </c>
      <c r="D328" s="296" t="s">
        <v>239</v>
      </c>
      <c r="E328" s="297" t="s">
        <v>12</v>
      </c>
      <c r="F328" s="298" t="s">
        <v>678</v>
      </c>
      <c r="G328" s="2"/>
      <c r="H328" s="388">
        <f>SUM(H329)</f>
        <v>174108</v>
      </c>
    </row>
    <row r="329" spans="1:8" ht="33" customHeight="1" x14ac:dyDescent="0.25">
      <c r="A329" s="136" t="s">
        <v>655</v>
      </c>
      <c r="B329" s="2" t="s">
        <v>29</v>
      </c>
      <c r="C329" s="2" t="s">
        <v>12</v>
      </c>
      <c r="D329" s="296" t="s">
        <v>239</v>
      </c>
      <c r="E329" s="297" t="s">
        <v>12</v>
      </c>
      <c r="F329" s="298" t="s">
        <v>678</v>
      </c>
      <c r="G329" s="2" t="s">
        <v>16</v>
      </c>
      <c r="H329" s="390">
        <f>SUM(прил9!I415)</f>
        <v>174108</v>
      </c>
    </row>
    <row r="330" spans="1:8" ht="17.25" customHeight="1" x14ac:dyDescent="0.25">
      <c r="A330" s="112" t="s">
        <v>459</v>
      </c>
      <c r="B330" s="5" t="s">
        <v>29</v>
      </c>
      <c r="C330" s="5" t="s">
        <v>12</v>
      </c>
      <c r="D330" s="296" t="s">
        <v>239</v>
      </c>
      <c r="E330" s="297" t="s">
        <v>12</v>
      </c>
      <c r="F330" s="298" t="s">
        <v>547</v>
      </c>
      <c r="G330" s="2"/>
      <c r="H330" s="388">
        <f>SUM(H331)</f>
        <v>895700</v>
      </c>
    </row>
    <row r="331" spans="1:8" ht="48" customHeight="1" x14ac:dyDescent="0.25">
      <c r="A331" s="105" t="s">
        <v>86</v>
      </c>
      <c r="B331" s="5" t="s">
        <v>29</v>
      </c>
      <c r="C331" s="5" t="s">
        <v>12</v>
      </c>
      <c r="D331" s="296" t="s">
        <v>239</v>
      </c>
      <c r="E331" s="297" t="s">
        <v>12</v>
      </c>
      <c r="F331" s="298" t="s">
        <v>547</v>
      </c>
      <c r="G331" s="2" t="s">
        <v>13</v>
      </c>
      <c r="H331" s="390">
        <f>SUM(прил9!I417)</f>
        <v>895700</v>
      </c>
    </row>
    <row r="332" spans="1:8" ht="48" customHeight="1" x14ac:dyDescent="0.25">
      <c r="A332" s="125" t="s">
        <v>774</v>
      </c>
      <c r="B332" s="5" t="s">
        <v>29</v>
      </c>
      <c r="C332" s="5" t="s">
        <v>12</v>
      </c>
      <c r="D332" s="296" t="s">
        <v>239</v>
      </c>
      <c r="E332" s="297" t="s">
        <v>12</v>
      </c>
      <c r="F332" s="298" t="s">
        <v>773</v>
      </c>
      <c r="G332" s="2"/>
      <c r="H332" s="388">
        <f>SUM(H333)</f>
        <v>875000</v>
      </c>
    </row>
    <row r="333" spans="1:8" ht="32.25" customHeight="1" x14ac:dyDescent="0.25">
      <c r="A333" s="136" t="s">
        <v>655</v>
      </c>
      <c r="B333" s="5" t="s">
        <v>29</v>
      </c>
      <c r="C333" s="5" t="s">
        <v>12</v>
      </c>
      <c r="D333" s="296" t="s">
        <v>239</v>
      </c>
      <c r="E333" s="297" t="s">
        <v>12</v>
      </c>
      <c r="F333" s="298" t="s">
        <v>773</v>
      </c>
      <c r="G333" s="2" t="s">
        <v>16</v>
      </c>
      <c r="H333" s="390">
        <f>SUM(прил9!I419)</f>
        <v>875000</v>
      </c>
    </row>
    <row r="334" spans="1:8" ht="32.25" customHeight="1" x14ac:dyDescent="0.25">
      <c r="A334" s="125" t="s">
        <v>800</v>
      </c>
      <c r="B334" s="5" t="s">
        <v>29</v>
      </c>
      <c r="C334" s="5" t="s">
        <v>12</v>
      </c>
      <c r="D334" s="296" t="s">
        <v>239</v>
      </c>
      <c r="E334" s="297" t="s">
        <v>12</v>
      </c>
      <c r="F334" s="298" t="s">
        <v>799</v>
      </c>
      <c r="G334" s="2"/>
      <c r="H334" s="388">
        <f>SUM(H335)</f>
        <v>1625000</v>
      </c>
    </row>
    <row r="335" spans="1:8" ht="32.25" customHeight="1" x14ac:dyDescent="0.25">
      <c r="A335" s="136" t="s">
        <v>655</v>
      </c>
      <c r="B335" s="5" t="s">
        <v>29</v>
      </c>
      <c r="C335" s="5" t="s">
        <v>12</v>
      </c>
      <c r="D335" s="296" t="s">
        <v>239</v>
      </c>
      <c r="E335" s="297" t="s">
        <v>12</v>
      </c>
      <c r="F335" s="298" t="s">
        <v>799</v>
      </c>
      <c r="G335" s="2" t="s">
        <v>16</v>
      </c>
      <c r="H335" s="390">
        <f>SUM(прил9!I421)</f>
        <v>1625000</v>
      </c>
    </row>
    <row r="336" spans="1:8" ht="32.25" customHeight="1" x14ac:dyDescent="0.25">
      <c r="A336" s="522" t="s">
        <v>652</v>
      </c>
      <c r="B336" s="2" t="s">
        <v>29</v>
      </c>
      <c r="C336" s="2" t="s">
        <v>12</v>
      </c>
      <c r="D336" s="296" t="s">
        <v>239</v>
      </c>
      <c r="E336" s="297" t="s">
        <v>12</v>
      </c>
      <c r="F336" s="298" t="s">
        <v>651</v>
      </c>
      <c r="G336" s="2"/>
      <c r="H336" s="388">
        <f>SUM(H337)</f>
        <v>382308</v>
      </c>
    </row>
    <row r="337" spans="1:8" ht="31.5" customHeight="1" x14ac:dyDescent="0.25">
      <c r="A337" s="110" t="s">
        <v>655</v>
      </c>
      <c r="B337" s="2" t="s">
        <v>29</v>
      </c>
      <c r="C337" s="2" t="s">
        <v>12</v>
      </c>
      <c r="D337" s="296" t="s">
        <v>239</v>
      </c>
      <c r="E337" s="297" t="s">
        <v>12</v>
      </c>
      <c r="F337" s="298" t="s">
        <v>651</v>
      </c>
      <c r="G337" s="2" t="s">
        <v>16</v>
      </c>
      <c r="H337" s="390">
        <f>SUM(прил9!I423)</f>
        <v>382308</v>
      </c>
    </row>
    <row r="338" spans="1:8" ht="32.25" customHeight="1" x14ac:dyDescent="0.25">
      <c r="A338" s="357" t="s">
        <v>548</v>
      </c>
      <c r="B338" s="2" t="s">
        <v>29</v>
      </c>
      <c r="C338" s="2" t="s">
        <v>12</v>
      </c>
      <c r="D338" s="296" t="s">
        <v>239</v>
      </c>
      <c r="E338" s="297" t="s">
        <v>12</v>
      </c>
      <c r="F338" s="298" t="s">
        <v>549</v>
      </c>
      <c r="G338" s="2"/>
      <c r="H338" s="388">
        <f>SUM(H339:H340)</f>
        <v>584181</v>
      </c>
    </row>
    <row r="339" spans="1:8" ht="49.5" customHeight="1" x14ac:dyDescent="0.25">
      <c r="A339" s="105" t="s">
        <v>86</v>
      </c>
      <c r="B339" s="2" t="s">
        <v>29</v>
      </c>
      <c r="C339" s="2" t="s">
        <v>12</v>
      </c>
      <c r="D339" s="296" t="s">
        <v>239</v>
      </c>
      <c r="E339" s="297" t="s">
        <v>12</v>
      </c>
      <c r="F339" s="298" t="s">
        <v>549</v>
      </c>
      <c r="G339" s="2" t="s">
        <v>13</v>
      </c>
      <c r="H339" s="390">
        <f>SUM(прил9!I425)</f>
        <v>501081</v>
      </c>
    </row>
    <row r="340" spans="1:8" ht="16.5" customHeight="1" x14ac:dyDescent="0.25">
      <c r="A340" s="73" t="s">
        <v>40</v>
      </c>
      <c r="B340" s="2" t="s">
        <v>29</v>
      </c>
      <c r="C340" s="2" t="s">
        <v>12</v>
      </c>
      <c r="D340" s="296" t="s">
        <v>239</v>
      </c>
      <c r="E340" s="297" t="s">
        <v>12</v>
      </c>
      <c r="F340" s="298" t="s">
        <v>549</v>
      </c>
      <c r="G340" s="349" t="s">
        <v>39</v>
      </c>
      <c r="H340" s="390">
        <f>SUM(прил9!I426)</f>
        <v>83100</v>
      </c>
    </row>
    <row r="341" spans="1:8" ht="48.75" customHeight="1" x14ac:dyDescent="0.25">
      <c r="A341" s="358" t="s">
        <v>550</v>
      </c>
      <c r="B341" s="51" t="s">
        <v>29</v>
      </c>
      <c r="C341" s="51" t="s">
        <v>12</v>
      </c>
      <c r="D341" s="336" t="s">
        <v>239</v>
      </c>
      <c r="E341" s="337" t="s">
        <v>12</v>
      </c>
      <c r="F341" s="338" t="s">
        <v>551</v>
      </c>
      <c r="G341" s="51"/>
      <c r="H341" s="388">
        <f>SUM(H342)</f>
        <v>1475000</v>
      </c>
    </row>
    <row r="342" spans="1:8" ht="30.75" customHeight="1" x14ac:dyDescent="0.25">
      <c r="A342" s="273" t="s">
        <v>655</v>
      </c>
      <c r="B342" s="68" t="s">
        <v>29</v>
      </c>
      <c r="C342" s="51" t="s">
        <v>12</v>
      </c>
      <c r="D342" s="336" t="s">
        <v>239</v>
      </c>
      <c r="E342" s="337" t="s">
        <v>12</v>
      </c>
      <c r="F342" s="338" t="s">
        <v>551</v>
      </c>
      <c r="G342" s="51" t="s">
        <v>16</v>
      </c>
      <c r="H342" s="390">
        <f>SUM(прил9!I428)</f>
        <v>1475000</v>
      </c>
    </row>
    <row r="343" spans="1:8" ht="33" customHeight="1" x14ac:dyDescent="0.25">
      <c r="A343" s="3" t="s">
        <v>96</v>
      </c>
      <c r="B343" s="5" t="s">
        <v>29</v>
      </c>
      <c r="C343" s="5" t="s">
        <v>12</v>
      </c>
      <c r="D343" s="296" t="s">
        <v>239</v>
      </c>
      <c r="E343" s="297" t="s">
        <v>12</v>
      </c>
      <c r="F343" s="298" t="s">
        <v>510</v>
      </c>
      <c r="G343" s="2"/>
      <c r="H343" s="388">
        <f>SUM(H344:H346)</f>
        <v>22041167</v>
      </c>
    </row>
    <row r="344" spans="1:8" ht="49.5" customHeight="1" x14ac:dyDescent="0.25">
      <c r="A344" s="105" t="s">
        <v>86</v>
      </c>
      <c r="B344" s="5" t="s">
        <v>29</v>
      </c>
      <c r="C344" s="5" t="s">
        <v>12</v>
      </c>
      <c r="D344" s="296" t="s">
        <v>239</v>
      </c>
      <c r="E344" s="297" t="s">
        <v>12</v>
      </c>
      <c r="F344" s="298" t="s">
        <v>510</v>
      </c>
      <c r="G344" s="2" t="s">
        <v>13</v>
      </c>
      <c r="H344" s="389">
        <f>SUM(прил9!I430)</f>
        <v>889912</v>
      </c>
    </row>
    <row r="345" spans="1:8" ht="31.5" customHeight="1" x14ac:dyDescent="0.25">
      <c r="A345" s="97" t="s">
        <v>655</v>
      </c>
      <c r="B345" s="5" t="s">
        <v>29</v>
      </c>
      <c r="C345" s="5" t="s">
        <v>12</v>
      </c>
      <c r="D345" s="296" t="s">
        <v>239</v>
      </c>
      <c r="E345" s="297" t="s">
        <v>12</v>
      </c>
      <c r="F345" s="298" t="s">
        <v>510</v>
      </c>
      <c r="G345" s="2" t="s">
        <v>16</v>
      </c>
      <c r="H345" s="389">
        <f>SUM(прил9!I431)</f>
        <v>18100846</v>
      </c>
    </row>
    <row r="346" spans="1:8" ht="16.5" customHeight="1" x14ac:dyDescent="0.25">
      <c r="A346" s="3" t="s">
        <v>18</v>
      </c>
      <c r="B346" s="51" t="s">
        <v>29</v>
      </c>
      <c r="C346" s="51" t="s">
        <v>12</v>
      </c>
      <c r="D346" s="336" t="s">
        <v>239</v>
      </c>
      <c r="E346" s="337" t="s">
        <v>12</v>
      </c>
      <c r="F346" s="338" t="s">
        <v>510</v>
      </c>
      <c r="G346" s="51" t="s">
        <v>17</v>
      </c>
      <c r="H346" s="389">
        <f>SUM(прил9!I432)</f>
        <v>3050409</v>
      </c>
    </row>
    <row r="347" spans="1:8" ht="31.5" hidden="1" customHeight="1" x14ac:dyDescent="0.25">
      <c r="A347" s="3" t="s">
        <v>650</v>
      </c>
      <c r="B347" s="51" t="s">
        <v>29</v>
      </c>
      <c r="C347" s="51" t="s">
        <v>12</v>
      </c>
      <c r="D347" s="336" t="s">
        <v>239</v>
      </c>
      <c r="E347" s="337" t="s">
        <v>12</v>
      </c>
      <c r="F347" s="338" t="s">
        <v>649</v>
      </c>
      <c r="G347" s="51"/>
      <c r="H347" s="388">
        <f>SUM(H348)</f>
        <v>0</v>
      </c>
    </row>
    <row r="348" spans="1:8" ht="30.75" hidden="1" customHeight="1" x14ac:dyDescent="0.25">
      <c r="A348" s="110" t="s">
        <v>655</v>
      </c>
      <c r="B348" s="51" t="s">
        <v>29</v>
      </c>
      <c r="C348" s="51" t="s">
        <v>12</v>
      </c>
      <c r="D348" s="336" t="s">
        <v>239</v>
      </c>
      <c r="E348" s="337" t="s">
        <v>12</v>
      </c>
      <c r="F348" s="338" t="s">
        <v>649</v>
      </c>
      <c r="G348" s="51" t="s">
        <v>16</v>
      </c>
      <c r="H348" s="389">
        <f>SUM(прил9!I434)</f>
        <v>0</v>
      </c>
    </row>
    <row r="349" spans="1:8" ht="16.5" hidden="1" customHeight="1" x14ac:dyDescent="0.25">
      <c r="A349" s="73" t="s">
        <v>654</v>
      </c>
      <c r="B349" s="2" t="s">
        <v>29</v>
      </c>
      <c r="C349" s="2" t="s">
        <v>12</v>
      </c>
      <c r="D349" s="296" t="s">
        <v>239</v>
      </c>
      <c r="E349" s="297" t="s">
        <v>12</v>
      </c>
      <c r="F349" s="338" t="s">
        <v>653</v>
      </c>
      <c r="G349" s="2"/>
      <c r="H349" s="388">
        <f>SUM(H350)</f>
        <v>0</v>
      </c>
    </row>
    <row r="350" spans="1:8" ht="30" hidden="1" customHeight="1" x14ac:dyDescent="0.25">
      <c r="A350" s="273" t="s">
        <v>655</v>
      </c>
      <c r="B350" s="68" t="s">
        <v>29</v>
      </c>
      <c r="C350" s="51" t="s">
        <v>12</v>
      </c>
      <c r="D350" s="336" t="s">
        <v>239</v>
      </c>
      <c r="E350" s="337" t="s">
        <v>12</v>
      </c>
      <c r="F350" s="338" t="s">
        <v>653</v>
      </c>
      <c r="G350" s="51" t="s">
        <v>16</v>
      </c>
      <c r="H350" s="390">
        <f>SUM(прил9!I436)</f>
        <v>0</v>
      </c>
    </row>
    <row r="351" spans="1:8" ht="69" customHeight="1" x14ac:dyDescent="0.25">
      <c r="A351" s="94" t="s">
        <v>161</v>
      </c>
      <c r="B351" s="51" t="s">
        <v>29</v>
      </c>
      <c r="C351" s="51" t="s">
        <v>12</v>
      </c>
      <c r="D351" s="336" t="s">
        <v>241</v>
      </c>
      <c r="E351" s="337" t="s">
        <v>476</v>
      </c>
      <c r="F351" s="338" t="s">
        <v>477</v>
      </c>
      <c r="G351" s="51"/>
      <c r="H351" s="388">
        <f>SUM(H352)</f>
        <v>96932</v>
      </c>
    </row>
    <row r="352" spans="1:8" ht="33" customHeight="1" x14ac:dyDescent="0.25">
      <c r="A352" s="354" t="s">
        <v>552</v>
      </c>
      <c r="B352" s="51" t="s">
        <v>29</v>
      </c>
      <c r="C352" s="51" t="s">
        <v>12</v>
      </c>
      <c r="D352" s="336" t="s">
        <v>241</v>
      </c>
      <c r="E352" s="337" t="s">
        <v>10</v>
      </c>
      <c r="F352" s="338" t="s">
        <v>477</v>
      </c>
      <c r="G352" s="51"/>
      <c r="H352" s="388">
        <f>SUM(H353)</f>
        <v>96932</v>
      </c>
    </row>
    <row r="353" spans="1:8" ht="17.25" customHeight="1" x14ac:dyDescent="0.25">
      <c r="A353" s="99" t="s">
        <v>553</v>
      </c>
      <c r="B353" s="51" t="s">
        <v>29</v>
      </c>
      <c r="C353" s="51" t="s">
        <v>12</v>
      </c>
      <c r="D353" s="336" t="s">
        <v>241</v>
      </c>
      <c r="E353" s="337" t="s">
        <v>10</v>
      </c>
      <c r="F353" s="338" t="s">
        <v>554</v>
      </c>
      <c r="G353" s="51"/>
      <c r="H353" s="388">
        <f>SUM(H354)</f>
        <v>96932</v>
      </c>
    </row>
    <row r="354" spans="1:8" ht="31.5" customHeight="1" x14ac:dyDescent="0.25">
      <c r="A354" s="97" t="s">
        <v>655</v>
      </c>
      <c r="B354" s="2" t="s">
        <v>29</v>
      </c>
      <c r="C354" s="2" t="s">
        <v>12</v>
      </c>
      <c r="D354" s="296" t="s">
        <v>241</v>
      </c>
      <c r="E354" s="297" t="s">
        <v>10</v>
      </c>
      <c r="F354" s="298" t="s">
        <v>554</v>
      </c>
      <c r="G354" s="2" t="s">
        <v>16</v>
      </c>
      <c r="H354" s="390">
        <f>SUM(прил9!I440)</f>
        <v>96932</v>
      </c>
    </row>
    <row r="355" spans="1:8" ht="49.5" hidden="1" customHeight="1" x14ac:dyDescent="0.25">
      <c r="A355" s="34" t="s">
        <v>197</v>
      </c>
      <c r="B355" s="35" t="s">
        <v>29</v>
      </c>
      <c r="C355" s="49" t="s">
        <v>12</v>
      </c>
      <c r="D355" s="299" t="s">
        <v>531</v>
      </c>
      <c r="E355" s="300" t="s">
        <v>476</v>
      </c>
      <c r="F355" s="301" t="s">
        <v>477</v>
      </c>
      <c r="G355" s="35"/>
      <c r="H355" s="387">
        <f>SUM(H356)</f>
        <v>0</v>
      </c>
    </row>
    <row r="356" spans="1:8" ht="80.25" hidden="1" customHeight="1" x14ac:dyDescent="0.25">
      <c r="A356" s="355" t="s">
        <v>198</v>
      </c>
      <c r="B356" s="5" t="s">
        <v>29</v>
      </c>
      <c r="C356" s="508" t="s">
        <v>12</v>
      </c>
      <c r="D356" s="314" t="s">
        <v>228</v>
      </c>
      <c r="E356" s="315" t="s">
        <v>476</v>
      </c>
      <c r="F356" s="316" t="s">
        <v>477</v>
      </c>
      <c r="G356" s="2"/>
      <c r="H356" s="388">
        <f>SUM(H357)</f>
        <v>0</v>
      </c>
    </row>
    <row r="357" spans="1:8" ht="31.5" hidden="1" customHeight="1" x14ac:dyDescent="0.25">
      <c r="A357" s="355" t="s">
        <v>541</v>
      </c>
      <c r="B357" s="5" t="s">
        <v>29</v>
      </c>
      <c r="C357" s="508" t="s">
        <v>12</v>
      </c>
      <c r="D357" s="314" t="s">
        <v>228</v>
      </c>
      <c r="E357" s="315" t="s">
        <v>10</v>
      </c>
      <c r="F357" s="316" t="s">
        <v>477</v>
      </c>
      <c r="G357" s="351"/>
      <c r="H357" s="388">
        <f>SUM(H358+H360)</f>
        <v>0</v>
      </c>
    </row>
    <row r="358" spans="1:8" ht="31.5" hidden="1" customHeight="1" x14ac:dyDescent="0.25">
      <c r="A358" s="111" t="s">
        <v>701</v>
      </c>
      <c r="B358" s="5" t="s">
        <v>29</v>
      </c>
      <c r="C358" s="508" t="s">
        <v>12</v>
      </c>
      <c r="D358" s="314" t="s">
        <v>228</v>
      </c>
      <c r="E358" s="315" t="s">
        <v>10</v>
      </c>
      <c r="F358" s="524">
        <v>11500</v>
      </c>
      <c r="G358" s="68"/>
      <c r="H358" s="388">
        <f>SUM(H359)</f>
        <v>0</v>
      </c>
    </row>
    <row r="359" spans="1:8" ht="31.5" hidden="1" customHeight="1" x14ac:dyDescent="0.25">
      <c r="A359" s="136" t="s">
        <v>190</v>
      </c>
      <c r="B359" s="5" t="s">
        <v>29</v>
      </c>
      <c r="C359" s="508" t="s">
        <v>12</v>
      </c>
      <c r="D359" s="314" t="s">
        <v>228</v>
      </c>
      <c r="E359" s="315" t="s">
        <v>10</v>
      </c>
      <c r="F359" s="524">
        <v>11500</v>
      </c>
      <c r="G359" s="68" t="s">
        <v>185</v>
      </c>
      <c r="H359" s="390">
        <f>SUM(прил9!I450)</f>
        <v>0</v>
      </c>
    </row>
    <row r="360" spans="1:8" ht="31.5" hidden="1" customHeight="1" x14ac:dyDescent="0.25">
      <c r="A360" s="136" t="s">
        <v>636</v>
      </c>
      <c r="B360" s="5" t="s">
        <v>29</v>
      </c>
      <c r="C360" s="508" t="s">
        <v>12</v>
      </c>
      <c r="D360" s="314" t="s">
        <v>228</v>
      </c>
      <c r="E360" s="315" t="s">
        <v>10</v>
      </c>
      <c r="F360" s="316" t="s">
        <v>635</v>
      </c>
      <c r="G360" s="68"/>
      <c r="H360" s="388">
        <f>SUM(H361)</f>
        <v>0</v>
      </c>
    </row>
    <row r="361" spans="1:8" ht="31.5" hidden="1" customHeight="1" x14ac:dyDescent="0.25">
      <c r="A361" s="136" t="s">
        <v>190</v>
      </c>
      <c r="B361" s="5" t="s">
        <v>29</v>
      </c>
      <c r="C361" s="508" t="s">
        <v>12</v>
      </c>
      <c r="D361" s="314" t="s">
        <v>228</v>
      </c>
      <c r="E361" s="315" t="s">
        <v>10</v>
      </c>
      <c r="F361" s="316" t="s">
        <v>635</v>
      </c>
      <c r="G361" s="68" t="s">
        <v>185</v>
      </c>
      <c r="H361" s="390">
        <f>SUM(прил9!I452)</f>
        <v>0</v>
      </c>
    </row>
    <row r="362" spans="1:8" s="78" customFormat="1" ht="33" hidden="1" customHeight="1" x14ac:dyDescent="0.25">
      <c r="A362" s="91" t="s">
        <v>126</v>
      </c>
      <c r="B362" s="35" t="s">
        <v>29</v>
      </c>
      <c r="C362" s="35" t="s">
        <v>12</v>
      </c>
      <c r="D362" s="293" t="s">
        <v>491</v>
      </c>
      <c r="E362" s="294" t="s">
        <v>476</v>
      </c>
      <c r="F362" s="295" t="s">
        <v>477</v>
      </c>
      <c r="G362" s="35"/>
      <c r="H362" s="387">
        <f>SUM(H363)</f>
        <v>0</v>
      </c>
    </row>
    <row r="363" spans="1:8" s="78" customFormat="1" ht="63.75" hidden="1" customHeight="1" x14ac:dyDescent="0.25">
      <c r="A363" s="94" t="s">
        <v>162</v>
      </c>
      <c r="B363" s="42" t="s">
        <v>29</v>
      </c>
      <c r="C363" s="42" t="s">
        <v>12</v>
      </c>
      <c r="D363" s="339" t="s">
        <v>242</v>
      </c>
      <c r="E363" s="340" t="s">
        <v>476</v>
      </c>
      <c r="F363" s="341" t="s">
        <v>477</v>
      </c>
      <c r="G363" s="87"/>
      <c r="H363" s="391">
        <f>SUM(H364)</f>
        <v>0</v>
      </c>
    </row>
    <row r="364" spans="1:8" s="78" customFormat="1" ht="32.25" hidden="1" customHeight="1" x14ac:dyDescent="0.25">
      <c r="A364" s="94" t="s">
        <v>556</v>
      </c>
      <c r="B364" s="42" t="s">
        <v>29</v>
      </c>
      <c r="C364" s="42" t="s">
        <v>12</v>
      </c>
      <c r="D364" s="339" t="s">
        <v>242</v>
      </c>
      <c r="E364" s="340" t="s">
        <v>10</v>
      </c>
      <c r="F364" s="341" t="s">
        <v>477</v>
      </c>
      <c r="G364" s="87"/>
      <c r="H364" s="391">
        <f>SUM(H365)</f>
        <v>0</v>
      </c>
    </row>
    <row r="365" spans="1:8" s="44" customFormat="1" ht="32.25" hidden="1" customHeight="1" x14ac:dyDescent="0.25">
      <c r="A365" s="85" t="s">
        <v>163</v>
      </c>
      <c r="B365" s="42" t="s">
        <v>29</v>
      </c>
      <c r="C365" s="42" t="s">
        <v>12</v>
      </c>
      <c r="D365" s="339" t="s">
        <v>242</v>
      </c>
      <c r="E365" s="340" t="s">
        <v>10</v>
      </c>
      <c r="F365" s="341" t="s">
        <v>557</v>
      </c>
      <c r="G365" s="87"/>
      <c r="H365" s="391">
        <f>SUM(H366)</f>
        <v>0</v>
      </c>
    </row>
    <row r="366" spans="1:8" s="44" customFormat="1" ht="30.75" hidden="1" customHeight="1" x14ac:dyDescent="0.25">
      <c r="A366" s="113" t="s">
        <v>655</v>
      </c>
      <c r="B366" s="42" t="s">
        <v>29</v>
      </c>
      <c r="C366" s="42" t="s">
        <v>12</v>
      </c>
      <c r="D366" s="339" t="s">
        <v>242</v>
      </c>
      <c r="E366" s="340" t="s">
        <v>10</v>
      </c>
      <c r="F366" s="341" t="s">
        <v>557</v>
      </c>
      <c r="G366" s="87" t="s">
        <v>16</v>
      </c>
      <c r="H366" s="392">
        <f>SUM(прил9!I445)</f>
        <v>0</v>
      </c>
    </row>
    <row r="367" spans="1:8" ht="51.75" customHeight="1" x14ac:dyDescent="0.25">
      <c r="A367" s="34" t="s">
        <v>146</v>
      </c>
      <c r="B367" s="36" t="s">
        <v>29</v>
      </c>
      <c r="C367" s="36" t="s">
        <v>12</v>
      </c>
      <c r="D367" s="293" t="s">
        <v>801</v>
      </c>
      <c r="E367" s="294" t="s">
        <v>476</v>
      </c>
      <c r="F367" s="295" t="s">
        <v>477</v>
      </c>
      <c r="G367" s="38"/>
      <c r="H367" s="387">
        <f>SUM(H368)</f>
        <v>4000</v>
      </c>
    </row>
    <row r="368" spans="1:8" ht="81" customHeight="1" x14ac:dyDescent="0.25">
      <c r="A368" s="3" t="s">
        <v>260</v>
      </c>
      <c r="B368" s="5" t="s">
        <v>29</v>
      </c>
      <c r="C368" s="5" t="s">
        <v>12</v>
      </c>
      <c r="D368" s="296" t="s">
        <v>258</v>
      </c>
      <c r="E368" s="297" t="s">
        <v>476</v>
      </c>
      <c r="F368" s="298" t="s">
        <v>477</v>
      </c>
      <c r="G368" s="68"/>
      <c r="H368" s="388">
        <f>SUM(H369)</f>
        <v>4000</v>
      </c>
    </row>
    <row r="369" spans="1:8" ht="33.75" customHeight="1" x14ac:dyDescent="0.25">
      <c r="A369" s="3" t="s">
        <v>523</v>
      </c>
      <c r="B369" s="5" t="s">
        <v>29</v>
      </c>
      <c r="C369" s="5" t="s">
        <v>12</v>
      </c>
      <c r="D369" s="296" t="s">
        <v>258</v>
      </c>
      <c r="E369" s="297" t="s">
        <v>10</v>
      </c>
      <c r="F369" s="298" t="s">
        <v>477</v>
      </c>
      <c r="G369" s="68"/>
      <c r="H369" s="388">
        <f>SUM(H370)</f>
        <v>4000</v>
      </c>
    </row>
    <row r="370" spans="1:8" ht="32.25" customHeight="1" x14ac:dyDescent="0.25">
      <c r="A370" s="3" t="s">
        <v>259</v>
      </c>
      <c r="B370" s="5" t="s">
        <v>29</v>
      </c>
      <c r="C370" s="5" t="s">
        <v>12</v>
      </c>
      <c r="D370" s="296" t="s">
        <v>258</v>
      </c>
      <c r="E370" s="297" t="s">
        <v>10</v>
      </c>
      <c r="F370" s="298" t="s">
        <v>524</v>
      </c>
      <c r="G370" s="68"/>
      <c r="H370" s="388">
        <f>SUM(H371)</f>
        <v>4000</v>
      </c>
    </row>
    <row r="371" spans="1:8" ht="32.25" customHeight="1" x14ac:dyDescent="0.25">
      <c r="A371" s="3" t="s">
        <v>655</v>
      </c>
      <c r="B371" s="5" t="s">
        <v>29</v>
      </c>
      <c r="C371" s="5" t="s">
        <v>12</v>
      </c>
      <c r="D371" s="296" t="s">
        <v>258</v>
      </c>
      <c r="E371" s="297" t="s">
        <v>10</v>
      </c>
      <c r="F371" s="298" t="s">
        <v>524</v>
      </c>
      <c r="G371" s="68" t="s">
        <v>16</v>
      </c>
      <c r="H371" s="390">
        <f>SUM(прил9!I457)</f>
        <v>4000</v>
      </c>
    </row>
    <row r="372" spans="1:8" s="44" customFormat="1" ht="48.75" customHeight="1" x14ac:dyDescent="0.25">
      <c r="A372" s="91" t="s">
        <v>142</v>
      </c>
      <c r="B372" s="35" t="s">
        <v>29</v>
      </c>
      <c r="C372" s="49" t="s">
        <v>12</v>
      </c>
      <c r="D372" s="305" t="s">
        <v>218</v>
      </c>
      <c r="E372" s="306" t="s">
        <v>476</v>
      </c>
      <c r="F372" s="307" t="s">
        <v>477</v>
      </c>
      <c r="G372" s="35"/>
      <c r="H372" s="387">
        <f>SUM(H373)</f>
        <v>762808</v>
      </c>
    </row>
    <row r="373" spans="1:8" s="44" customFormat="1" ht="81.75" customHeight="1" x14ac:dyDescent="0.25">
      <c r="A373" s="94" t="s">
        <v>158</v>
      </c>
      <c r="B373" s="2" t="s">
        <v>29</v>
      </c>
      <c r="C373" s="42" t="s">
        <v>12</v>
      </c>
      <c r="D373" s="339" t="s">
        <v>220</v>
      </c>
      <c r="E373" s="340" t="s">
        <v>476</v>
      </c>
      <c r="F373" s="341" t="s">
        <v>477</v>
      </c>
      <c r="G373" s="2"/>
      <c r="H373" s="388">
        <f>SUM(H374)</f>
        <v>762808</v>
      </c>
    </row>
    <row r="374" spans="1:8" s="44" customFormat="1" ht="48.75" customHeight="1" x14ac:dyDescent="0.25">
      <c r="A374" s="94" t="s">
        <v>496</v>
      </c>
      <c r="B374" s="2" t="s">
        <v>29</v>
      </c>
      <c r="C374" s="42" t="s">
        <v>12</v>
      </c>
      <c r="D374" s="339" t="s">
        <v>220</v>
      </c>
      <c r="E374" s="340" t="s">
        <v>10</v>
      </c>
      <c r="F374" s="341" t="s">
        <v>477</v>
      </c>
      <c r="G374" s="2"/>
      <c r="H374" s="388">
        <f>SUM(H375)</f>
        <v>762808</v>
      </c>
    </row>
    <row r="375" spans="1:8" s="44" customFormat="1" ht="15.75" customHeight="1" x14ac:dyDescent="0.25">
      <c r="A375" s="3" t="s">
        <v>111</v>
      </c>
      <c r="B375" s="2" t="s">
        <v>29</v>
      </c>
      <c r="C375" s="42" t="s">
        <v>12</v>
      </c>
      <c r="D375" s="339" t="s">
        <v>220</v>
      </c>
      <c r="E375" s="340" t="s">
        <v>10</v>
      </c>
      <c r="F375" s="341" t="s">
        <v>497</v>
      </c>
      <c r="G375" s="2"/>
      <c r="H375" s="388">
        <f>SUM(H376)</f>
        <v>762808</v>
      </c>
    </row>
    <row r="376" spans="1:8" s="44" customFormat="1" ht="31.5" customHeight="1" x14ac:dyDescent="0.25">
      <c r="A376" s="97" t="s">
        <v>655</v>
      </c>
      <c r="B376" s="2" t="s">
        <v>29</v>
      </c>
      <c r="C376" s="42" t="s">
        <v>12</v>
      </c>
      <c r="D376" s="339" t="s">
        <v>220</v>
      </c>
      <c r="E376" s="340" t="s">
        <v>10</v>
      </c>
      <c r="F376" s="341" t="s">
        <v>497</v>
      </c>
      <c r="G376" s="2" t="s">
        <v>16</v>
      </c>
      <c r="H376" s="389">
        <f>SUM(прил9!I462)</f>
        <v>762808</v>
      </c>
    </row>
    <row r="377" spans="1:8" s="44" customFormat="1" ht="18" customHeight="1" x14ac:dyDescent="0.25">
      <c r="A377" s="535" t="s">
        <v>742</v>
      </c>
      <c r="B377" s="27" t="s">
        <v>29</v>
      </c>
      <c r="C377" s="536" t="s">
        <v>15</v>
      </c>
      <c r="D377" s="537"/>
      <c r="E377" s="538"/>
      <c r="F377" s="539"/>
      <c r="G377" s="27"/>
      <c r="H377" s="386">
        <f>SUM(H378+H385+H392)</f>
        <v>12620294</v>
      </c>
    </row>
    <row r="378" spans="1:8" s="44" customFormat="1" ht="33" customHeight="1" x14ac:dyDescent="0.25">
      <c r="A378" s="123" t="s">
        <v>164</v>
      </c>
      <c r="B378" s="35" t="s">
        <v>29</v>
      </c>
      <c r="C378" s="35" t="s">
        <v>15</v>
      </c>
      <c r="D378" s="293" t="s">
        <v>245</v>
      </c>
      <c r="E378" s="294" t="s">
        <v>476</v>
      </c>
      <c r="F378" s="295" t="s">
        <v>477</v>
      </c>
      <c r="G378" s="35"/>
      <c r="H378" s="387">
        <f>SUM(H379)</f>
        <v>5395000</v>
      </c>
    </row>
    <row r="379" spans="1:8" s="44" customFormat="1" ht="47.25" customHeight="1" x14ac:dyDescent="0.25">
      <c r="A379" s="73" t="s">
        <v>165</v>
      </c>
      <c r="B379" s="51" t="s">
        <v>29</v>
      </c>
      <c r="C379" s="51" t="s">
        <v>15</v>
      </c>
      <c r="D379" s="336" t="s">
        <v>246</v>
      </c>
      <c r="E379" s="337" t="s">
        <v>476</v>
      </c>
      <c r="F379" s="338" t="s">
        <v>477</v>
      </c>
      <c r="G379" s="51"/>
      <c r="H379" s="388">
        <f>SUM(H380)</f>
        <v>5395000</v>
      </c>
    </row>
    <row r="380" spans="1:8" s="44" customFormat="1" ht="47.25" customHeight="1" x14ac:dyDescent="0.25">
      <c r="A380" s="73" t="s">
        <v>558</v>
      </c>
      <c r="B380" s="51" t="s">
        <v>29</v>
      </c>
      <c r="C380" s="51" t="s">
        <v>15</v>
      </c>
      <c r="D380" s="336" t="s">
        <v>246</v>
      </c>
      <c r="E380" s="337" t="s">
        <v>10</v>
      </c>
      <c r="F380" s="338" t="s">
        <v>477</v>
      </c>
      <c r="G380" s="51"/>
      <c r="H380" s="388">
        <f>SUM(H381)</f>
        <v>5395000</v>
      </c>
    </row>
    <row r="381" spans="1:8" s="44" customFormat="1" ht="31.5" customHeight="1" x14ac:dyDescent="0.25">
      <c r="A381" s="73" t="s">
        <v>96</v>
      </c>
      <c r="B381" s="51" t="s">
        <v>29</v>
      </c>
      <c r="C381" s="51" t="s">
        <v>15</v>
      </c>
      <c r="D381" s="336" t="s">
        <v>246</v>
      </c>
      <c r="E381" s="337" t="s">
        <v>10</v>
      </c>
      <c r="F381" s="338" t="s">
        <v>510</v>
      </c>
      <c r="G381" s="51"/>
      <c r="H381" s="388">
        <f>SUM(H382:H384)</f>
        <v>5395000</v>
      </c>
    </row>
    <row r="382" spans="1:8" s="44" customFormat="1" ht="48" customHeight="1" x14ac:dyDescent="0.25">
      <c r="A382" s="125" t="s">
        <v>86</v>
      </c>
      <c r="B382" s="51" t="s">
        <v>29</v>
      </c>
      <c r="C382" s="51" t="s">
        <v>15</v>
      </c>
      <c r="D382" s="336" t="s">
        <v>246</v>
      </c>
      <c r="E382" s="337" t="s">
        <v>10</v>
      </c>
      <c r="F382" s="338" t="s">
        <v>510</v>
      </c>
      <c r="G382" s="51" t="s">
        <v>13</v>
      </c>
      <c r="H382" s="390">
        <f>SUM(прил9!I565)</f>
        <v>5076700</v>
      </c>
    </row>
    <row r="383" spans="1:8" s="44" customFormat="1" ht="30.75" customHeight="1" x14ac:dyDescent="0.25">
      <c r="A383" s="136" t="s">
        <v>655</v>
      </c>
      <c r="B383" s="51" t="s">
        <v>29</v>
      </c>
      <c r="C383" s="51" t="s">
        <v>15</v>
      </c>
      <c r="D383" s="339" t="s">
        <v>246</v>
      </c>
      <c r="E383" s="340" t="s">
        <v>10</v>
      </c>
      <c r="F383" s="341" t="s">
        <v>510</v>
      </c>
      <c r="G383" s="2" t="s">
        <v>16</v>
      </c>
      <c r="H383" s="389">
        <f>SUM(прил9!I566)</f>
        <v>308000</v>
      </c>
    </row>
    <row r="384" spans="1:8" s="44" customFormat="1" ht="15.75" customHeight="1" x14ac:dyDescent="0.25">
      <c r="A384" s="73" t="s">
        <v>18</v>
      </c>
      <c r="B384" s="51" t="s">
        <v>29</v>
      </c>
      <c r="C384" s="51" t="s">
        <v>15</v>
      </c>
      <c r="D384" s="339" t="s">
        <v>246</v>
      </c>
      <c r="E384" s="340" t="s">
        <v>10</v>
      </c>
      <c r="F384" s="341" t="s">
        <v>510</v>
      </c>
      <c r="G384" s="2" t="s">
        <v>17</v>
      </c>
      <c r="H384" s="389">
        <f>SUM(прил9!I567)</f>
        <v>10300</v>
      </c>
    </row>
    <row r="385" spans="1:8" s="44" customFormat="1" ht="31.5" customHeight="1" x14ac:dyDescent="0.25">
      <c r="A385" s="34" t="s">
        <v>155</v>
      </c>
      <c r="B385" s="35" t="s">
        <v>29</v>
      </c>
      <c r="C385" s="35" t="s">
        <v>15</v>
      </c>
      <c r="D385" s="293" t="s">
        <v>542</v>
      </c>
      <c r="E385" s="294" t="s">
        <v>476</v>
      </c>
      <c r="F385" s="295" t="s">
        <v>477</v>
      </c>
      <c r="G385" s="35"/>
      <c r="H385" s="387">
        <f>SUM(H386)</f>
        <v>7138294</v>
      </c>
    </row>
    <row r="386" spans="1:8" s="44" customFormat="1" ht="48" customHeight="1" x14ac:dyDescent="0.25">
      <c r="A386" s="3" t="s">
        <v>160</v>
      </c>
      <c r="B386" s="51" t="s">
        <v>29</v>
      </c>
      <c r="C386" s="51" t="s">
        <v>15</v>
      </c>
      <c r="D386" s="336" t="s">
        <v>240</v>
      </c>
      <c r="E386" s="337" t="s">
        <v>476</v>
      </c>
      <c r="F386" s="338" t="s">
        <v>477</v>
      </c>
      <c r="G386" s="51"/>
      <c r="H386" s="388">
        <f>SUM(H387)</f>
        <v>7138294</v>
      </c>
    </row>
    <row r="387" spans="1:8" s="44" customFormat="1" ht="33" customHeight="1" x14ac:dyDescent="0.25">
      <c r="A387" s="3" t="s">
        <v>559</v>
      </c>
      <c r="B387" s="51" t="s">
        <v>29</v>
      </c>
      <c r="C387" s="51" t="s">
        <v>15</v>
      </c>
      <c r="D387" s="336" t="s">
        <v>240</v>
      </c>
      <c r="E387" s="337" t="s">
        <v>10</v>
      </c>
      <c r="F387" s="338" t="s">
        <v>477</v>
      </c>
      <c r="G387" s="51"/>
      <c r="H387" s="388">
        <f>SUM(H388)</f>
        <v>7138294</v>
      </c>
    </row>
    <row r="388" spans="1:8" s="44" customFormat="1" ht="32.25" customHeight="1" x14ac:dyDescent="0.25">
      <c r="A388" s="3" t="s">
        <v>96</v>
      </c>
      <c r="B388" s="51" t="s">
        <v>29</v>
      </c>
      <c r="C388" s="51" t="s">
        <v>15</v>
      </c>
      <c r="D388" s="336" t="s">
        <v>240</v>
      </c>
      <c r="E388" s="337" t="s">
        <v>10</v>
      </c>
      <c r="F388" s="338" t="s">
        <v>510</v>
      </c>
      <c r="G388" s="51"/>
      <c r="H388" s="388">
        <f>SUM(H389:H391)</f>
        <v>7138294</v>
      </c>
    </row>
    <row r="389" spans="1:8" s="44" customFormat="1" ht="49.5" customHeight="1" x14ac:dyDescent="0.25">
      <c r="A389" s="105" t="s">
        <v>86</v>
      </c>
      <c r="B389" s="51" t="s">
        <v>29</v>
      </c>
      <c r="C389" s="51" t="s">
        <v>15</v>
      </c>
      <c r="D389" s="336" t="s">
        <v>240</v>
      </c>
      <c r="E389" s="337" t="s">
        <v>10</v>
      </c>
      <c r="F389" s="338" t="s">
        <v>510</v>
      </c>
      <c r="G389" s="51" t="s">
        <v>13</v>
      </c>
      <c r="H389" s="390">
        <f>SUM(прил9!I468)</f>
        <v>4199000</v>
      </c>
    </row>
    <row r="390" spans="1:8" s="44" customFormat="1" ht="33" customHeight="1" x14ac:dyDescent="0.25">
      <c r="A390" s="110" t="s">
        <v>655</v>
      </c>
      <c r="B390" s="51" t="s">
        <v>29</v>
      </c>
      <c r="C390" s="51" t="s">
        <v>15</v>
      </c>
      <c r="D390" s="339" t="s">
        <v>240</v>
      </c>
      <c r="E390" s="340" t="s">
        <v>10</v>
      </c>
      <c r="F390" s="341" t="s">
        <v>510</v>
      </c>
      <c r="G390" s="2" t="s">
        <v>16</v>
      </c>
      <c r="H390" s="389">
        <f>SUM(прил9!I469)</f>
        <v>1875046</v>
      </c>
    </row>
    <row r="391" spans="1:8" s="44" customFormat="1" ht="15.75" customHeight="1" x14ac:dyDescent="0.25">
      <c r="A391" s="3" t="s">
        <v>18</v>
      </c>
      <c r="B391" s="51" t="s">
        <v>29</v>
      </c>
      <c r="C391" s="51" t="s">
        <v>15</v>
      </c>
      <c r="D391" s="339" t="s">
        <v>240</v>
      </c>
      <c r="E391" s="340" t="s">
        <v>10</v>
      </c>
      <c r="F391" s="341" t="s">
        <v>510</v>
      </c>
      <c r="G391" s="2" t="s">
        <v>17</v>
      </c>
      <c r="H391" s="389">
        <f>SUM(прил9!I470)</f>
        <v>1064248</v>
      </c>
    </row>
    <row r="392" spans="1:8" s="44" customFormat="1" ht="64.5" customHeight="1" x14ac:dyDescent="0.25">
      <c r="A392" s="126" t="s">
        <v>142</v>
      </c>
      <c r="B392" s="35" t="s">
        <v>29</v>
      </c>
      <c r="C392" s="49" t="s">
        <v>15</v>
      </c>
      <c r="D392" s="305" t="s">
        <v>218</v>
      </c>
      <c r="E392" s="306" t="s">
        <v>476</v>
      </c>
      <c r="F392" s="307" t="s">
        <v>477</v>
      </c>
      <c r="G392" s="35"/>
      <c r="H392" s="387">
        <f>SUM(H393)</f>
        <v>87000</v>
      </c>
    </row>
    <row r="393" spans="1:8" s="44" customFormat="1" ht="94.5" customHeight="1" x14ac:dyDescent="0.25">
      <c r="A393" s="127" t="s">
        <v>158</v>
      </c>
      <c r="B393" s="2" t="s">
        <v>29</v>
      </c>
      <c r="C393" s="42" t="s">
        <v>15</v>
      </c>
      <c r="D393" s="339" t="s">
        <v>220</v>
      </c>
      <c r="E393" s="340" t="s">
        <v>476</v>
      </c>
      <c r="F393" s="341" t="s">
        <v>477</v>
      </c>
      <c r="G393" s="2"/>
      <c r="H393" s="388">
        <f>SUM(H394)</f>
        <v>87000</v>
      </c>
    </row>
    <row r="394" spans="1:8" s="44" customFormat="1" ht="46.5" customHeight="1" x14ac:dyDescent="0.25">
      <c r="A394" s="127" t="s">
        <v>496</v>
      </c>
      <c r="B394" s="2" t="s">
        <v>29</v>
      </c>
      <c r="C394" s="42" t="s">
        <v>15</v>
      </c>
      <c r="D394" s="339" t="s">
        <v>220</v>
      </c>
      <c r="E394" s="340" t="s">
        <v>10</v>
      </c>
      <c r="F394" s="341" t="s">
        <v>477</v>
      </c>
      <c r="G394" s="2"/>
      <c r="H394" s="388">
        <f>SUM(H395)</f>
        <v>87000</v>
      </c>
    </row>
    <row r="395" spans="1:8" s="44" customFormat="1" ht="18.75" customHeight="1" x14ac:dyDescent="0.25">
      <c r="A395" s="73" t="s">
        <v>111</v>
      </c>
      <c r="B395" s="2" t="s">
        <v>29</v>
      </c>
      <c r="C395" s="42" t="s">
        <v>15</v>
      </c>
      <c r="D395" s="339" t="s">
        <v>220</v>
      </c>
      <c r="E395" s="340" t="s">
        <v>10</v>
      </c>
      <c r="F395" s="341" t="s">
        <v>497</v>
      </c>
      <c r="G395" s="2"/>
      <c r="H395" s="388">
        <f>SUM(H396)</f>
        <v>87000</v>
      </c>
    </row>
    <row r="396" spans="1:8" s="44" customFormat="1" ht="34.5" customHeight="1" x14ac:dyDescent="0.25">
      <c r="A396" s="136" t="s">
        <v>655</v>
      </c>
      <c r="B396" s="2" t="s">
        <v>29</v>
      </c>
      <c r="C396" s="42" t="s">
        <v>15</v>
      </c>
      <c r="D396" s="339" t="s">
        <v>220</v>
      </c>
      <c r="E396" s="340" t="s">
        <v>10</v>
      </c>
      <c r="F396" s="341" t="s">
        <v>497</v>
      </c>
      <c r="G396" s="2" t="s">
        <v>16</v>
      </c>
      <c r="H396" s="389">
        <f>SUM(прил9!I475)</f>
        <v>87000</v>
      </c>
    </row>
    <row r="397" spans="1:8" ht="15.75" x14ac:dyDescent="0.25">
      <c r="A397" s="107" t="s">
        <v>772</v>
      </c>
      <c r="B397" s="27" t="s">
        <v>29</v>
      </c>
      <c r="C397" s="27" t="s">
        <v>29</v>
      </c>
      <c r="D397" s="290"/>
      <c r="E397" s="291"/>
      <c r="F397" s="292"/>
      <c r="G397" s="26"/>
      <c r="H397" s="386">
        <f>SUM(H398,H412)</f>
        <v>1340809</v>
      </c>
    </row>
    <row r="398" spans="1:8" ht="63" x14ac:dyDescent="0.25">
      <c r="A398" s="91" t="s">
        <v>166</v>
      </c>
      <c r="B398" s="35" t="s">
        <v>29</v>
      </c>
      <c r="C398" s="35" t="s">
        <v>29</v>
      </c>
      <c r="D398" s="293" t="s">
        <v>560</v>
      </c>
      <c r="E398" s="294" t="s">
        <v>476</v>
      </c>
      <c r="F398" s="295" t="s">
        <v>477</v>
      </c>
      <c r="G398" s="35"/>
      <c r="H398" s="387">
        <f>SUM(H399,H403)</f>
        <v>1311309</v>
      </c>
    </row>
    <row r="399" spans="1:8" ht="81.75" customHeight="1" x14ac:dyDescent="0.25">
      <c r="A399" s="63" t="s">
        <v>167</v>
      </c>
      <c r="B399" s="51" t="s">
        <v>29</v>
      </c>
      <c r="C399" s="51" t="s">
        <v>29</v>
      </c>
      <c r="D399" s="336" t="s">
        <v>247</v>
      </c>
      <c r="E399" s="337" t="s">
        <v>476</v>
      </c>
      <c r="F399" s="338" t="s">
        <v>477</v>
      </c>
      <c r="G399" s="51"/>
      <c r="H399" s="388">
        <f>SUM(H400)</f>
        <v>148000</v>
      </c>
    </row>
    <row r="400" spans="1:8" ht="33" customHeight="1" x14ac:dyDescent="0.25">
      <c r="A400" s="63" t="s">
        <v>561</v>
      </c>
      <c r="B400" s="51" t="s">
        <v>29</v>
      </c>
      <c r="C400" s="51" t="s">
        <v>29</v>
      </c>
      <c r="D400" s="336" t="s">
        <v>247</v>
      </c>
      <c r="E400" s="337" t="s">
        <v>10</v>
      </c>
      <c r="F400" s="338" t="s">
        <v>477</v>
      </c>
      <c r="G400" s="51"/>
      <c r="H400" s="388">
        <f>SUM(H401)</f>
        <v>148000</v>
      </c>
    </row>
    <row r="401" spans="1:8" ht="15.75" x14ac:dyDescent="0.25">
      <c r="A401" s="3" t="s">
        <v>97</v>
      </c>
      <c r="B401" s="51" t="s">
        <v>29</v>
      </c>
      <c r="C401" s="51" t="s">
        <v>29</v>
      </c>
      <c r="D401" s="336" t="s">
        <v>247</v>
      </c>
      <c r="E401" s="337" t="s">
        <v>10</v>
      </c>
      <c r="F401" s="338" t="s">
        <v>562</v>
      </c>
      <c r="G401" s="51"/>
      <c r="H401" s="388">
        <f>SUM(H402)</f>
        <v>148000</v>
      </c>
    </row>
    <row r="402" spans="1:8" ht="31.5" x14ac:dyDescent="0.25">
      <c r="A402" s="97" t="s">
        <v>655</v>
      </c>
      <c r="B402" s="51" t="s">
        <v>29</v>
      </c>
      <c r="C402" s="51" t="s">
        <v>29</v>
      </c>
      <c r="D402" s="336" t="s">
        <v>247</v>
      </c>
      <c r="E402" s="337" t="s">
        <v>10</v>
      </c>
      <c r="F402" s="338" t="s">
        <v>562</v>
      </c>
      <c r="G402" s="51" t="s">
        <v>16</v>
      </c>
      <c r="H402" s="390">
        <f>SUM(прил9!I573)</f>
        <v>148000</v>
      </c>
    </row>
    <row r="403" spans="1:8" ht="64.5" customHeight="1" x14ac:dyDescent="0.25">
      <c r="A403" s="94" t="s">
        <v>168</v>
      </c>
      <c r="B403" s="51" t="s">
        <v>29</v>
      </c>
      <c r="C403" s="51" t="s">
        <v>29</v>
      </c>
      <c r="D403" s="336" t="s">
        <v>243</v>
      </c>
      <c r="E403" s="337" t="s">
        <v>476</v>
      </c>
      <c r="F403" s="338" t="s">
        <v>477</v>
      </c>
      <c r="G403" s="51"/>
      <c r="H403" s="388">
        <f>SUM(H404)</f>
        <v>1163309</v>
      </c>
    </row>
    <row r="404" spans="1:8" ht="32.25" customHeight="1" x14ac:dyDescent="0.25">
      <c r="A404" s="94" t="s">
        <v>563</v>
      </c>
      <c r="B404" s="51" t="s">
        <v>29</v>
      </c>
      <c r="C404" s="51" t="s">
        <v>29</v>
      </c>
      <c r="D404" s="336" t="s">
        <v>243</v>
      </c>
      <c r="E404" s="337" t="s">
        <v>10</v>
      </c>
      <c r="F404" s="338" t="s">
        <v>477</v>
      </c>
      <c r="G404" s="51"/>
      <c r="H404" s="388">
        <f>SUM(H405+H407+H410)</f>
        <v>1163309</v>
      </c>
    </row>
    <row r="405" spans="1:8" ht="18" customHeight="1" x14ac:dyDescent="0.25">
      <c r="A405" s="94" t="s">
        <v>685</v>
      </c>
      <c r="B405" s="2" t="s">
        <v>29</v>
      </c>
      <c r="C405" s="2" t="s">
        <v>29</v>
      </c>
      <c r="D405" s="336" t="s">
        <v>243</v>
      </c>
      <c r="E405" s="297" t="s">
        <v>10</v>
      </c>
      <c r="F405" s="338" t="s">
        <v>684</v>
      </c>
      <c r="G405" s="51"/>
      <c r="H405" s="388">
        <f>SUM(H406)</f>
        <v>322309</v>
      </c>
    </row>
    <row r="406" spans="1:8" ht="16.5" customHeight="1" x14ac:dyDescent="0.25">
      <c r="A406" s="94" t="s">
        <v>40</v>
      </c>
      <c r="B406" s="2" t="s">
        <v>29</v>
      </c>
      <c r="C406" s="2" t="s">
        <v>29</v>
      </c>
      <c r="D406" s="336" t="s">
        <v>243</v>
      </c>
      <c r="E406" s="297" t="s">
        <v>10</v>
      </c>
      <c r="F406" s="338" t="s">
        <v>684</v>
      </c>
      <c r="G406" s="51" t="s">
        <v>39</v>
      </c>
      <c r="H406" s="390">
        <f>SUM(прил9!I577+прил9!I481)</f>
        <v>322309</v>
      </c>
    </row>
    <row r="407" spans="1:8" ht="18.75" customHeight="1" x14ac:dyDescent="0.25">
      <c r="A407" s="105" t="s">
        <v>564</v>
      </c>
      <c r="B407" s="2" t="s">
        <v>29</v>
      </c>
      <c r="C407" s="2" t="s">
        <v>29</v>
      </c>
      <c r="D407" s="336" t="s">
        <v>243</v>
      </c>
      <c r="E407" s="297" t="s">
        <v>10</v>
      </c>
      <c r="F407" s="298" t="s">
        <v>565</v>
      </c>
      <c r="G407" s="2"/>
      <c r="H407" s="388">
        <f>SUM(H408:H409)</f>
        <v>582000</v>
      </c>
    </row>
    <row r="408" spans="1:8" ht="31.5" x14ac:dyDescent="0.25">
      <c r="A408" s="97" t="s">
        <v>655</v>
      </c>
      <c r="B408" s="2" t="s">
        <v>29</v>
      </c>
      <c r="C408" s="2" t="s">
        <v>29</v>
      </c>
      <c r="D408" s="336" t="s">
        <v>243</v>
      </c>
      <c r="E408" s="297" t="s">
        <v>10</v>
      </c>
      <c r="F408" s="298" t="s">
        <v>565</v>
      </c>
      <c r="G408" s="2" t="s">
        <v>16</v>
      </c>
      <c r="H408" s="390">
        <f>SUM(прил9!I483)</f>
        <v>388800</v>
      </c>
    </row>
    <row r="409" spans="1:8" ht="15.75" x14ac:dyDescent="0.25">
      <c r="A409" s="73" t="s">
        <v>40</v>
      </c>
      <c r="B409" s="2" t="s">
        <v>29</v>
      </c>
      <c r="C409" s="2" t="s">
        <v>29</v>
      </c>
      <c r="D409" s="336" t="s">
        <v>243</v>
      </c>
      <c r="E409" s="297" t="s">
        <v>10</v>
      </c>
      <c r="F409" s="298" t="s">
        <v>565</v>
      </c>
      <c r="G409" s="2" t="s">
        <v>39</v>
      </c>
      <c r="H409" s="390">
        <f>SUM(прил9!I579)</f>
        <v>193200</v>
      </c>
    </row>
    <row r="410" spans="1:8" ht="15.75" x14ac:dyDescent="0.25">
      <c r="A410" s="111" t="s">
        <v>683</v>
      </c>
      <c r="B410" s="2" t="s">
        <v>29</v>
      </c>
      <c r="C410" s="2" t="s">
        <v>29</v>
      </c>
      <c r="D410" s="336" t="s">
        <v>243</v>
      </c>
      <c r="E410" s="297" t="s">
        <v>10</v>
      </c>
      <c r="F410" s="298" t="s">
        <v>682</v>
      </c>
      <c r="G410" s="2"/>
      <c r="H410" s="388">
        <f>SUM(H411)</f>
        <v>259000</v>
      </c>
    </row>
    <row r="411" spans="1:8" ht="31.5" x14ac:dyDescent="0.25">
      <c r="A411" s="136" t="s">
        <v>655</v>
      </c>
      <c r="B411" s="2" t="s">
        <v>29</v>
      </c>
      <c r="C411" s="2" t="s">
        <v>29</v>
      </c>
      <c r="D411" s="336" t="s">
        <v>243</v>
      </c>
      <c r="E411" s="297" t="s">
        <v>10</v>
      </c>
      <c r="F411" s="298" t="s">
        <v>682</v>
      </c>
      <c r="G411" s="2" t="s">
        <v>16</v>
      </c>
      <c r="H411" s="390">
        <f>SUM(прил9!I581+прил9!I485)</f>
        <v>259000</v>
      </c>
    </row>
    <row r="412" spans="1:8" s="78" customFormat="1" ht="33.75" customHeight="1" x14ac:dyDescent="0.25">
      <c r="A412" s="91" t="s">
        <v>126</v>
      </c>
      <c r="B412" s="35" t="s">
        <v>29</v>
      </c>
      <c r="C412" s="35" t="s">
        <v>29</v>
      </c>
      <c r="D412" s="293" t="s">
        <v>491</v>
      </c>
      <c r="E412" s="294" t="s">
        <v>476</v>
      </c>
      <c r="F412" s="295" t="s">
        <v>477</v>
      </c>
      <c r="G412" s="35"/>
      <c r="H412" s="387">
        <f>SUM(H413)</f>
        <v>29500</v>
      </c>
    </row>
    <row r="413" spans="1:8" s="78" customFormat="1" ht="47.25" customHeight="1" x14ac:dyDescent="0.25">
      <c r="A413" s="94" t="s">
        <v>162</v>
      </c>
      <c r="B413" s="42" t="s">
        <v>29</v>
      </c>
      <c r="C413" s="51" t="s">
        <v>29</v>
      </c>
      <c r="D413" s="336" t="s">
        <v>242</v>
      </c>
      <c r="E413" s="337" t="s">
        <v>476</v>
      </c>
      <c r="F413" s="338" t="s">
        <v>477</v>
      </c>
      <c r="G413" s="87"/>
      <c r="H413" s="391">
        <f>SUM(H414)</f>
        <v>29500</v>
      </c>
    </row>
    <row r="414" spans="1:8" s="78" customFormat="1" ht="32.25" customHeight="1" x14ac:dyDescent="0.25">
      <c r="A414" s="94" t="s">
        <v>556</v>
      </c>
      <c r="B414" s="42" t="s">
        <v>29</v>
      </c>
      <c r="C414" s="51" t="s">
        <v>29</v>
      </c>
      <c r="D414" s="336" t="s">
        <v>242</v>
      </c>
      <c r="E414" s="337" t="s">
        <v>10</v>
      </c>
      <c r="F414" s="338" t="s">
        <v>477</v>
      </c>
      <c r="G414" s="87"/>
      <c r="H414" s="391">
        <f>SUM(H415)</f>
        <v>29500</v>
      </c>
    </row>
    <row r="415" spans="1:8" s="44" customFormat="1" ht="32.25" customHeight="1" x14ac:dyDescent="0.25">
      <c r="A415" s="85" t="s">
        <v>163</v>
      </c>
      <c r="B415" s="42" t="s">
        <v>29</v>
      </c>
      <c r="C415" s="51" t="s">
        <v>29</v>
      </c>
      <c r="D415" s="336" t="s">
        <v>242</v>
      </c>
      <c r="E415" s="337" t="s">
        <v>10</v>
      </c>
      <c r="F415" s="338" t="s">
        <v>557</v>
      </c>
      <c r="G415" s="87"/>
      <c r="H415" s="391">
        <f>SUM(H416)</f>
        <v>29500</v>
      </c>
    </row>
    <row r="416" spans="1:8" s="44" customFormat="1" ht="30.75" customHeight="1" x14ac:dyDescent="0.25">
      <c r="A416" s="113" t="s">
        <v>655</v>
      </c>
      <c r="B416" s="51" t="s">
        <v>29</v>
      </c>
      <c r="C416" s="51" t="s">
        <v>29</v>
      </c>
      <c r="D416" s="336" t="s">
        <v>242</v>
      </c>
      <c r="E416" s="337" t="s">
        <v>10</v>
      </c>
      <c r="F416" s="338" t="s">
        <v>557</v>
      </c>
      <c r="G416" s="87" t="s">
        <v>16</v>
      </c>
      <c r="H416" s="392">
        <f>SUM(прил9!I586)</f>
        <v>29500</v>
      </c>
    </row>
    <row r="417" spans="1:8" ht="15.75" x14ac:dyDescent="0.25">
      <c r="A417" s="107" t="s">
        <v>31</v>
      </c>
      <c r="B417" s="27" t="s">
        <v>29</v>
      </c>
      <c r="C417" s="27" t="s">
        <v>32</v>
      </c>
      <c r="D417" s="290"/>
      <c r="E417" s="291"/>
      <c r="F417" s="292"/>
      <c r="G417" s="26"/>
      <c r="H417" s="386">
        <f>SUM(H423,H418,H436,H441)</f>
        <v>7967808</v>
      </c>
    </row>
    <row r="418" spans="1:8" s="78" customFormat="1" ht="32.25" customHeight="1" x14ac:dyDescent="0.25">
      <c r="A418" s="91" t="s">
        <v>124</v>
      </c>
      <c r="B418" s="35" t="s">
        <v>29</v>
      </c>
      <c r="C418" s="35" t="s">
        <v>32</v>
      </c>
      <c r="D418" s="293" t="s">
        <v>199</v>
      </c>
      <c r="E418" s="294" t="s">
        <v>476</v>
      </c>
      <c r="F418" s="295" t="s">
        <v>477</v>
      </c>
      <c r="G418" s="35"/>
      <c r="H418" s="387">
        <f>SUM(H419)</f>
        <v>3000</v>
      </c>
    </row>
    <row r="419" spans="1:8" s="44" customFormat="1" ht="63.75" customHeight="1" x14ac:dyDescent="0.25">
      <c r="A419" s="85" t="s">
        <v>125</v>
      </c>
      <c r="B419" s="86" t="s">
        <v>29</v>
      </c>
      <c r="C419" s="42" t="s">
        <v>32</v>
      </c>
      <c r="D419" s="339" t="s">
        <v>232</v>
      </c>
      <c r="E419" s="340" t="s">
        <v>476</v>
      </c>
      <c r="F419" s="341" t="s">
        <v>477</v>
      </c>
      <c r="G419" s="87"/>
      <c r="H419" s="391">
        <f>SUM(H420)</f>
        <v>3000</v>
      </c>
    </row>
    <row r="420" spans="1:8" s="44" customFormat="1" ht="33" customHeight="1" x14ac:dyDescent="0.25">
      <c r="A420" s="359" t="s">
        <v>484</v>
      </c>
      <c r="B420" s="86" t="s">
        <v>29</v>
      </c>
      <c r="C420" s="42" t="s">
        <v>32</v>
      </c>
      <c r="D420" s="339" t="s">
        <v>232</v>
      </c>
      <c r="E420" s="340" t="s">
        <v>10</v>
      </c>
      <c r="F420" s="341" t="s">
        <v>477</v>
      </c>
      <c r="G420" s="87"/>
      <c r="H420" s="391">
        <f>SUM(H421)</f>
        <v>3000</v>
      </c>
    </row>
    <row r="421" spans="1:8" s="44" customFormat="1" ht="33.75" customHeight="1" x14ac:dyDescent="0.25">
      <c r="A421" s="99" t="s">
        <v>114</v>
      </c>
      <c r="B421" s="86" t="s">
        <v>29</v>
      </c>
      <c r="C421" s="42" t="s">
        <v>32</v>
      </c>
      <c r="D421" s="339" t="s">
        <v>232</v>
      </c>
      <c r="E421" s="340" t="s">
        <v>10</v>
      </c>
      <c r="F421" s="341" t="s">
        <v>486</v>
      </c>
      <c r="G421" s="2"/>
      <c r="H421" s="388">
        <f>SUM(H422)</f>
        <v>3000</v>
      </c>
    </row>
    <row r="422" spans="1:8" s="44" customFormat="1" ht="32.25" customHeight="1" x14ac:dyDescent="0.25">
      <c r="A422" s="113" t="s">
        <v>655</v>
      </c>
      <c r="B422" s="86" t="s">
        <v>29</v>
      </c>
      <c r="C422" s="42" t="s">
        <v>32</v>
      </c>
      <c r="D422" s="339" t="s">
        <v>232</v>
      </c>
      <c r="E422" s="340" t="s">
        <v>10</v>
      </c>
      <c r="F422" s="341" t="s">
        <v>486</v>
      </c>
      <c r="G422" s="87" t="s">
        <v>16</v>
      </c>
      <c r="H422" s="392">
        <f>SUM(прил9!I491)</f>
        <v>3000</v>
      </c>
    </row>
    <row r="423" spans="1:8" ht="36" customHeight="1" x14ac:dyDescent="0.25">
      <c r="A423" s="34" t="s">
        <v>155</v>
      </c>
      <c r="B423" s="35" t="s">
        <v>29</v>
      </c>
      <c r="C423" s="35" t="s">
        <v>32</v>
      </c>
      <c r="D423" s="293" t="s">
        <v>542</v>
      </c>
      <c r="E423" s="294" t="s">
        <v>476</v>
      </c>
      <c r="F423" s="295" t="s">
        <v>477</v>
      </c>
      <c r="G423" s="35"/>
      <c r="H423" s="387">
        <f>SUM(H424)</f>
        <v>7937108</v>
      </c>
    </row>
    <row r="424" spans="1:8" ht="49.5" customHeight="1" x14ac:dyDescent="0.25">
      <c r="A424" s="3" t="s">
        <v>169</v>
      </c>
      <c r="B424" s="2" t="s">
        <v>29</v>
      </c>
      <c r="C424" s="2" t="s">
        <v>32</v>
      </c>
      <c r="D424" s="296" t="s">
        <v>244</v>
      </c>
      <c r="E424" s="297" t="s">
        <v>476</v>
      </c>
      <c r="F424" s="298" t="s">
        <v>477</v>
      </c>
      <c r="G424" s="2"/>
      <c r="H424" s="388">
        <f>SUM(H425+H432)</f>
        <v>7937108</v>
      </c>
    </row>
    <row r="425" spans="1:8" ht="34.5" customHeight="1" x14ac:dyDescent="0.25">
      <c r="A425" s="3" t="s">
        <v>566</v>
      </c>
      <c r="B425" s="2" t="s">
        <v>29</v>
      </c>
      <c r="C425" s="2" t="s">
        <v>32</v>
      </c>
      <c r="D425" s="296" t="s">
        <v>244</v>
      </c>
      <c r="E425" s="297" t="s">
        <v>10</v>
      </c>
      <c r="F425" s="298" t="s">
        <v>477</v>
      </c>
      <c r="G425" s="2"/>
      <c r="H425" s="388">
        <f>SUM(H426+H428)</f>
        <v>6713482</v>
      </c>
    </row>
    <row r="426" spans="1:8" ht="33" customHeight="1" x14ac:dyDescent="0.25">
      <c r="A426" s="3" t="s">
        <v>170</v>
      </c>
      <c r="B426" s="2" t="s">
        <v>29</v>
      </c>
      <c r="C426" s="2" t="s">
        <v>32</v>
      </c>
      <c r="D426" s="296" t="s">
        <v>244</v>
      </c>
      <c r="E426" s="297" t="s">
        <v>10</v>
      </c>
      <c r="F426" s="298" t="s">
        <v>567</v>
      </c>
      <c r="G426" s="2"/>
      <c r="H426" s="388">
        <f>SUM(H427)</f>
        <v>38436</v>
      </c>
    </row>
    <row r="427" spans="1:8" ht="47.25" x14ac:dyDescent="0.25">
      <c r="A427" s="105" t="s">
        <v>86</v>
      </c>
      <c r="B427" s="2" t="s">
        <v>29</v>
      </c>
      <c r="C427" s="2" t="s">
        <v>32</v>
      </c>
      <c r="D427" s="296" t="s">
        <v>244</v>
      </c>
      <c r="E427" s="297" t="s">
        <v>10</v>
      </c>
      <c r="F427" s="298" t="s">
        <v>567</v>
      </c>
      <c r="G427" s="2" t="s">
        <v>13</v>
      </c>
      <c r="H427" s="390">
        <f>SUM(прил9!I496)</f>
        <v>38436</v>
      </c>
    </row>
    <row r="428" spans="1:8" ht="31.5" x14ac:dyDescent="0.25">
      <c r="A428" s="3" t="s">
        <v>96</v>
      </c>
      <c r="B428" s="51" t="s">
        <v>29</v>
      </c>
      <c r="C428" s="51" t="s">
        <v>32</v>
      </c>
      <c r="D428" s="336" t="s">
        <v>244</v>
      </c>
      <c r="E428" s="337" t="s">
        <v>10</v>
      </c>
      <c r="F428" s="338" t="s">
        <v>510</v>
      </c>
      <c r="G428" s="51"/>
      <c r="H428" s="388">
        <f>SUM(H429:H431)</f>
        <v>6675046</v>
      </c>
    </row>
    <row r="429" spans="1:8" ht="48" customHeight="1" x14ac:dyDescent="0.25">
      <c r="A429" s="105" t="s">
        <v>86</v>
      </c>
      <c r="B429" s="2" t="s">
        <v>29</v>
      </c>
      <c r="C429" s="2" t="s">
        <v>32</v>
      </c>
      <c r="D429" s="296" t="s">
        <v>244</v>
      </c>
      <c r="E429" s="297" t="s">
        <v>10</v>
      </c>
      <c r="F429" s="298" t="s">
        <v>510</v>
      </c>
      <c r="G429" s="2" t="s">
        <v>13</v>
      </c>
      <c r="H429" s="390">
        <f>SUM(прил9!I498)</f>
        <v>5716602</v>
      </c>
    </row>
    <row r="430" spans="1:8" ht="31.5" x14ac:dyDescent="0.25">
      <c r="A430" s="97" t="s">
        <v>655</v>
      </c>
      <c r="B430" s="2" t="s">
        <v>29</v>
      </c>
      <c r="C430" s="2" t="s">
        <v>32</v>
      </c>
      <c r="D430" s="296" t="s">
        <v>244</v>
      </c>
      <c r="E430" s="297" t="s">
        <v>10</v>
      </c>
      <c r="F430" s="298" t="s">
        <v>510</v>
      </c>
      <c r="G430" s="2" t="s">
        <v>16</v>
      </c>
      <c r="H430" s="390">
        <f>SUM(прил9!I499)</f>
        <v>954884</v>
      </c>
    </row>
    <row r="431" spans="1:8" ht="15.75" x14ac:dyDescent="0.25">
      <c r="A431" s="3" t="s">
        <v>18</v>
      </c>
      <c r="B431" s="2" t="s">
        <v>29</v>
      </c>
      <c r="C431" s="2" t="s">
        <v>32</v>
      </c>
      <c r="D431" s="296" t="s">
        <v>244</v>
      </c>
      <c r="E431" s="297" t="s">
        <v>10</v>
      </c>
      <c r="F431" s="298" t="s">
        <v>510</v>
      </c>
      <c r="G431" s="2" t="s">
        <v>17</v>
      </c>
      <c r="H431" s="390">
        <f>SUM(прил9!I500)</f>
        <v>3560</v>
      </c>
    </row>
    <row r="432" spans="1:8" ht="63" x14ac:dyDescent="0.25">
      <c r="A432" s="3" t="s">
        <v>568</v>
      </c>
      <c r="B432" s="2" t="s">
        <v>29</v>
      </c>
      <c r="C432" s="2" t="s">
        <v>32</v>
      </c>
      <c r="D432" s="296" t="s">
        <v>244</v>
      </c>
      <c r="E432" s="297" t="s">
        <v>12</v>
      </c>
      <c r="F432" s="298" t="s">
        <v>477</v>
      </c>
      <c r="G432" s="2"/>
      <c r="H432" s="388">
        <f>SUM(H433)</f>
        <v>1223626</v>
      </c>
    </row>
    <row r="433" spans="1:8" ht="31.5" customHeight="1" x14ac:dyDescent="0.25">
      <c r="A433" s="3" t="s">
        <v>85</v>
      </c>
      <c r="B433" s="2" t="s">
        <v>29</v>
      </c>
      <c r="C433" s="2" t="s">
        <v>32</v>
      </c>
      <c r="D433" s="296" t="s">
        <v>244</v>
      </c>
      <c r="E433" s="297" t="s">
        <v>12</v>
      </c>
      <c r="F433" s="298" t="s">
        <v>481</v>
      </c>
      <c r="G433" s="2"/>
      <c r="H433" s="388">
        <f>SUM(H434:H435)</f>
        <v>1223626</v>
      </c>
    </row>
    <row r="434" spans="1:8" ht="47.25" x14ac:dyDescent="0.25">
      <c r="A434" s="105" t="s">
        <v>86</v>
      </c>
      <c r="B434" s="2" t="s">
        <v>29</v>
      </c>
      <c r="C434" s="2" t="s">
        <v>32</v>
      </c>
      <c r="D434" s="296" t="s">
        <v>244</v>
      </c>
      <c r="E434" s="297" t="s">
        <v>12</v>
      </c>
      <c r="F434" s="298" t="s">
        <v>481</v>
      </c>
      <c r="G434" s="2" t="s">
        <v>13</v>
      </c>
      <c r="H434" s="389">
        <f>SUM(прил9!I503)</f>
        <v>1223626</v>
      </c>
    </row>
    <row r="435" spans="1:8" ht="31.5" hidden="1" x14ac:dyDescent="0.25">
      <c r="A435" s="110" t="s">
        <v>655</v>
      </c>
      <c r="B435" s="2" t="s">
        <v>29</v>
      </c>
      <c r="C435" s="2" t="s">
        <v>32</v>
      </c>
      <c r="D435" s="296" t="s">
        <v>244</v>
      </c>
      <c r="E435" s="297" t="s">
        <v>12</v>
      </c>
      <c r="F435" s="298" t="s">
        <v>481</v>
      </c>
      <c r="G435" s="2" t="s">
        <v>16</v>
      </c>
      <c r="H435" s="389"/>
    </row>
    <row r="436" spans="1:8" ht="31.5" hidden="1" x14ac:dyDescent="0.25">
      <c r="A436" s="91" t="s">
        <v>126</v>
      </c>
      <c r="B436" s="35" t="s">
        <v>29</v>
      </c>
      <c r="C436" s="35" t="s">
        <v>32</v>
      </c>
      <c r="D436" s="293" t="s">
        <v>491</v>
      </c>
      <c r="E436" s="294" t="s">
        <v>476</v>
      </c>
      <c r="F436" s="295" t="s">
        <v>477</v>
      </c>
      <c r="G436" s="35"/>
      <c r="H436" s="387">
        <f>SUM(H437)</f>
        <v>0</v>
      </c>
    </row>
    <row r="437" spans="1:8" ht="63" hidden="1" x14ac:dyDescent="0.25">
      <c r="A437" s="94" t="s">
        <v>162</v>
      </c>
      <c r="B437" s="42" t="s">
        <v>29</v>
      </c>
      <c r="C437" s="51" t="s">
        <v>32</v>
      </c>
      <c r="D437" s="336" t="s">
        <v>242</v>
      </c>
      <c r="E437" s="337" t="s">
        <v>476</v>
      </c>
      <c r="F437" s="338" t="s">
        <v>477</v>
      </c>
      <c r="G437" s="87"/>
      <c r="H437" s="391">
        <f>SUM(H438)</f>
        <v>0</v>
      </c>
    </row>
    <row r="438" spans="1:8" ht="31.5" hidden="1" x14ac:dyDescent="0.25">
      <c r="A438" s="94" t="s">
        <v>556</v>
      </c>
      <c r="B438" s="42" t="s">
        <v>29</v>
      </c>
      <c r="C438" s="51" t="s">
        <v>32</v>
      </c>
      <c r="D438" s="336" t="s">
        <v>242</v>
      </c>
      <c r="E438" s="337" t="s">
        <v>10</v>
      </c>
      <c r="F438" s="338" t="s">
        <v>477</v>
      </c>
      <c r="G438" s="87"/>
      <c r="H438" s="391">
        <f>SUM(H439)</f>
        <v>0</v>
      </c>
    </row>
    <row r="439" spans="1:8" ht="31.5" hidden="1" x14ac:dyDescent="0.25">
      <c r="A439" s="85" t="s">
        <v>163</v>
      </c>
      <c r="B439" s="42" t="s">
        <v>29</v>
      </c>
      <c r="C439" s="51" t="s">
        <v>32</v>
      </c>
      <c r="D439" s="336" t="s">
        <v>242</v>
      </c>
      <c r="E439" s="337" t="s">
        <v>10</v>
      </c>
      <c r="F439" s="338" t="s">
        <v>557</v>
      </c>
      <c r="G439" s="87"/>
      <c r="H439" s="391">
        <f>SUM(H440)</f>
        <v>0</v>
      </c>
    </row>
    <row r="440" spans="1:8" ht="31.5" hidden="1" x14ac:dyDescent="0.25">
      <c r="A440" s="113" t="s">
        <v>655</v>
      </c>
      <c r="B440" s="51" t="s">
        <v>29</v>
      </c>
      <c r="C440" s="51" t="s">
        <v>32</v>
      </c>
      <c r="D440" s="336" t="s">
        <v>242</v>
      </c>
      <c r="E440" s="337" t="s">
        <v>10</v>
      </c>
      <c r="F440" s="338" t="s">
        <v>557</v>
      </c>
      <c r="G440" s="87" t="s">
        <v>16</v>
      </c>
      <c r="H440" s="392">
        <f>SUM(прил9!I509)</f>
        <v>0</v>
      </c>
    </row>
    <row r="441" spans="1:8" s="44" customFormat="1" ht="65.25" customHeight="1" x14ac:dyDescent="0.25">
      <c r="A441" s="91" t="s">
        <v>142</v>
      </c>
      <c r="B441" s="35" t="s">
        <v>29</v>
      </c>
      <c r="C441" s="49" t="s">
        <v>32</v>
      </c>
      <c r="D441" s="305" t="s">
        <v>218</v>
      </c>
      <c r="E441" s="306" t="s">
        <v>476</v>
      </c>
      <c r="F441" s="307" t="s">
        <v>477</v>
      </c>
      <c r="G441" s="35"/>
      <c r="H441" s="387">
        <f>SUM(H442)</f>
        <v>27700</v>
      </c>
    </row>
    <row r="442" spans="1:8" s="44" customFormat="1" ht="98.25" customHeight="1" x14ac:dyDescent="0.25">
      <c r="A442" s="94" t="s">
        <v>158</v>
      </c>
      <c r="B442" s="2" t="s">
        <v>29</v>
      </c>
      <c r="C442" s="42" t="s">
        <v>32</v>
      </c>
      <c r="D442" s="339" t="s">
        <v>220</v>
      </c>
      <c r="E442" s="340" t="s">
        <v>476</v>
      </c>
      <c r="F442" s="341" t="s">
        <v>477</v>
      </c>
      <c r="G442" s="2"/>
      <c r="H442" s="388">
        <f>SUM(H443)</f>
        <v>27700</v>
      </c>
    </row>
    <row r="443" spans="1:8" s="44" customFormat="1" ht="49.5" customHeight="1" x14ac:dyDescent="0.25">
      <c r="A443" s="94" t="s">
        <v>496</v>
      </c>
      <c r="B443" s="2" t="s">
        <v>29</v>
      </c>
      <c r="C443" s="42" t="s">
        <v>32</v>
      </c>
      <c r="D443" s="339" t="s">
        <v>220</v>
      </c>
      <c r="E443" s="340" t="s">
        <v>10</v>
      </c>
      <c r="F443" s="341" t="s">
        <v>477</v>
      </c>
      <c r="G443" s="2"/>
      <c r="H443" s="388">
        <f>SUM(H444)</f>
        <v>27700</v>
      </c>
    </row>
    <row r="444" spans="1:8" s="44" customFormat="1" ht="15.75" customHeight="1" x14ac:dyDescent="0.25">
      <c r="A444" s="3" t="s">
        <v>111</v>
      </c>
      <c r="B444" s="2" t="s">
        <v>29</v>
      </c>
      <c r="C444" s="42" t="s">
        <v>32</v>
      </c>
      <c r="D444" s="339" t="s">
        <v>220</v>
      </c>
      <c r="E444" s="340" t="s">
        <v>10</v>
      </c>
      <c r="F444" s="341" t="s">
        <v>497</v>
      </c>
      <c r="G444" s="2"/>
      <c r="H444" s="388">
        <f>SUM(H445)</f>
        <v>27700</v>
      </c>
    </row>
    <row r="445" spans="1:8" s="44" customFormat="1" ht="31.5" customHeight="1" x14ac:dyDescent="0.25">
      <c r="A445" s="110" t="s">
        <v>655</v>
      </c>
      <c r="B445" s="2" t="s">
        <v>29</v>
      </c>
      <c r="C445" s="42" t="s">
        <v>32</v>
      </c>
      <c r="D445" s="339" t="s">
        <v>220</v>
      </c>
      <c r="E445" s="340" t="s">
        <v>10</v>
      </c>
      <c r="F445" s="341" t="s">
        <v>497</v>
      </c>
      <c r="G445" s="2" t="s">
        <v>16</v>
      </c>
      <c r="H445" s="389">
        <f>SUM(прил9!I514)</f>
        <v>27700</v>
      </c>
    </row>
    <row r="446" spans="1:8" ht="15.75" x14ac:dyDescent="0.25">
      <c r="A446" s="90" t="s">
        <v>33</v>
      </c>
      <c r="B446" s="17" t="s">
        <v>35</v>
      </c>
      <c r="C446" s="17"/>
      <c r="D446" s="287"/>
      <c r="E446" s="288"/>
      <c r="F446" s="289"/>
      <c r="G446" s="16"/>
      <c r="H446" s="385">
        <f>SUM(H447,H472)</f>
        <v>18491272</v>
      </c>
    </row>
    <row r="447" spans="1:8" ht="15.75" x14ac:dyDescent="0.25">
      <c r="A447" s="107" t="s">
        <v>34</v>
      </c>
      <c r="B447" s="27" t="s">
        <v>35</v>
      </c>
      <c r="C447" s="27" t="s">
        <v>10</v>
      </c>
      <c r="D447" s="290"/>
      <c r="E447" s="291"/>
      <c r="F447" s="292"/>
      <c r="G447" s="26"/>
      <c r="H447" s="386">
        <f>SUM(H448,H465)</f>
        <v>13593396</v>
      </c>
    </row>
    <row r="448" spans="1:8" ht="33.75" customHeight="1" x14ac:dyDescent="0.25">
      <c r="A448" s="34" t="s">
        <v>164</v>
      </c>
      <c r="B448" s="35" t="s">
        <v>35</v>
      </c>
      <c r="C448" s="35" t="s">
        <v>10</v>
      </c>
      <c r="D448" s="293" t="s">
        <v>245</v>
      </c>
      <c r="E448" s="294" t="s">
        <v>476</v>
      </c>
      <c r="F448" s="295" t="s">
        <v>477</v>
      </c>
      <c r="G448" s="38"/>
      <c r="H448" s="387">
        <f>SUM(H449,H459)</f>
        <v>13412896</v>
      </c>
    </row>
    <row r="449" spans="1:8" ht="35.25" customHeight="1" x14ac:dyDescent="0.25">
      <c r="A449" s="105" t="s">
        <v>171</v>
      </c>
      <c r="B449" s="2" t="s">
        <v>35</v>
      </c>
      <c r="C449" s="2" t="s">
        <v>10</v>
      </c>
      <c r="D449" s="296" t="s">
        <v>248</v>
      </c>
      <c r="E449" s="297" t="s">
        <v>476</v>
      </c>
      <c r="F449" s="298" t="s">
        <v>477</v>
      </c>
      <c r="G449" s="2"/>
      <c r="H449" s="388">
        <f>SUM(H450)</f>
        <v>6898516</v>
      </c>
    </row>
    <row r="450" spans="1:8" ht="18" customHeight="1" x14ac:dyDescent="0.25">
      <c r="A450" s="105" t="s">
        <v>569</v>
      </c>
      <c r="B450" s="2" t="s">
        <v>35</v>
      </c>
      <c r="C450" s="2" t="s">
        <v>10</v>
      </c>
      <c r="D450" s="296" t="s">
        <v>248</v>
      </c>
      <c r="E450" s="297" t="s">
        <v>10</v>
      </c>
      <c r="F450" s="298" t="s">
        <v>477</v>
      </c>
      <c r="G450" s="2"/>
      <c r="H450" s="388">
        <f>SUM(H451+H455+H457)</f>
        <v>6898516</v>
      </c>
    </row>
    <row r="451" spans="1:8" ht="32.25" customHeight="1" x14ac:dyDescent="0.25">
      <c r="A451" s="3" t="s">
        <v>96</v>
      </c>
      <c r="B451" s="2" t="s">
        <v>35</v>
      </c>
      <c r="C451" s="2" t="s">
        <v>10</v>
      </c>
      <c r="D451" s="296" t="s">
        <v>248</v>
      </c>
      <c r="E451" s="297" t="s">
        <v>10</v>
      </c>
      <c r="F451" s="298" t="s">
        <v>510</v>
      </c>
      <c r="G451" s="2"/>
      <c r="H451" s="388">
        <f>SUM(H452:H454)</f>
        <v>6662916</v>
      </c>
    </row>
    <row r="452" spans="1:8" ht="47.25" x14ac:dyDescent="0.25">
      <c r="A452" s="105" t="s">
        <v>86</v>
      </c>
      <c r="B452" s="2" t="s">
        <v>35</v>
      </c>
      <c r="C452" s="2" t="s">
        <v>10</v>
      </c>
      <c r="D452" s="296" t="s">
        <v>248</v>
      </c>
      <c r="E452" s="297" t="s">
        <v>10</v>
      </c>
      <c r="F452" s="298" t="s">
        <v>510</v>
      </c>
      <c r="G452" s="2" t="s">
        <v>13</v>
      </c>
      <c r="H452" s="390">
        <f>SUM(прил9!I593)</f>
        <v>5909900</v>
      </c>
    </row>
    <row r="453" spans="1:8" ht="31.5" x14ac:dyDescent="0.25">
      <c r="A453" s="97" t="s">
        <v>655</v>
      </c>
      <c r="B453" s="2" t="s">
        <v>35</v>
      </c>
      <c r="C453" s="2" t="s">
        <v>10</v>
      </c>
      <c r="D453" s="296" t="s">
        <v>248</v>
      </c>
      <c r="E453" s="297" t="s">
        <v>10</v>
      </c>
      <c r="F453" s="298" t="s">
        <v>510</v>
      </c>
      <c r="G453" s="2" t="s">
        <v>16</v>
      </c>
      <c r="H453" s="390">
        <f>SUM(прил9!I594)</f>
        <v>726016</v>
      </c>
    </row>
    <row r="454" spans="1:8" ht="15.75" x14ac:dyDescent="0.25">
      <c r="A454" s="3" t="s">
        <v>18</v>
      </c>
      <c r="B454" s="2" t="s">
        <v>35</v>
      </c>
      <c r="C454" s="2" t="s">
        <v>10</v>
      </c>
      <c r="D454" s="296" t="s">
        <v>248</v>
      </c>
      <c r="E454" s="297" t="s">
        <v>10</v>
      </c>
      <c r="F454" s="298" t="s">
        <v>510</v>
      </c>
      <c r="G454" s="2" t="s">
        <v>17</v>
      </c>
      <c r="H454" s="390">
        <f>SUM(прил9!I595)</f>
        <v>27000</v>
      </c>
    </row>
    <row r="455" spans="1:8" ht="18" customHeight="1" x14ac:dyDescent="0.25">
      <c r="A455" s="73" t="s">
        <v>112</v>
      </c>
      <c r="B455" s="2" t="s">
        <v>35</v>
      </c>
      <c r="C455" s="2" t="s">
        <v>10</v>
      </c>
      <c r="D455" s="296" t="s">
        <v>248</v>
      </c>
      <c r="E455" s="297" t="s">
        <v>10</v>
      </c>
      <c r="F455" s="298" t="s">
        <v>499</v>
      </c>
      <c r="G455" s="2"/>
      <c r="H455" s="388">
        <f>SUM(H456)</f>
        <v>235600</v>
      </c>
    </row>
    <row r="456" spans="1:8" ht="31.5" x14ac:dyDescent="0.25">
      <c r="A456" s="136" t="s">
        <v>655</v>
      </c>
      <c r="B456" s="2" t="s">
        <v>35</v>
      </c>
      <c r="C456" s="2" t="s">
        <v>10</v>
      </c>
      <c r="D456" s="296" t="s">
        <v>248</v>
      </c>
      <c r="E456" s="297" t="s">
        <v>10</v>
      </c>
      <c r="F456" s="298" t="s">
        <v>499</v>
      </c>
      <c r="G456" s="2" t="s">
        <v>16</v>
      </c>
      <c r="H456" s="390">
        <f>SUM(прил9!I597)</f>
        <v>235600</v>
      </c>
    </row>
    <row r="457" spans="1:8" ht="31.5" hidden="1" x14ac:dyDescent="0.25">
      <c r="A457" s="3" t="s">
        <v>694</v>
      </c>
      <c r="B457" s="2" t="s">
        <v>35</v>
      </c>
      <c r="C457" s="2" t="s">
        <v>10</v>
      </c>
      <c r="D457" s="296" t="s">
        <v>248</v>
      </c>
      <c r="E457" s="297" t="s">
        <v>10</v>
      </c>
      <c r="F457" s="298" t="s">
        <v>693</v>
      </c>
      <c r="G457" s="2"/>
      <c r="H457" s="388">
        <f>SUM(H458)</f>
        <v>0</v>
      </c>
    </row>
    <row r="458" spans="1:8" ht="31.5" hidden="1" x14ac:dyDescent="0.25">
      <c r="A458" s="3" t="s">
        <v>655</v>
      </c>
      <c r="B458" s="2" t="s">
        <v>35</v>
      </c>
      <c r="C458" s="2" t="s">
        <v>10</v>
      </c>
      <c r="D458" s="296" t="s">
        <v>248</v>
      </c>
      <c r="E458" s="297" t="s">
        <v>10</v>
      </c>
      <c r="F458" s="298" t="s">
        <v>693</v>
      </c>
      <c r="G458" s="2" t="s">
        <v>16</v>
      </c>
      <c r="H458" s="390">
        <f>SUM(прил9!I599)</f>
        <v>0</v>
      </c>
    </row>
    <row r="459" spans="1:8" ht="34.5" customHeight="1" x14ac:dyDescent="0.25">
      <c r="A459" s="3" t="s">
        <v>172</v>
      </c>
      <c r="B459" s="2" t="s">
        <v>35</v>
      </c>
      <c r="C459" s="2" t="s">
        <v>10</v>
      </c>
      <c r="D459" s="296" t="s">
        <v>570</v>
      </c>
      <c r="E459" s="297" t="s">
        <v>476</v>
      </c>
      <c r="F459" s="298" t="s">
        <v>477</v>
      </c>
      <c r="G459" s="2"/>
      <c r="H459" s="388">
        <f>SUM(H460)</f>
        <v>6514380</v>
      </c>
    </row>
    <row r="460" spans="1:8" ht="18" customHeight="1" x14ac:dyDescent="0.25">
      <c r="A460" s="3" t="s">
        <v>571</v>
      </c>
      <c r="B460" s="2" t="s">
        <v>35</v>
      </c>
      <c r="C460" s="2" t="s">
        <v>10</v>
      </c>
      <c r="D460" s="296" t="s">
        <v>249</v>
      </c>
      <c r="E460" s="297" t="s">
        <v>10</v>
      </c>
      <c r="F460" s="298" t="s">
        <v>477</v>
      </c>
      <c r="G460" s="2"/>
      <c r="H460" s="388">
        <f>SUM(H461)</f>
        <v>6514380</v>
      </c>
    </row>
    <row r="461" spans="1:8" ht="32.25" customHeight="1" x14ac:dyDescent="0.25">
      <c r="A461" s="3" t="s">
        <v>96</v>
      </c>
      <c r="B461" s="2" t="s">
        <v>35</v>
      </c>
      <c r="C461" s="2" t="s">
        <v>10</v>
      </c>
      <c r="D461" s="296" t="s">
        <v>249</v>
      </c>
      <c r="E461" s="297" t="s">
        <v>10</v>
      </c>
      <c r="F461" s="298" t="s">
        <v>510</v>
      </c>
      <c r="G461" s="2"/>
      <c r="H461" s="388">
        <f>SUM(H462:H464)</f>
        <v>6514380</v>
      </c>
    </row>
    <row r="462" spans="1:8" ht="48.75" customHeight="1" x14ac:dyDescent="0.25">
      <c r="A462" s="105" t="s">
        <v>86</v>
      </c>
      <c r="B462" s="2" t="s">
        <v>35</v>
      </c>
      <c r="C462" s="2" t="s">
        <v>10</v>
      </c>
      <c r="D462" s="296" t="s">
        <v>249</v>
      </c>
      <c r="E462" s="297" t="s">
        <v>10</v>
      </c>
      <c r="F462" s="298" t="s">
        <v>510</v>
      </c>
      <c r="G462" s="2" t="s">
        <v>13</v>
      </c>
      <c r="H462" s="390">
        <f>SUM(прил9!I603)</f>
        <v>5808600</v>
      </c>
    </row>
    <row r="463" spans="1:8" ht="31.5" customHeight="1" x14ac:dyDescent="0.25">
      <c r="A463" s="97" t="s">
        <v>655</v>
      </c>
      <c r="B463" s="2" t="s">
        <v>35</v>
      </c>
      <c r="C463" s="2" t="s">
        <v>10</v>
      </c>
      <c r="D463" s="296" t="s">
        <v>249</v>
      </c>
      <c r="E463" s="297" t="s">
        <v>10</v>
      </c>
      <c r="F463" s="298" t="s">
        <v>510</v>
      </c>
      <c r="G463" s="2" t="s">
        <v>16</v>
      </c>
      <c r="H463" s="390">
        <f>SUM(прил9!I604)</f>
        <v>695580</v>
      </c>
    </row>
    <row r="464" spans="1:8" ht="17.25" customHeight="1" x14ac:dyDescent="0.25">
      <c r="A464" s="3" t="s">
        <v>18</v>
      </c>
      <c r="B464" s="2" t="s">
        <v>35</v>
      </c>
      <c r="C464" s="2" t="s">
        <v>10</v>
      </c>
      <c r="D464" s="296" t="s">
        <v>249</v>
      </c>
      <c r="E464" s="297" t="s">
        <v>10</v>
      </c>
      <c r="F464" s="298" t="s">
        <v>510</v>
      </c>
      <c r="G464" s="2" t="s">
        <v>17</v>
      </c>
      <c r="H464" s="390">
        <f>SUM(прил9!I605)</f>
        <v>10200</v>
      </c>
    </row>
    <row r="465" spans="1:8" s="78" customFormat="1" ht="33.75" customHeight="1" x14ac:dyDescent="0.25">
      <c r="A465" s="34" t="s">
        <v>149</v>
      </c>
      <c r="B465" s="35" t="s">
        <v>35</v>
      </c>
      <c r="C465" s="35" t="s">
        <v>10</v>
      </c>
      <c r="D465" s="293" t="s">
        <v>223</v>
      </c>
      <c r="E465" s="294" t="s">
        <v>476</v>
      </c>
      <c r="F465" s="295" t="s">
        <v>477</v>
      </c>
      <c r="G465" s="38"/>
      <c r="H465" s="387">
        <f>SUM(H466)</f>
        <v>180500</v>
      </c>
    </row>
    <row r="466" spans="1:8" s="78" customFormat="1" ht="64.5" customHeight="1" x14ac:dyDescent="0.25">
      <c r="A466" s="105" t="s">
        <v>173</v>
      </c>
      <c r="B466" s="2" t="s">
        <v>35</v>
      </c>
      <c r="C466" s="2" t="s">
        <v>10</v>
      </c>
      <c r="D466" s="296" t="s">
        <v>250</v>
      </c>
      <c r="E466" s="297" t="s">
        <v>476</v>
      </c>
      <c r="F466" s="298" t="s">
        <v>477</v>
      </c>
      <c r="G466" s="2"/>
      <c r="H466" s="388">
        <f>SUM(H467)</f>
        <v>180500</v>
      </c>
    </row>
    <row r="467" spans="1:8" s="78" customFormat="1" ht="33.75" customHeight="1" x14ac:dyDescent="0.25">
      <c r="A467" s="105" t="s">
        <v>572</v>
      </c>
      <c r="B467" s="2" t="s">
        <v>35</v>
      </c>
      <c r="C467" s="2" t="s">
        <v>10</v>
      </c>
      <c r="D467" s="296" t="s">
        <v>250</v>
      </c>
      <c r="E467" s="297" t="s">
        <v>12</v>
      </c>
      <c r="F467" s="298" t="s">
        <v>477</v>
      </c>
      <c r="G467" s="2"/>
      <c r="H467" s="388">
        <f>SUM(H468+H470)</f>
        <v>180500</v>
      </c>
    </row>
    <row r="468" spans="1:8" s="78" customFormat="1" ht="17.25" customHeight="1" x14ac:dyDescent="0.25">
      <c r="A468" s="73" t="s">
        <v>112</v>
      </c>
      <c r="B468" s="2" t="s">
        <v>35</v>
      </c>
      <c r="C468" s="2" t="s">
        <v>10</v>
      </c>
      <c r="D468" s="296" t="s">
        <v>250</v>
      </c>
      <c r="E468" s="297" t="s">
        <v>12</v>
      </c>
      <c r="F468" s="298" t="s">
        <v>499</v>
      </c>
      <c r="G468" s="2"/>
      <c r="H468" s="388">
        <f>SUM(H469)</f>
        <v>155500</v>
      </c>
    </row>
    <row r="469" spans="1:8" s="78" customFormat="1" ht="33.75" customHeight="1" x14ac:dyDescent="0.25">
      <c r="A469" s="136" t="s">
        <v>655</v>
      </c>
      <c r="B469" s="2" t="s">
        <v>35</v>
      </c>
      <c r="C469" s="2" t="s">
        <v>10</v>
      </c>
      <c r="D469" s="296" t="s">
        <v>250</v>
      </c>
      <c r="E469" s="297" t="s">
        <v>12</v>
      </c>
      <c r="F469" s="298" t="s">
        <v>499</v>
      </c>
      <c r="G469" s="2" t="s">
        <v>16</v>
      </c>
      <c r="H469" s="390">
        <f>SUM(прил9!I610)</f>
        <v>155500</v>
      </c>
    </row>
    <row r="470" spans="1:8" s="78" customFormat="1" ht="33" customHeight="1" x14ac:dyDescent="0.25">
      <c r="A470" s="3" t="s">
        <v>574</v>
      </c>
      <c r="B470" s="2" t="s">
        <v>35</v>
      </c>
      <c r="C470" s="2" t="s">
        <v>10</v>
      </c>
      <c r="D470" s="296" t="s">
        <v>250</v>
      </c>
      <c r="E470" s="297" t="s">
        <v>12</v>
      </c>
      <c r="F470" s="298" t="s">
        <v>573</v>
      </c>
      <c r="G470" s="2"/>
      <c r="H470" s="388">
        <f>SUM(H471)</f>
        <v>25000</v>
      </c>
    </row>
    <row r="471" spans="1:8" s="78" customFormat="1" ht="30.75" customHeight="1" x14ac:dyDescent="0.25">
      <c r="A471" s="97" t="s">
        <v>655</v>
      </c>
      <c r="B471" s="2" t="s">
        <v>35</v>
      </c>
      <c r="C471" s="2" t="s">
        <v>10</v>
      </c>
      <c r="D471" s="296" t="s">
        <v>250</v>
      </c>
      <c r="E471" s="297" t="s">
        <v>12</v>
      </c>
      <c r="F471" s="298" t="s">
        <v>573</v>
      </c>
      <c r="G471" s="2" t="s">
        <v>16</v>
      </c>
      <c r="H471" s="390">
        <f>SUM(прил9!I612)</f>
        <v>25000</v>
      </c>
    </row>
    <row r="472" spans="1:8" ht="15.75" x14ac:dyDescent="0.25">
      <c r="A472" s="107" t="s">
        <v>36</v>
      </c>
      <c r="B472" s="27" t="s">
        <v>35</v>
      </c>
      <c r="C472" s="27" t="s">
        <v>20</v>
      </c>
      <c r="D472" s="290"/>
      <c r="E472" s="291"/>
      <c r="F472" s="292"/>
      <c r="G472" s="26"/>
      <c r="H472" s="386">
        <f>SUM(H473,H492)</f>
        <v>4897876</v>
      </c>
    </row>
    <row r="473" spans="1:8" ht="35.25" customHeight="1" x14ac:dyDescent="0.25">
      <c r="A473" s="34" t="s">
        <v>164</v>
      </c>
      <c r="B473" s="35" t="s">
        <v>35</v>
      </c>
      <c r="C473" s="35" t="s">
        <v>20</v>
      </c>
      <c r="D473" s="293" t="s">
        <v>245</v>
      </c>
      <c r="E473" s="294" t="s">
        <v>476</v>
      </c>
      <c r="F473" s="295" t="s">
        <v>477</v>
      </c>
      <c r="G473" s="35"/>
      <c r="H473" s="387">
        <f>SUM(H480+H474)</f>
        <v>4884316</v>
      </c>
    </row>
    <row r="474" spans="1:8" s="50" customFormat="1" ht="35.25" customHeight="1" x14ac:dyDescent="0.25">
      <c r="A474" s="73" t="s">
        <v>172</v>
      </c>
      <c r="B474" s="2" t="s">
        <v>35</v>
      </c>
      <c r="C474" s="2" t="s">
        <v>20</v>
      </c>
      <c r="D474" s="296" t="s">
        <v>570</v>
      </c>
      <c r="E474" s="297" t="s">
        <v>476</v>
      </c>
      <c r="F474" s="298" t="s">
        <v>477</v>
      </c>
      <c r="G474" s="2"/>
      <c r="H474" s="388">
        <f>SUM(H475)</f>
        <v>45000</v>
      </c>
    </row>
    <row r="475" spans="1:8" s="50" customFormat="1" ht="19.5" customHeight="1" x14ac:dyDescent="0.25">
      <c r="A475" s="130" t="s">
        <v>739</v>
      </c>
      <c r="B475" s="2" t="s">
        <v>35</v>
      </c>
      <c r="C475" s="2" t="s">
        <v>20</v>
      </c>
      <c r="D475" s="296" t="s">
        <v>249</v>
      </c>
      <c r="E475" s="297" t="s">
        <v>12</v>
      </c>
      <c r="F475" s="298" t="s">
        <v>477</v>
      </c>
      <c r="G475" s="2"/>
      <c r="H475" s="388">
        <f>SUM(H476+H478)</f>
        <v>45000</v>
      </c>
    </row>
    <row r="476" spans="1:8" s="50" customFormat="1" ht="35.25" customHeight="1" x14ac:dyDescent="0.25">
      <c r="A476" s="130" t="s">
        <v>738</v>
      </c>
      <c r="B476" s="2" t="s">
        <v>35</v>
      </c>
      <c r="C476" s="2" t="s">
        <v>20</v>
      </c>
      <c r="D476" s="296" t="s">
        <v>249</v>
      </c>
      <c r="E476" s="297" t="s">
        <v>12</v>
      </c>
      <c r="F476" s="298" t="s">
        <v>737</v>
      </c>
      <c r="G476" s="2"/>
      <c r="H476" s="388">
        <f>SUM(H477)</f>
        <v>45000</v>
      </c>
    </row>
    <row r="477" spans="1:8" s="50" customFormat="1" ht="18" customHeight="1" x14ac:dyDescent="0.25">
      <c r="A477" s="130" t="s">
        <v>21</v>
      </c>
      <c r="B477" s="2" t="s">
        <v>35</v>
      </c>
      <c r="C477" s="2" t="s">
        <v>20</v>
      </c>
      <c r="D477" s="296" t="s">
        <v>249</v>
      </c>
      <c r="E477" s="297" t="s">
        <v>12</v>
      </c>
      <c r="F477" s="298" t="s">
        <v>737</v>
      </c>
      <c r="G477" s="2" t="s">
        <v>69</v>
      </c>
      <c r="H477" s="390">
        <f>SUM(прил9!I618)</f>
        <v>45000</v>
      </c>
    </row>
    <row r="478" spans="1:8" s="50" customFormat="1" ht="35.25" hidden="1" customHeight="1" x14ac:dyDescent="0.25">
      <c r="A478" s="130" t="s">
        <v>540</v>
      </c>
      <c r="B478" s="2" t="s">
        <v>35</v>
      </c>
      <c r="C478" s="2" t="s">
        <v>20</v>
      </c>
      <c r="D478" s="296" t="s">
        <v>249</v>
      </c>
      <c r="E478" s="297" t="s">
        <v>12</v>
      </c>
      <c r="F478" s="298" t="s">
        <v>539</v>
      </c>
      <c r="G478" s="2"/>
      <c r="H478" s="388">
        <f>SUM(H479)</f>
        <v>0</v>
      </c>
    </row>
    <row r="479" spans="1:8" s="50" customFormat="1" ht="18.75" hidden="1" customHeight="1" x14ac:dyDescent="0.25">
      <c r="A479" s="130" t="s">
        <v>21</v>
      </c>
      <c r="B479" s="2" t="s">
        <v>35</v>
      </c>
      <c r="C479" s="2" t="s">
        <v>20</v>
      </c>
      <c r="D479" s="296" t="s">
        <v>249</v>
      </c>
      <c r="E479" s="297" t="s">
        <v>12</v>
      </c>
      <c r="F479" s="298" t="s">
        <v>539</v>
      </c>
      <c r="G479" s="2" t="s">
        <v>69</v>
      </c>
      <c r="H479" s="390">
        <f>SUM(прил9!I620)</f>
        <v>0</v>
      </c>
    </row>
    <row r="480" spans="1:8" ht="48" customHeight="1" x14ac:dyDescent="0.25">
      <c r="A480" s="3" t="s">
        <v>174</v>
      </c>
      <c r="B480" s="2" t="s">
        <v>35</v>
      </c>
      <c r="C480" s="2" t="s">
        <v>20</v>
      </c>
      <c r="D480" s="296" t="s">
        <v>251</v>
      </c>
      <c r="E480" s="297" t="s">
        <v>476</v>
      </c>
      <c r="F480" s="298" t="s">
        <v>477</v>
      </c>
      <c r="G480" s="2"/>
      <c r="H480" s="388">
        <f>SUM(H481+H485)</f>
        <v>4839316</v>
      </c>
    </row>
    <row r="481" spans="1:8" ht="66.75" customHeight="1" x14ac:dyDescent="0.25">
      <c r="A481" s="3" t="s">
        <v>578</v>
      </c>
      <c r="B481" s="2" t="s">
        <v>35</v>
      </c>
      <c r="C481" s="2" t="s">
        <v>20</v>
      </c>
      <c r="D481" s="296" t="s">
        <v>251</v>
      </c>
      <c r="E481" s="297" t="s">
        <v>10</v>
      </c>
      <c r="F481" s="298" t="s">
        <v>477</v>
      </c>
      <c r="G481" s="2"/>
      <c r="H481" s="388">
        <f>SUM(H482)</f>
        <v>1073040</v>
      </c>
    </row>
    <row r="482" spans="1:8" ht="31.5" x14ac:dyDescent="0.25">
      <c r="A482" s="3" t="s">
        <v>85</v>
      </c>
      <c r="B482" s="51" t="s">
        <v>35</v>
      </c>
      <c r="C482" s="51" t="s">
        <v>20</v>
      </c>
      <c r="D482" s="336" t="s">
        <v>251</v>
      </c>
      <c r="E482" s="337" t="s">
        <v>579</v>
      </c>
      <c r="F482" s="338" t="s">
        <v>481</v>
      </c>
      <c r="G482" s="51"/>
      <c r="H482" s="388">
        <f>SUM(H483:H484)</f>
        <v>1073040</v>
      </c>
    </row>
    <row r="483" spans="1:8" ht="48.75" customHeight="1" x14ac:dyDescent="0.25">
      <c r="A483" s="105" t="s">
        <v>86</v>
      </c>
      <c r="B483" s="2" t="s">
        <v>35</v>
      </c>
      <c r="C483" s="2" t="s">
        <v>20</v>
      </c>
      <c r="D483" s="296" t="s">
        <v>251</v>
      </c>
      <c r="E483" s="297" t="s">
        <v>579</v>
      </c>
      <c r="F483" s="298" t="s">
        <v>481</v>
      </c>
      <c r="G483" s="2" t="s">
        <v>13</v>
      </c>
      <c r="H483" s="390">
        <f>SUM(прил9!I624)</f>
        <v>1073040</v>
      </c>
    </row>
    <row r="484" spans="1:8" ht="19.5" hidden="1" customHeight="1" x14ac:dyDescent="0.25">
      <c r="A484" s="110" t="s">
        <v>655</v>
      </c>
      <c r="B484" s="2" t="s">
        <v>35</v>
      </c>
      <c r="C484" s="2" t="s">
        <v>20</v>
      </c>
      <c r="D484" s="296" t="s">
        <v>251</v>
      </c>
      <c r="E484" s="297" t="s">
        <v>579</v>
      </c>
      <c r="F484" s="298" t="s">
        <v>481</v>
      </c>
      <c r="G484" s="2" t="s">
        <v>17</v>
      </c>
      <c r="H484" s="390">
        <f>SUM(прил9!I625)</f>
        <v>0</v>
      </c>
    </row>
    <row r="485" spans="1:8" ht="48" customHeight="1" x14ac:dyDescent="0.25">
      <c r="A485" s="3" t="s">
        <v>575</v>
      </c>
      <c r="B485" s="2" t="s">
        <v>35</v>
      </c>
      <c r="C485" s="2" t="s">
        <v>20</v>
      </c>
      <c r="D485" s="296" t="s">
        <v>251</v>
      </c>
      <c r="E485" s="297" t="s">
        <v>12</v>
      </c>
      <c r="F485" s="298" t="s">
        <v>477</v>
      </c>
      <c r="G485" s="2"/>
      <c r="H485" s="388">
        <f>SUM(H486+H488)</f>
        <v>3766276</v>
      </c>
    </row>
    <row r="486" spans="1:8" ht="47.25" x14ac:dyDescent="0.25">
      <c r="A486" s="3" t="s">
        <v>98</v>
      </c>
      <c r="B486" s="2" t="s">
        <v>35</v>
      </c>
      <c r="C486" s="2" t="s">
        <v>20</v>
      </c>
      <c r="D486" s="296" t="s">
        <v>251</v>
      </c>
      <c r="E486" s="297" t="s">
        <v>576</v>
      </c>
      <c r="F486" s="298" t="s">
        <v>577</v>
      </c>
      <c r="G486" s="2"/>
      <c r="H486" s="388">
        <f>SUM(H487)</f>
        <v>24276</v>
      </c>
    </row>
    <row r="487" spans="1:8" ht="47.25" x14ac:dyDescent="0.25">
      <c r="A487" s="105" t="s">
        <v>86</v>
      </c>
      <c r="B487" s="2" t="s">
        <v>35</v>
      </c>
      <c r="C487" s="2" t="s">
        <v>20</v>
      </c>
      <c r="D487" s="296" t="s">
        <v>251</v>
      </c>
      <c r="E487" s="297" t="s">
        <v>576</v>
      </c>
      <c r="F487" s="298" t="s">
        <v>577</v>
      </c>
      <c r="G487" s="2" t="s">
        <v>13</v>
      </c>
      <c r="H487" s="390">
        <f>SUM(прил9!I628)</f>
        <v>24276</v>
      </c>
    </row>
    <row r="488" spans="1:8" ht="31.5" x14ac:dyDescent="0.25">
      <c r="A488" s="3" t="s">
        <v>96</v>
      </c>
      <c r="B488" s="2" t="s">
        <v>35</v>
      </c>
      <c r="C488" s="2" t="s">
        <v>20</v>
      </c>
      <c r="D488" s="296" t="s">
        <v>251</v>
      </c>
      <c r="E488" s="297" t="s">
        <v>576</v>
      </c>
      <c r="F488" s="298" t="s">
        <v>510</v>
      </c>
      <c r="G488" s="2"/>
      <c r="H488" s="388">
        <f>SUM(H489:H491)</f>
        <v>3742000</v>
      </c>
    </row>
    <row r="489" spans="1:8" ht="47.25" x14ac:dyDescent="0.25">
      <c r="A489" s="105" t="s">
        <v>86</v>
      </c>
      <c r="B489" s="2" t="s">
        <v>35</v>
      </c>
      <c r="C489" s="2" t="s">
        <v>20</v>
      </c>
      <c r="D489" s="296" t="s">
        <v>251</v>
      </c>
      <c r="E489" s="297" t="s">
        <v>576</v>
      </c>
      <c r="F489" s="298" t="s">
        <v>510</v>
      </c>
      <c r="G489" s="2" t="s">
        <v>13</v>
      </c>
      <c r="H489" s="390">
        <f>SUM(прил9!I630)</f>
        <v>3570000</v>
      </c>
    </row>
    <row r="490" spans="1:8" ht="32.25" customHeight="1" x14ac:dyDescent="0.25">
      <c r="A490" s="97" t="s">
        <v>655</v>
      </c>
      <c r="B490" s="2" t="s">
        <v>35</v>
      </c>
      <c r="C490" s="2" t="s">
        <v>20</v>
      </c>
      <c r="D490" s="296" t="s">
        <v>251</v>
      </c>
      <c r="E490" s="297" t="s">
        <v>576</v>
      </c>
      <c r="F490" s="298" t="s">
        <v>510</v>
      </c>
      <c r="G490" s="2" t="s">
        <v>16</v>
      </c>
      <c r="H490" s="390">
        <f>SUM(прил9!I631)</f>
        <v>171000</v>
      </c>
    </row>
    <row r="491" spans="1:8" ht="16.5" customHeight="1" x14ac:dyDescent="0.25">
      <c r="A491" s="3" t="s">
        <v>18</v>
      </c>
      <c r="B491" s="2" t="s">
        <v>35</v>
      </c>
      <c r="C491" s="2" t="s">
        <v>20</v>
      </c>
      <c r="D491" s="296" t="s">
        <v>251</v>
      </c>
      <c r="E491" s="297" t="s">
        <v>576</v>
      </c>
      <c r="F491" s="298" t="s">
        <v>510</v>
      </c>
      <c r="G491" s="2" t="s">
        <v>17</v>
      </c>
      <c r="H491" s="390">
        <f>SUM(прил9!I632)</f>
        <v>1000</v>
      </c>
    </row>
    <row r="492" spans="1:8" ht="31.5" customHeight="1" x14ac:dyDescent="0.25">
      <c r="A492" s="126" t="s">
        <v>117</v>
      </c>
      <c r="B492" s="35" t="s">
        <v>35</v>
      </c>
      <c r="C492" s="35" t="s">
        <v>20</v>
      </c>
      <c r="D492" s="293" t="s">
        <v>479</v>
      </c>
      <c r="E492" s="294" t="s">
        <v>476</v>
      </c>
      <c r="F492" s="295" t="s">
        <v>477</v>
      </c>
      <c r="G492" s="35"/>
      <c r="H492" s="387">
        <f>SUM(H493)</f>
        <v>13560</v>
      </c>
    </row>
    <row r="493" spans="1:8" ht="48.75" customHeight="1" x14ac:dyDescent="0.25">
      <c r="A493" s="127" t="s">
        <v>130</v>
      </c>
      <c r="B493" s="2" t="s">
        <v>35</v>
      </c>
      <c r="C493" s="2" t="s">
        <v>20</v>
      </c>
      <c r="D493" s="296" t="s">
        <v>202</v>
      </c>
      <c r="E493" s="297" t="s">
        <v>476</v>
      </c>
      <c r="F493" s="298" t="s">
        <v>477</v>
      </c>
      <c r="G493" s="51"/>
      <c r="H493" s="388">
        <f>SUM(H494)</f>
        <v>13560</v>
      </c>
    </row>
    <row r="494" spans="1:8" ht="48.75" customHeight="1" x14ac:dyDescent="0.25">
      <c r="A494" s="127" t="s">
        <v>483</v>
      </c>
      <c r="B494" s="2" t="s">
        <v>35</v>
      </c>
      <c r="C494" s="2" t="s">
        <v>20</v>
      </c>
      <c r="D494" s="296" t="s">
        <v>202</v>
      </c>
      <c r="E494" s="297" t="s">
        <v>10</v>
      </c>
      <c r="F494" s="298" t="s">
        <v>477</v>
      </c>
      <c r="G494" s="51"/>
      <c r="H494" s="388">
        <f>SUM(H495)</f>
        <v>13560</v>
      </c>
    </row>
    <row r="495" spans="1:8" ht="15.75" customHeight="1" x14ac:dyDescent="0.25">
      <c r="A495" s="127" t="s">
        <v>119</v>
      </c>
      <c r="B495" s="2" t="s">
        <v>35</v>
      </c>
      <c r="C495" s="2" t="s">
        <v>20</v>
      </c>
      <c r="D495" s="296" t="s">
        <v>202</v>
      </c>
      <c r="E495" s="297" t="s">
        <v>10</v>
      </c>
      <c r="F495" s="298" t="s">
        <v>482</v>
      </c>
      <c r="G495" s="51"/>
      <c r="H495" s="388">
        <f>SUM(H496)</f>
        <v>13560</v>
      </c>
    </row>
    <row r="496" spans="1:8" ht="32.25" customHeight="1" x14ac:dyDescent="0.25">
      <c r="A496" s="121" t="s">
        <v>655</v>
      </c>
      <c r="B496" s="2" t="s">
        <v>35</v>
      </c>
      <c r="C496" s="2" t="s">
        <v>20</v>
      </c>
      <c r="D496" s="296" t="s">
        <v>202</v>
      </c>
      <c r="E496" s="297" t="s">
        <v>10</v>
      </c>
      <c r="F496" s="298" t="s">
        <v>482</v>
      </c>
      <c r="G496" s="2" t="s">
        <v>16</v>
      </c>
      <c r="H496" s="390">
        <f>SUM(прил9!I637)</f>
        <v>13560</v>
      </c>
    </row>
    <row r="497" spans="1:8" ht="17.25" customHeight="1" x14ac:dyDescent="0.25">
      <c r="A497" s="541" t="s">
        <v>743</v>
      </c>
      <c r="B497" s="171" t="s">
        <v>32</v>
      </c>
      <c r="C497" s="46"/>
      <c r="D497" s="327"/>
      <c r="E497" s="328"/>
      <c r="F497" s="329"/>
      <c r="G497" s="17"/>
      <c r="H497" s="385">
        <f>SUM(H498)</f>
        <v>26546</v>
      </c>
    </row>
    <row r="498" spans="1:8" ht="16.5" customHeight="1" x14ac:dyDescent="0.25">
      <c r="A498" s="535" t="s">
        <v>744</v>
      </c>
      <c r="B498" s="64" t="s">
        <v>32</v>
      </c>
      <c r="C498" s="27" t="s">
        <v>29</v>
      </c>
      <c r="D498" s="290"/>
      <c r="E498" s="291"/>
      <c r="F498" s="292"/>
      <c r="G498" s="27"/>
      <c r="H498" s="386">
        <f>SUM(H499)</f>
        <v>26546</v>
      </c>
    </row>
    <row r="499" spans="1:8" ht="16.5" customHeight="1" x14ac:dyDescent="0.25">
      <c r="A499" s="91" t="s">
        <v>195</v>
      </c>
      <c r="B499" s="35" t="s">
        <v>32</v>
      </c>
      <c r="C499" s="37" t="s">
        <v>29</v>
      </c>
      <c r="D499" s="299" t="s">
        <v>214</v>
      </c>
      <c r="E499" s="300" t="s">
        <v>476</v>
      </c>
      <c r="F499" s="301" t="s">
        <v>477</v>
      </c>
      <c r="G499" s="35"/>
      <c r="H499" s="387">
        <f>SUM(H500)</f>
        <v>26546</v>
      </c>
    </row>
    <row r="500" spans="1:8" ht="16.5" customHeight="1" x14ac:dyDescent="0.25">
      <c r="A500" s="105" t="s">
        <v>194</v>
      </c>
      <c r="B500" s="2" t="s">
        <v>32</v>
      </c>
      <c r="C500" s="534" t="s">
        <v>29</v>
      </c>
      <c r="D500" s="314" t="s">
        <v>215</v>
      </c>
      <c r="E500" s="315" t="s">
        <v>476</v>
      </c>
      <c r="F500" s="316" t="s">
        <v>477</v>
      </c>
      <c r="G500" s="2"/>
      <c r="H500" s="388">
        <f>SUM(H501)</f>
        <v>26546</v>
      </c>
    </row>
    <row r="501" spans="1:8" ht="18" customHeight="1" x14ac:dyDescent="0.25">
      <c r="A501" s="105" t="s">
        <v>661</v>
      </c>
      <c r="B501" s="2" t="s">
        <v>32</v>
      </c>
      <c r="C501" s="504" t="s">
        <v>29</v>
      </c>
      <c r="D501" s="314" t="s">
        <v>215</v>
      </c>
      <c r="E501" s="315" t="s">
        <v>476</v>
      </c>
      <c r="F501" s="524">
        <v>12700</v>
      </c>
      <c r="G501" s="2"/>
      <c r="H501" s="388">
        <f>SUM(H502)</f>
        <v>26546</v>
      </c>
    </row>
    <row r="502" spans="1:8" ht="31.5" customHeight="1" x14ac:dyDescent="0.25">
      <c r="A502" s="105" t="s">
        <v>655</v>
      </c>
      <c r="B502" s="2" t="s">
        <v>32</v>
      </c>
      <c r="C502" s="504" t="s">
        <v>29</v>
      </c>
      <c r="D502" s="314" t="s">
        <v>215</v>
      </c>
      <c r="E502" s="315" t="s">
        <v>476</v>
      </c>
      <c r="F502" s="524">
        <v>12700</v>
      </c>
      <c r="G502" s="2" t="s">
        <v>16</v>
      </c>
      <c r="H502" s="390">
        <f>SUM(прил9!I247)</f>
        <v>26546</v>
      </c>
    </row>
    <row r="503" spans="1:8" ht="15.75" x14ac:dyDescent="0.25">
      <c r="A503" s="90" t="s">
        <v>37</v>
      </c>
      <c r="B503" s="46">
        <v>10</v>
      </c>
      <c r="C503" s="46"/>
      <c r="D503" s="327"/>
      <c r="E503" s="328"/>
      <c r="F503" s="329"/>
      <c r="G503" s="16"/>
      <c r="H503" s="385">
        <f>SUM(H504,H510,H580,H593)</f>
        <v>23886471</v>
      </c>
    </row>
    <row r="504" spans="1:8" ht="15.75" x14ac:dyDescent="0.25">
      <c r="A504" s="107" t="s">
        <v>38</v>
      </c>
      <c r="B504" s="47">
        <v>10</v>
      </c>
      <c r="C504" s="27" t="s">
        <v>10</v>
      </c>
      <c r="D504" s="290"/>
      <c r="E504" s="291"/>
      <c r="F504" s="292"/>
      <c r="G504" s="26"/>
      <c r="H504" s="386">
        <f>SUM(H505)</f>
        <v>622620</v>
      </c>
    </row>
    <row r="505" spans="1:8" ht="32.25" customHeight="1" x14ac:dyDescent="0.25">
      <c r="A505" s="91" t="s">
        <v>124</v>
      </c>
      <c r="B505" s="37">
        <v>10</v>
      </c>
      <c r="C505" s="35" t="s">
        <v>10</v>
      </c>
      <c r="D505" s="293" t="s">
        <v>199</v>
      </c>
      <c r="E505" s="294" t="s">
        <v>476</v>
      </c>
      <c r="F505" s="295" t="s">
        <v>477</v>
      </c>
      <c r="G505" s="35"/>
      <c r="H505" s="387">
        <f>SUM(H506)</f>
        <v>622620</v>
      </c>
    </row>
    <row r="506" spans="1:8" ht="48.75" customHeight="1" x14ac:dyDescent="0.25">
      <c r="A506" s="3" t="s">
        <v>175</v>
      </c>
      <c r="B506" s="72">
        <v>10</v>
      </c>
      <c r="C506" s="2" t="s">
        <v>10</v>
      </c>
      <c r="D506" s="296" t="s">
        <v>201</v>
      </c>
      <c r="E506" s="297" t="s">
        <v>476</v>
      </c>
      <c r="F506" s="298" t="s">
        <v>477</v>
      </c>
      <c r="G506" s="2"/>
      <c r="H506" s="388">
        <f>SUM(H507)</f>
        <v>622620</v>
      </c>
    </row>
    <row r="507" spans="1:8" ht="33.75" customHeight="1" x14ac:dyDescent="0.25">
      <c r="A507" s="3" t="s">
        <v>580</v>
      </c>
      <c r="B507" s="352">
        <v>10</v>
      </c>
      <c r="C507" s="2" t="s">
        <v>10</v>
      </c>
      <c r="D507" s="296" t="s">
        <v>201</v>
      </c>
      <c r="E507" s="297" t="s">
        <v>10</v>
      </c>
      <c r="F507" s="298" t="s">
        <v>477</v>
      </c>
      <c r="G507" s="2"/>
      <c r="H507" s="388">
        <f>SUM(H508)</f>
        <v>622620</v>
      </c>
    </row>
    <row r="508" spans="1:8" ht="18.75" customHeight="1" x14ac:dyDescent="0.25">
      <c r="A508" s="3" t="s">
        <v>176</v>
      </c>
      <c r="B508" s="72">
        <v>10</v>
      </c>
      <c r="C508" s="2" t="s">
        <v>10</v>
      </c>
      <c r="D508" s="296" t="s">
        <v>201</v>
      </c>
      <c r="E508" s="297" t="s">
        <v>10</v>
      </c>
      <c r="F508" s="298" t="s">
        <v>581</v>
      </c>
      <c r="G508" s="2"/>
      <c r="H508" s="388">
        <f>SUM(H509)</f>
        <v>622620</v>
      </c>
    </row>
    <row r="509" spans="1:8" ht="17.25" customHeight="1" x14ac:dyDescent="0.25">
      <c r="A509" s="3" t="s">
        <v>40</v>
      </c>
      <c r="B509" s="72">
        <v>10</v>
      </c>
      <c r="C509" s="2" t="s">
        <v>10</v>
      </c>
      <c r="D509" s="296" t="s">
        <v>201</v>
      </c>
      <c r="E509" s="297" t="s">
        <v>10</v>
      </c>
      <c r="F509" s="298" t="s">
        <v>581</v>
      </c>
      <c r="G509" s="2" t="s">
        <v>39</v>
      </c>
      <c r="H509" s="389">
        <f>SUM(прил9!I301)</f>
        <v>622620</v>
      </c>
    </row>
    <row r="510" spans="1:8" ht="15.75" x14ac:dyDescent="0.25">
      <c r="A510" s="107" t="s">
        <v>41</v>
      </c>
      <c r="B510" s="47">
        <v>10</v>
      </c>
      <c r="C510" s="27" t="s">
        <v>15</v>
      </c>
      <c r="D510" s="290"/>
      <c r="E510" s="291"/>
      <c r="F510" s="292"/>
      <c r="G510" s="26"/>
      <c r="H510" s="386">
        <f>SUM(H511,H527,H544,H571)</f>
        <v>16391598</v>
      </c>
    </row>
    <row r="511" spans="1:8" ht="31.5" x14ac:dyDescent="0.25">
      <c r="A511" s="34" t="s">
        <v>164</v>
      </c>
      <c r="B511" s="35" t="s">
        <v>57</v>
      </c>
      <c r="C511" s="35" t="s">
        <v>15</v>
      </c>
      <c r="D511" s="293" t="s">
        <v>245</v>
      </c>
      <c r="E511" s="294" t="s">
        <v>476</v>
      </c>
      <c r="F511" s="295" t="s">
        <v>477</v>
      </c>
      <c r="G511" s="35"/>
      <c r="H511" s="387">
        <f>SUM(H512,H517,H522)</f>
        <v>1221419</v>
      </c>
    </row>
    <row r="512" spans="1:8" ht="33.75" customHeight="1" x14ac:dyDescent="0.25">
      <c r="A512" s="105" t="s">
        <v>171</v>
      </c>
      <c r="B512" s="62">
        <v>10</v>
      </c>
      <c r="C512" s="51" t="s">
        <v>15</v>
      </c>
      <c r="D512" s="336" t="s">
        <v>248</v>
      </c>
      <c r="E512" s="337" t="s">
        <v>476</v>
      </c>
      <c r="F512" s="338" t="s">
        <v>477</v>
      </c>
      <c r="G512" s="51"/>
      <c r="H512" s="388">
        <f>SUM(H513)</f>
        <v>567685</v>
      </c>
    </row>
    <row r="513" spans="1:8" ht="20.25" customHeight="1" x14ac:dyDescent="0.25">
      <c r="A513" s="105" t="s">
        <v>569</v>
      </c>
      <c r="B513" s="62">
        <v>10</v>
      </c>
      <c r="C513" s="51" t="s">
        <v>15</v>
      </c>
      <c r="D513" s="336" t="s">
        <v>248</v>
      </c>
      <c r="E513" s="337" t="s">
        <v>10</v>
      </c>
      <c r="F513" s="338" t="s">
        <v>477</v>
      </c>
      <c r="G513" s="51"/>
      <c r="H513" s="388">
        <f>SUM(H514)</f>
        <v>567685</v>
      </c>
    </row>
    <row r="514" spans="1:8" ht="32.25" customHeight="1" x14ac:dyDescent="0.25">
      <c r="A514" s="105" t="s">
        <v>177</v>
      </c>
      <c r="B514" s="62">
        <v>10</v>
      </c>
      <c r="C514" s="51" t="s">
        <v>15</v>
      </c>
      <c r="D514" s="336" t="s">
        <v>248</v>
      </c>
      <c r="E514" s="337" t="s">
        <v>579</v>
      </c>
      <c r="F514" s="338" t="s">
        <v>582</v>
      </c>
      <c r="G514" s="51"/>
      <c r="H514" s="388">
        <f>SUM(H515:H516)</f>
        <v>567685</v>
      </c>
    </row>
    <row r="515" spans="1:8" ht="31.5" x14ac:dyDescent="0.25">
      <c r="A515" s="97" t="s">
        <v>655</v>
      </c>
      <c r="B515" s="62">
        <v>10</v>
      </c>
      <c r="C515" s="51" t="s">
        <v>15</v>
      </c>
      <c r="D515" s="336" t="s">
        <v>248</v>
      </c>
      <c r="E515" s="337" t="s">
        <v>579</v>
      </c>
      <c r="F515" s="338" t="s">
        <v>582</v>
      </c>
      <c r="G515" s="51" t="s">
        <v>16</v>
      </c>
      <c r="H515" s="390">
        <f>SUM(прил9!I644)</f>
        <v>3000</v>
      </c>
    </row>
    <row r="516" spans="1:8" ht="15.75" x14ac:dyDescent="0.25">
      <c r="A516" s="3" t="s">
        <v>40</v>
      </c>
      <c r="B516" s="62">
        <v>10</v>
      </c>
      <c r="C516" s="51" t="s">
        <v>15</v>
      </c>
      <c r="D516" s="336" t="s">
        <v>248</v>
      </c>
      <c r="E516" s="337" t="s">
        <v>579</v>
      </c>
      <c r="F516" s="338" t="s">
        <v>582</v>
      </c>
      <c r="G516" s="51" t="s">
        <v>39</v>
      </c>
      <c r="H516" s="390">
        <f>SUM(прил9!I645)</f>
        <v>564685</v>
      </c>
    </row>
    <row r="517" spans="1:8" ht="33" customHeight="1" x14ac:dyDescent="0.25">
      <c r="A517" s="3" t="s">
        <v>172</v>
      </c>
      <c r="B517" s="62">
        <v>10</v>
      </c>
      <c r="C517" s="51" t="s">
        <v>15</v>
      </c>
      <c r="D517" s="336" t="s">
        <v>570</v>
      </c>
      <c r="E517" s="337" t="s">
        <v>476</v>
      </c>
      <c r="F517" s="338" t="s">
        <v>477</v>
      </c>
      <c r="G517" s="51"/>
      <c r="H517" s="388">
        <f>SUM(H518)</f>
        <v>510042</v>
      </c>
    </row>
    <row r="518" spans="1:8" ht="18.75" customHeight="1" x14ac:dyDescent="0.25">
      <c r="A518" s="3" t="s">
        <v>571</v>
      </c>
      <c r="B518" s="62">
        <v>10</v>
      </c>
      <c r="C518" s="51" t="s">
        <v>15</v>
      </c>
      <c r="D518" s="336" t="s">
        <v>249</v>
      </c>
      <c r="E518" s="337" t="s">
        <v>10</v>
      </c>
      <c r="F518" s="338" t="s">
        <v>477</v>
      </c>
      <c r="G518" s="51"/>
      <c r="H518" s="388">
        <f>SUM(H519)</f>
        <v>510042</v>
      </c>
    </row>
    <row r="519" spans="1:8" ht="33" customHeight="1" x14ac:dyDescent="0.25">
      <c r="A519" s="105" t="s">
        <v>177</v>
      </c>
      <c r="B519" s="62">
        <v>10</v>
      </c>
      <c r="C519" s="51" t="s">
        <v>15</v>
      </c>
      <c r="D519" s="336" t="s">
        <v>249</v>
      </c>
      <c r="E519" s="337" t="s">
        <v>579</v>
      </c>
      <c r="F519" s="338" t="s">
        <v>582</v>
      </c>
      <c r="G519" s="51"/>
      <c r="H519" s="388">
        <f>SUM(H520:H521)</f>
        <v>510042</v>
      </c>
    </row>
    <row r="520" spans="1:8" ht="31.5" x14ac:dyDescent="0.25">
      <c r="A520" s="97" t="s">
        <v>655</v>
      </c>
      <c r="B520" s="62">
        <v>10</v>
      </c>
      <c r="C520" s="51" t="s">
        <v>15</v>
      </c>
      <c r="D520" s="336" t="s">
        <v>249</v>
      </c>
      <c r="E520" s="337" t="s">
        <v>579</v>
      </c>
      <c r="F520" s="338" t="s">
        <v>582</v>
      </c>
      <c r="G520" s="51" t="s">
        <v>16</v>
      </c>
      <c r="H520" s="390">
        <f>SUM(прил9!I649)</f>
        <v>2000</v>
      </c>
    </row>
    <row r="521" spans="1:8" ht="15.75" x14ac:dyDescent="0.25">
      <c r="A521" s="3" t="s">
        <v>40</v>
      </c>
      <c r="B521" s="62">
        <v>10</v>
      </c>
      <c r="C521" s="51" t="s">
        <v>15</v>
      </c>
      <c r="D521" s="336" t="s">
        <v>249</v>
      </c>
      <c r="E521" s="337" t="s">
        <v>579</v>
      </c>
      <c r="F521" s="338" t="s">
        <v>582</v>
      </c>
      <c r="G521" s="51" t="s">
        <v>39</v>
      </c>
      <c r="H521" s="390">
        <f>SUM(прил9!I650)</f>
        <v>508042</v>
      </c>
    </row>
    <row r="522" spans="1:8" ht="47.25" x14ac:dyDescent="0.25">
      <c r="A522" s="3" t="s">
        <v>165</v>
      </c>
      <c r="B522" s="62">
        <v>10</v>
      </c>
      <c r="C522" s="51" t="s">
        <v>15</v>
      </c>
      <c r="D522" s="336" t="s">
        <v>246</v>
      </c>
      <c r="E522" s="337" t="s">
        <v>476</v>
      </c>
      <c r="F522" s="338" t="s">
        <v>477</v>
      </c>
      <c r="G522" s="51"/>
      <c r="H522" s="388">
        <f>SUM(H523)</f>
        <v>143692</v>
      </c>
    </row>
    <row r="523" spans="1:8" ht="47.25" x14ac:dyDescent="0.25">
      <c r="A523" s="3" t="s">
        <v>558</v>
      </c>
      <c r="B523" s="62">
        <v>10</v>
      </c>
      <c r="C523" s="51" t="s">
        <v>15</v>
      </c>
      <c r="D523" s="336" t="s">
        <v>246</v>
      </c>
      <c r="E523" s="337" t="s">
        <v>10</v>
      </c>
      <c r="F523" s="338" t="s">
        <v>477</v>
      </c>
      <c r="G523" s="51"/>
      <c r="H523" s="388">
        <f>SUM(H524)</f>
        <v>143692</v>
      </c>
    </row>
    <row r="524" spans="1:8" ht="63.75" customHeight="1" x14ac:dyDescent="0.25">
      <c r="A524" s="3" t="s">
        <v>584</v>
      </c>
      <c r="B524" s="62">
        <v>10</v>
      </c>
      <c r="C524" s="51" t="s">
        <v>15</v>
      </c>
      <c r="D524" s="336" t="s">
        <v>246</v>
      </c>
      <c r="E524" s="337" t="s">
        <v>10</v>
      </c>
      <c r="F524" s="338" t="s">
        <v>583</v>
      </c>
      <c r="G524" s="51"/>
      <c r="H524" s="388">
        <f>SUM(H525:H526)</f>
        <v>143692</v>
      </c>
    </row>
    <row r="525" spans="1:8" ht="31.5" x14ac:dyDescent="0.25">
      <c r="A525" s="97" t="s">
        <v>655</v>
      </c>
      <c r="B525" s="62">
        <v>10</v>
      </c>
      <c r="C525" s="51" t="s">
        <v>15</v>
      </c>
      <c r="D525" s="336" t="s">
        <v>246</v>
      </c>
      <c r="E525" s="337" t="s">
        <v>10</v>
      </c>
      <c r="F525" s="338" t="s">
        <v>583</v>
      </c>
      <c r="G525" s="51" t="s">
        <v>16</v>
      </c>
      <c r="H525" s="390">
        <f>SUM(прил9!I654)</f>
        <v>718</v>
      </c>
    </row>
    <row r="526" spans="1:8" ht="15.75" x14ac:dyDescent="0.25">
      <c r="A526" s="3" t="s">
        <v>40</v>
      </c>
      <c r="B526" s="62">
        <v>10</v>
      </c>
      <c r="C526" s="51" t="s">
        <v>15</v>
      </c>
      <c r="D526" s="336" t="s">
        <v>246</v>
      </c>
      <c r="E526" s="337" t="s">
        <v>10</v>
      </c>
      <c r="F526" s="338" t="s">
        <v>583</v>
      </c>
      <c r="G526" s="51" t="s">
        <v>39</v>
      </c>
      <c r="H526" s="390">
        <f>SUM(прил9!I655)</f>
        <v>142974</v>
      </c>
    </row>
    <row r="527" spans="1:8" ht="33" customHeight="1" x14ac:dyDescent="0.25">
      <c r="A527" s="91" t="s">
        <v>124</v>
      </c>
      <c r="B527" s="37">
        <v>10</v>
      </c>
      <c r="C527" s="35" t="s">
        <v>15</v>
      </c>
      <c r="D527" s="293" t="s">
        <v>199</v>
      </c>
      <c r="E527" s="294" t="s">
        <v>476</v>
      </c>
      <c r="F527" s="295" t="s">
        <v>477</v>
      </c>
      <c r="G527" s="35"/>
      <c r="H527" s="387">
        <f>SUM(H528)</f>
        <v>6407221</v>
      </c>
    </row>
    <row r="528" spans="1:8" ht="50.25" customHeight="1" x14ac:dyDescent="0.25">
      <c r="A528" s="3" t="s">
        <v>175</v>
      </c>
      <c r="B528" s="72">
        <v>10</v>
      </c>
      <c r="C528" s="2" t="s">
        <v>15</v>
      </c>
      <c r="D528" s="296" t="s">
        <v>201</v>
      </c>
      <c r="E528" s="297" t="s">
        <v>476</v>
      </c>
      <c r="F528" s="298" t="s">
        <v>477</v>
      </c>
      <c r="G528" s="2"/>
      <c r="H528" s="388">
        <f>SUM(H529)</f>
        <v>6407221</v>
      </c>
    </row>
    <row r="529" spans="1:8" ht="33" customHeight="1" x14ac:dyDescent="0.25">
      <c r="A529" s="3" t="s">
        <v>580</v>
      </c>
      <c r="B529" s="352">
        <v>10</v>
      </c>
      <c r="C529" s="2" t="s">
        <v>15</v>
      </c>
      <c r="D529" s="296" t="s">
        <v>201</v>
      </c>
      <c r="E529" s="297" t="s">
        <v>10</v>
      </c>
      <c r="F529" s="298" t="s">
        <v>477</v>
      </c>
      <c r="G529" s="2"/>
      <c r="H529" s="388">
        <f>SUM(H530+H532+H535+H538+H541)</f>
        <v>6407221</v>
      </c>
    </row>
    <row r="530" spans="1:8" ht="15" customHeight="1" x14ac:dyDescent="0.25">
      <c r="A530" s="105" t="s">
        <v>695</v>
      </c>
      <c r="B530" s="72">
        <v>10</v>
      </c>
      <c r="C530" s="2" t="s">
        <v>15</v>
      </c>
      <c r="D530" s="296" t="s">
        <v>201</v>
      </c>
      <c r="E530" s="297" t="s">
        <v>10</v>
      </c>
      <c r="F530" s="298" t="s">
        <v>585</v>
      </c>
      <c r="G530" s="2"/>
      <c r="H530" s="388">
        <f>SUM(H531:H531)</f>
        <v>1506354</v>
      </c>
    </row>
    <row r="531" spans="1:8" ht="15.75" x14ac:dyDescent="0.25">
      <c r="A531" s="3" t="s">
        <v>40</v>
      </c>
      <c r="B531" s="72">
        <v>10</v>
      </c>
      <c r="C531" s="2" t="s">
        <v>15</v>
      </c>
      <c r="D531" s="296" t="s">
        <v>201</v>
      </c>
      <c r="E531" s="297" t="s">
        <v>10</v>
      </c>
      <c r="F531" s="298" t="s">
        <v>585</v>
      </c>
      <c r="G531" s="2" t="s">
        <v>39</v>
      </c>
      <c r="H531" s="390">
        <f>SUM(прил9!I307)</f>
        <v>1506354</v>
      </c>
    </row>
    <row r="532" spans="1:8" ht="31.5" customHeight="1" x14ac:dyDescent="0.25">
      <c r="A532" s="105" t="s">
        <v>99</v>
      </c>
      <c r="B532" s="72">
        <v>10</v>
      </c>
      <c r="C532" s="2" t="s">
        <v>15</v>
      </c>
      <c r="D532" s="296" t="s">
        <v>201</v>
      </c>
      <c r="E532" s="297" t="s">
        <v>10</v>
      </c>
      <c r="F532" s="298" t="s">
        <v>586</v>
      </c>
      <c r="G532" s="2"/>
      <c r="H532" s="388">
        <f>SUM(H533:H534)</f>
        <v>68193</v>
      </c>
    </row>
    <row r="533" spans="1:8" ht="18" customHeight="1" x14ac:dyDescent="0.25">
      <c r="A533" s="97" t="s">
        <v>655</v>
      </c>
      <c r="B533" s="92">
        <v>10</v>
      </c>
      <c r="C533" s="2" t="s">
        <v>15</v>
      </c>
      <c r="D533" s="296" t="s">
        <v>201</v>
      </c>
      <c r="E533" s="297" t="s">
        <v>10</v>
      </c>
      <c r="F533" s="298" t="s">
        <v>586</v>
      </c>
      <c r="G533" s="2" t="s">
        <v>16</v>
      </c>
      <c r="H533" s="390">
        <f>SUM(прил9!I309)</f>
        <v>1067</v>
      </c>
    </row>
    <row r="534" spans="1:8" ht="16.5" customHeight="1" x14ac:dyDescent="0.25">
      <c r="A534" s="3" t="s">
        <v>40</v>
      </c>
      <c r="B534" s="72">
        <v>10</v>
      </c>
      <c r="C534" s="2" t="s">
        <v>15</v>
      </c>
      <c r="D534" s="296" t="s">
        <v>201</v>
      </c>
      <c r="E534" s="297" t="s">
        <v>10</v>
      </c>
      <c r="F534" s="298" t="s">
        <v>586</v>
      </c>
      <c r="G534" s="2" t="s">
        <v>39</v>
      </c>
      <c r="H534" s="389">
        <f>SUM(прил9!I310)</f>
        <v>67126</v>
      </c>
    </row>
    <row r="535" spans="1:8" ht="32.25" customHeight="1" x14ac:dyDescent="0.25">
      <c r="A535" s="105" t="s">
        <v>100</v>
      </c>
      <c r="B535" s="72">
        <v>10</v>
      </c>
      <c r="C535" s="2" t="s">
        <v>15</v>
      </c>
      <c r="D535" s="296" t="s">
        <v>201</v>
      </c>
      <c r="E535" s="297" t="s">
        <v>10</v>
      </c>
      <c r="F535" s="298" t="s">
        <v>587</v>
      </c>
      <c r="G535" s="2"/>
      <c r="H535" s="388">
        <f>SUM(H536:H537)</f>
        <v>421162</v>
      </c>
    </row>
    <row r="536" spans="1:8" s="98" customFormat="1" ht="32.25" customHeight="1" x14ac:dyDescent="0.25">
      <c r="A536" s="97" t="s">
        <v>655</v>
      </c>
      <c r="B536" s="92">
        <v>10</v>
      </c>
      <c r="C536" s="2" t="s">
        <v>15</v>
      </c>
      <c r="D536" s="296" t="s">
        <v>201</v>
      </c>
      <c r="E536" s="297" t="s">
        <v>10</v>
      </c>
      <c r="F536" s="298" t="s">
        <v>587</v>
      </c>
      <c r="G536" s="96" t="s">
        <v>16</v>
      </c>
      <c r="H536" s="393">
        <f>SUM(прил9!I312)</f>
        <v>5733</v>
      </c>
    </row>
    <row r="537" spans="1:8" ht="15.75" x14ac:dyDescent="0.25">
      <c r="A537" s="3" t="s">
        <v>40</v>
      </c>
      <c r="B537" s="72">
        <v>10</v>
      </c>
      <c r="C537" s="2" t="s">
        <v>15</v>
      </c>
      <c r="D537" s="296" t="s">
        <v>201</v>
      </c>
      <c r="E537" s="297" t="s">
        <v>10</v>
      </c>
      <c r="F537" s="298" t="s">
        <v>587</v>
      </c>
      <c r="G537" s="2" t="s">
        <v>39</v>
      </c>
      <c r="H537" s="390">
        <f>SUM(прил9!I313)</f>
        <v>415429</v>
      </c>
    </row>
    <row r="538" spans="1:8" ht="15.75" x14ac:dyDescent="0.25">
      <c r="A538" s="104" t="s">
        <v>101</v>
      </c>
      <c r="B538" s="72">
        <v>10</v>
      </c>
      <c r="C538" s="2" t="s">
        <v>15</v>
      </c>
      <c r="D538" s="296" t="s">
        <v>201</v>
      </c>
      <c r="E538" s="297" t="s">
        <v>10</v>
      </c>
      <c r="F538" s="298" t="s">
        <v>588</v>
      </c>
      <c r="G538" s="2"/>
      <c r="H538" s="388">
        <f>SUM(H539:H540)</f>
        <v>3763631</v>
      </c>
    </row>
    <row r="539" spans="1:8" ht="31.5" x14ac:dyDescent="0.25">
      <c r="A539" s="97" t="s">
        <v>655</v>
      </c>
      <c r="B539" s="92">
        <v>10</v>
      </c>
      <c r="C539" s="2" t="s">
        <v>15</v>
      </c>
      <c r="D539" s="296" t="s">
        <v>201</v>
      </c>
      <c r="E539" s="297" t="s">
        <v>10</v>
      </c>
      <c r="F539" s="298" t="s">
        <v>588</v>
      </c>
      <c r="G539" s="2" t="s">
        <v>16</v>
      </c>
      <c r="H539" s="390">
        <f>SUM(прил9!I315)</f>
        <v>56714</v>
      </c>
    </row>
    <row r="540" spans="1:8" ht="15.75" customHeight="1" x14ac:dyDescent="0.25">
      <c r="A540" s="3" t="s">
        <v>40</v>
      </c>
      <c r="B540" s="72">
        <v>10</v>
      </c>
      <c r="C540" s="2" t="s">
        <v>15</v>
      </c>
      <c r="D540" s="296" t="s">
        <v>201</v>
      </c>
      <c r="E540" s="297" t="s">
        <v>10</v>
      </c>
      <c r="F540" s="298" t="s">
        <v>588</v>
      </c>
      <c r="G540" s="2" t="s">
        <v>39</v>
      </c>
      <c r="H540" s="389">
        <f>SUM(прил9!I316)</f>
        <v>3706917</v>
      </c>
    </row>
    <row r="541" spans="1:8" ht="15.75" x14ac:dyDescent="0.25">
      <c r="A541" s="105" t="s">
        <v>102</v>
      </c>
      <c r="B541" s="72">
        <v>10</v>
      </c>
      <c r="C541" s="2" t="s">
        <v>15</v>
      </c>
      <c r="D541" s="296" t="s">
        <v>201</v>
      </c>
      <c r="E541" s="297" t="s">
        <v>10</v>
      </c>
      <c r="F541" s="298" t="s">
        <v>589</v>
      </c>
      <c r="G541" s="2"/>
      <c r="H541" s="388">
        <f>SUM(H542:H543)</f>
        <v>647881</v>
      </c>
    </row>
    <row r="542" spans="1:8" ht="31.5" x14ac:dyDescent="0.25">
      <c r="A542" s="97" t="s">
        <v>655</v>
      </c>
      <c r="B542" s="92">
        <v>10</v>
      </c>
      <c r="C542" s="2" t="s">
        <v>15</v>
      </c>
      <c r="D542" s="296" t="s">
        <v>201</v>
      </c>
      <c r="E542" s="297" t="s">
        <v>10</v>
      </c>
      <c r="F542" s="298" t="s">
        <v>589</v>
      </c>
      <c r="G542" s="2" t="s">
        <v>16</v>
      </c>
      <c r="H542" s="390">
        <f>SUM(прил9!I318)</f>
        <v>10644</v>
      </c>
    </row>
    <row r="543" spans="1:8" ht="18" customHeight="1" x14ac:dyDescent="0.25">
      <c r="A543" s="3" t="s">
        <v>40</v>
      </c>
      <c r="B543" s="72">
        <v>10</v>
      </c>
      <c r="C543" s="2" t="s">
        <v>15</v>
      </c>
      <c r="D543" s="296" t="s">
        <v>201</v>
      </c>
      <c r="E543" s="297" t="s">
        <v>10</v>
      </c>
      <c r="F543" s="298" t="s">
        <v>589</v>
      </c>
      <c r="G543" s="2" t="s">
        <v>39</v>
      </c>
      <c r="H543" s="390">
        <f>SUM(прил9!I319)</f>
        <v>637237</v>
      </c>
    </row>
    <row r="544" spans="1:8" ht="30" customHeight="1" x14ac:dyDescent="0.25">
      <c r="A544" s="91" t="s">
        <v>155</v>
      </c>
      <c r="B544" s="37">
        <v>10</v>
      </c>
      <c r="C544" s="35" t="s">
        <v>15</v>
      </c>
      <c r="D544" s="293" t="s">
        <v>542</v>
      </c>
      <c r="E544" s="294" t="s">
        <v>476</v>
      </c>
      <c r="F544" s="295" t="s">
        <v>477</v>
      </c>
      <c r="G544" s="35"/>
      <c r="H544" s="387">
        <f>SUM(H545,H562)</f>
        <v>8258958</v>
      </c>
    </row>
    <row r="545" spans="1:8" ht="48" customHeight="1" x14ac:dyDescent="0.25">
      <c r="A545" s="105" t="s">
        <v>156</v>
      </c>
      <c r="B545" s="72">
        <v>10</v>
      </c>
      <c r="C545" s="2" t="s">
        <v>15</v>
      </c>
      <c r="D545" s="296" t="s">
        <v>239</v>
      </c>
      <c r="E545" s="297" t="s">
        <v>476</v>
      </c>
      <c r="F545" s="298" t="s">
        <v>477</v>
      </c>
      <c r="G545" s="2"/>
      <c r="H545" s="388">
        <f>SUM(H546+H554)</f>
        <v>8133599</v>
      </c>
    </row>
    <row r="546" spans="1:8" ht="18" customHeight="1" x14ac:dyDescent="0.25">
      <c r="A546" s="105" t="s">
        <v>543</v>
      </c>
      <c r="B546" s="352">
        <v>10</v>
      </c>
      <c r="C546" s="2" t="s">
        <v>15</v>
      </c>
      <c r="D546" s="296" t="s">
        <v>239</v>
      </c>
      <c r="E546" s="297" t="s">
        <v>10</v>
      </c>
      <c r="F546" s="298" t="s">
        <v>477</v>
      </c>
      <c r="G546" s="2"/>
      <c r="H546" s="388">
        <f>SUM(H547+H549+H552)</f>
        <v>909950</v>
      </c>
    </row>
    <row r="547" spans="1:8" ht="31.5" customHeight="1" x14ac:dyDescent="0.25">
      <c r="A547" s="125" t="s">
        <v>680</v>
      </c>
      <c r="B547" s="504">
        <v>10</v>
      </c>
      <c r="C547" s="2" t="s">
        <v>15</v>
      </c>
      <c r="D547" s="296" t="s">
        <v>239</v>
      </c>
      <c r="E547" s="297" t="s">
        <v>10</v>
      </c>
      <c r="F547" s="298" t="s">
        <v>679</v>
      </c>
      <c r="G547" s="2"/>
      <c r="H547" s="388">
        <f>SUM(H548)</f>
        <v>27000</v>
      </c>
    </row>
    <row r="548" spans="1:8" ht="18" customHeight="1" x14ac:dyDescent="0.25">
      <c r="A548" s="73" t="s">
        <v>40</v>
      </c>
      <c r="B548" s="504">
        <v>10</v>
      </c>
      <c r="C548" s="2" t="s">
        <v>15</v>
      </c>
      <c r="D548" s="296" t="s">
        <v>239</v>
      </c>
      <c r="E548" s="297" t="s">
        <v>10</v>
      </c>
      <c r="F548" s="298" t="s">
        <v>679</v>
      </c>
      <c r="G548" s="2" t="s">
        <v>39</v>
      </c>
      <c r="H548" s="390">
        <f>SUM(прил9!I521)</f>
        <v>27000</v>
      </c>
    </row>
    <row r="549" spans="1:8" ht="63" customHeight="1" x14ac:dyDescent="0.25">
      <c r="A549" s="3" t="s">
        <v>108</v>
      </c>
      <c r="B549" s="72">
        <v>10</v>
      </c>
      <c r="C549" s="2" t="s">
        <v>15</v>
      </c>
      <c r="D549" s="296" t="s">
        <v>239</v>
      </c>
      <c r="E549" s="297" t="s">
        <v>10</v>
      </c>
      <c r="F549" s="298" t="s">
        <v>583</v>
      </c>
      <c r="G549" s="2"/>
      <c r="H549" s="388">
        <f>SUM(H550:H551)</f>
        <v>822950</v>
      </c>
    </row>
    <row r="550" spans="1:8" ht="33" customHeight="1" x14ac:dyDescent="0.25">
      <c r="A550" s="97" t="s">
        <v>655</v>
      </c>
      <c r="B550" s="101">
        <v>10</v>
      </c>
      <c r="C550" s="2" t="s">
        <v>15</v>
      </c>
      <c r="D550" s="296" t="s">
        <v>239</v>
      </c>
      <c r="E550" s="297" t="s">
        <v>10</v>
      </c>
      <c r="F550" s="298" t="s">
        <v>583</v>
      </c>
      <c r="G550" s="2" t="s">
        <v>16</v>
      </c>
      <c r="H550" s="390">
        <f>SUM(прил9!I523)</f>
        <v>3862</v>
      </c>
    </row>
    <row r="551" spans="1:8" ht="16.5" customHeight="1" x14ac:dyDescent="0.25">
      <c r="A551" s="3" t="s">
        <v>40</v>
      </c>
      <c r="B551" s="72">
        <v>10</v>
      </c>
      <c r="C551" s="2" t="s">
        <v>15</v>
      </c>
      <c r="D551" s="296" t="s">
        <v>239</v>
      </c>
      <c r="E551" s="297" t="s">
        <v>10</v>
      </c>
      <c r="F551" s="298" t="s">
        <v>583</v>
      </c>
      <c r="G551" s="2" t="s">
        <v>39</v>
      </c>
      <c r="H551" s="390">
        <f>SUM(прил9!I524)</f>
        <v>819088</v>
      </c>
    </row>
    <row r="552" spans="1:8" ht="16.5" customHeight="1" x14ac:dyDescent="0.25">
      <c r="A552" s="3" t="s">
        <v>548</v>
      </c>
      <c r="B552" s="493">
        <v>10</v>
      </c>
      <c r="C552" s="2" t="s">
        <v>15</v>
      </c>
      <c r="D552" s="296" t="s">
        <v>239</v>
      </c>
      <c r="E552" s="297" t="s">
        <v>10</v>
      </c>
      <c r="F552" s="298" t="s">
        <v>549</v>
      </c>
      <c r="G552" s="2"/>
      <c r="H552" s="388">
        <f>SUM(H553)</f>
        <v>60000</v>
      </c>
    </row>
    <row r="553" spans="1:8" ht="16.5" customHeight="1" x14ac:dyDescent="0.25">
      <c r="A553" s="3" t="s">
        <v>40</v>
      </c>
      <c r="B553" s="493">
        <v>10</v>
      </c>
      <c r="C553" s="2" t="s">
        <v>15</v>
      </c>
      <c r="D553" s="296" t="s">
        <v>239</v>
      </c>
      <c r="E553" s="297" t="s">
        <v>10</v>
      </c>
      <c r="F553" s="298" t="s">
        <v>549</v>
      </c>
      <c r="G553" s="2" t="s">
        <v>39</v>
      </c>
      <c r="H553" s="390">
        <f>SUM(прил9!I526)</f>
        <v>60000</v>
      </c>
    </row>
    <row r="554" spans="1:8" ht="16.5" customHeight="1" x14ac:dyDescent="0.25">
      <c r="A554" s="3" t="s">
        <v>555</v>
      </c>
      <c r="B554" s="352">
        <v>10</v>
      </c>
      <c r="C554" s="2" t="s">
        <v>15</v>
      </c>
      <c r="D554" s="296" t="s">
        <v>239</v>
      </c>
      <c r="E554" s="297" t="s">
        <v>12</v>
      </c>
      <c r="F554" s="298" t="s">
        <v>477</v>
      </c>
      <c r="G554" s="2"/>
      <c r="H554" s="388">
        <f>SUM(H555+H557+H560)</f>
        <v>7223649</v>
      </c>
    </row>
    <row r="555" spans="1:8" ht="31.5" customHeight="1" x14ac:dyDescent="0.25">
      <c r="A555" s="125" t="s">
        <v>680</v>
      </c>
      <c r="B555" s="504">
        <v>10</v>
      </c>
      <c r="C555" s="2" t="s">
        <v>15</v>
      </c>
      <c r="D555" s="296" t="s">
        <v>239</v>
      </c>
      <c r="E555" s="297" t="s">
        <v>12</v>
      </c>
      <c r="F555" s="298" t="s">
        <v>679</v>
      </c>
      <c r="G555" s="2"/>
      <c r="H555" s="388">
        <f>SUM(H556)</f>
        <v>40048</v>
      </c>
    </row>
    <row r="556" spans="1:8" ht="16.5" customHeight="1" x14ac:dyDescent="0.25">
      <c r="A556" s="73" t="s">
        <v>40</v>
      </c>
      <c r="B556" s="504">
        <v>10</v>
      </c>
      <c r="C556" s="2" t="s">
        <v>15</v>
      </c>
      <c r="D556" s="296" t="s">
        <v>239</v>
      </c>
      <c r="E556" s="297" t="s">
        <v>12</v>
      </c>
      <c r="F556" s="298" t="s">
        <v>679</v>
      </c>
      <c r="G556" s="2" t="s">
        <v>39</v>
      </c>
      <c r="H556" s="390">
        <f>SUM(прил9!I529)</f>
        <v>40048</v>
      </c>
    </row>
    <row r="557" spans="1:8" ht="63" customHeight="1" x14ac:dyDescent="0.25">
      <c r="A557" s="3" t="s">
        <v>108</v>
      </c>
      <c r="B557" s="352">
        <v>10</v>
      </c>
      <c r="C557" s="2" t="s">
        <v>15</v>
      </c>
      <c r="D557" s="296" t="s">
        <v>239</v>
      </c>
      <c r="E557" s="297" t="s">
        <v>12</v>
      </c>
      <c r="F557" s="298" t="s">
        <v>583</v>
      </c>
      <c r="G557" s="2"/>
      <c r="H557" s="388">
        <f>SUM(H558:H559)</f>
        <v>7042939</v>
      </c>
    </row>
    <row r="558" spans="1:8" ht="34.5" customHeight="1" x14ac:dyDescent="0.25">
      <c r="A558" s="110" t="s">
        <v>655</v>
      </c>
      <c r="B558" s="352">
        <v>10</v>
      </c>
      <c r="C558" s="2" t="s">
        <v>15</v>
      </c>
      <c r="D558" s="296" t="s">
        <v>239</v>
      </c>
      <c r="E558" s="297" t="s">
        <v>12</v>
      </c>
      <c r="F558" s="298" t="s">
        <v>583</v>
      </c>
      <c r="G558" s="2" t="s">
        <v>16</v>
      </c>
      <c r="H558" s="390">
        <f>SUM(прил9!I531)</f>
        <v>30043</v>
      </c>
    </row>
    <row r="559" spans="1:8" ht="16.5" customHeight="1" x14ac:dyDescent="0.25">
      <c r="A559" s="3" t="s">
        <v>40</v>
      </c>
      <c r="B559" s="352">
        <v>10</v>
      </c>
      <c r="C559" s="2" t="s">
        <v>15</v>
      </c>
      <c r="D559" s="296" t="s">
        <v>239</v>
      </c>
      <c r="E559" s="297" t="s">
        <v>12</v>
      </c>
      <c r="F559" s="298" t="s">
        <v>583</v>
      </c>
      <c r="G559" s="2" t="s">
        <v>39</v>
      </c>
      <c r="H559" s="390">
        <f>SUM(прил9!I532)</f>
        <v>7012896</v>
      </c>
    </row>
    <row r="560" spans="1:8" ht="32.25" customHeight="1" x14ac:dyDescent="0.25">
      <c r="A560" s="3" t="s">
        <v>548</v>
      </c>
      <c r="B560" s="101">
        <v>10</v>
      </c>
      <c r="C560" s="2" t="s">
        <v>15</v>
      </c>
      <c r="D560" s="296" t="s">
        <v>239</v>
      </c>
      <c r="E560" s="297" t="s">
        <v>12</v>
      </c>
      <c r="F560" s="298" t="s">
        <v>549</v>
      </c>
      <c r="G560" s="2"/>
      <c r="H560" s="388">
        <f>SUM(H561)</f>
        <v>140662</v>
      </c>
    </row>
    <row r="561" spans="1:8" ht="16.5" customHeight="1" x14ac:dyDescent="0.25">
      <c r="A561" s="3" t="s">
        <v>40</v>
      </c>
      <c r="B561" s="101">
        <v>10</v>
      </c>
      <c r="C561" s="2" t="s">
        <v>15</v>
      </c>
      <c r="D561" s="296" t="s">
        <v>239</v>
      </c>
      <c r="E561" s="297" t="s">
        <v>12</v>
      </c>
      <c r="F561" s="298" t="s">
        <v>549</v>
      </c>
      <c r="G561" s="2" t="s">
        <v>39</v>
      </c>
      <c r="H561" s="390">
        <f>SUM(прил9!I534)</f>
        <v>140662</v>
      </c>
    </row>
    <row r="562" spans="1:8" ht="48.75" customHeight="1" x14ac:dyDescent="0.25">
      <c r="A562" s="3" t="s">
        <v>160</v>
      </c>
      <c r="B562" s="101">
        <v>10</v>
      </c>
      <c r="C562" s="2" t="s">
        <v>15</v>
      </c>
      <c r="D562" s="296" t="s">
        <v>240</v>
      </c>
      <c r="E562" s="297" t="s">
        <v>476</v>
      </c>
      <c r="F562" s="298" t="s">
        <v>477</v>
      </c>
      <c r="G562" s="2"/>
      <c r="H562" s="388">
        <f>SUM(H563)</f>
        <v>125359</v>
      </c>
    </row>
    <row r="563" spans="1:8" ht="32.25" customHeight="1" x14ac:dyDescent="0.25">
      <c r="A563" s="3" t="s">
        <v>559</v>
      </c>
      <c r="B563" s="352">
        <v>10</v>
      </c>
      <c r="C563" s="2" t="s">
        <v>15</v>
      </c>
      <c r="D563" s="296" t="s">
        <v>240</v>
      </c>
      <c r="E563" s="297" t="s">
        <v>10</v>
      </c>
      <c r="F563" s="298" t="s">
        <v>477</v>
      </c>
      <c r="G563" s="2"/>
      <c r="H563" s="388">
        <f>SUM(H564+H566+H569)</f>
        <v>125359</v>
      </c>
    </row>
    <row r="564" spans="1:8" ht="32.25" customHeight="1" x14ac:dyDescent="0.25">
      <c r="A564" s="125" t="s">
        <v>680</v>
      </c>
      <c r="B564" s="504">
        <v>10</v>
      </c>
      <c r="C564" s="2" t="s">
        <v>15</v>
      </c>
      <c r="D564" s="296" t="s">
        <v>240</v>
      </c>
      <c r="E564" s="297" t="s">
        <v>10</v>
      </c>
      <c r="F564" s="298" t="s">
        <v>679</v>
      </c>
      <c r="G564" s="2"/>
      <c r="H564" s="388">
        <f>SUM(H565)</f>
        <v>8000</v>
      </c>
    </row>
    <row r="565" spans="1:8" ht="18.75" customHeight="1" x14ac:dyDescent="0.25">
      <c r="A565" s="73" t="s">
        <v>40</v>
      </c>
      <c r="B565" s="504">
        <v>10</v>
      </c>
      <c r="C565" s="2" t="s">
        <v>15</v>
      </c>
      <c r="D565" s="296" t="s">
        <v>240</v>
      </c>
      <c r="E565" s="297" t="s">
        <v>10</v>
      </c>
      <c r="F565" s="298" t="s">
        <v>679</v>
      </c>
      <c r="G565" s="2" t="s">
        <v>39</v>
      </c>
      <c r="H565" s="390">
        <f>SUM(прил9!I538)</f>
        <v>8000</v>
      </c>
    </row>
    <row r="566" spans="1:8" ht="64.5" customHeight="1" x14ac:dyDescent="0.25">
      <c r="A566" s="3" t="s">
        <v>108</v>
      </c>
      <c r="B566" s="101">
        <v>10</v>
      </c>
      <c r="C566" s="2" t="s">
        <v>15</v>
      </c>
      <c r="D566" s="296" t="s">
        <v>240</v>
      </c>
      <c r="E566" s="297" t="s">
        <v>10</v>
      </c>
      <c r="F566" s="298" t="s">
        <v>583</v>
      </c>
      <c r="G566" s="2"/>
      <c r="H566" s="388">
        <f>SUM(H567:H568)</f>
        <v>95359</v>
      </c>
    </row>
    <row r="567" spans="1:8" ht="33" hidden="1" customHeight="1" x14ac:dyDescent="0.25">
      <c r="A567" s="97" t="s">
        <v>655</v>
      </c>
      <c r="B567" s="101">
        <v>10</v>
      </c>
      <c r="C567" s="2" t="s">
        <v>15</v>
      </c>
      <c r="D567" s="146" t="s">
        <v>240</v>
      </c>
      <c r="E567" s="438" t="s">
        <v>10</v>
      </c>
      <c r="F567" s="434" t="s">
        <v>583</v>
      </c>
      <c r="G567" s="2" t="s">
        <v>16</v>
      </c>
      <c r="H567" s="390">
        <f>SUM(прил9!I540)</f>
        <v>0</v>
      </c>
    </row>
    <row r="568" spans="1:8" ht="17.25" customHeight="1" x14ac:dyDescent="0.25">
      <c r="A568" s="3" t="s">
        <v>40</v>
      </c>
      <c r="B568" s="101">
        <v>10</v>
      </c>
      <c r="C568" s="2" t="s">
        <v>15</v>
      </c>
      <c r="D568" s="296" t="s">
        <v>240</v>
      </c>
      <c r="E568" s="436" t="s">
        <v>10</v>
      </c>
      <c r="F568" s="298" t="s">
        <v>583</v>
      </c>
      <c r="G568" s="2" t="s">
        <v>39</v>
      </c>
      <c r="H568" s="390">
        <f>SUM(прил9!I541)</f>
        <v>95359</v>
      </c>
    </row>
    <row r="569" spans="1:8" ht="31.5" x14ac:dyDescent="0.25">
      <c r="A569" s="3" t="s">
        <v>548</v>
      </c>
      <c r="B569" s="72">
        <v>10</v>
      </c>
      <c r="C569" s="2" t="s">
        <v>15</v>
      </c>
      <c r="D569" s="296" t="s">
        <v>240</v>
      </c>
      <c r="E569" s="297" t="s">
        <v>10</v>
      </c>
      <c r="F569" s="298" t="s">
        <v>549</v>
      </c>
      <c r="G569" s="2"/>
      <c r="H569" s="388">
        <f>SUM(H570)</f>
        <v>22000</v>
      </c>
    </row>
    <row r="570" spans="1:8" ht="15.75" x14ac:dyDescent="0.25">
      <c r="A570" s="3" t="s">
        <v>40</v>
      </c>
      <c r="B570" s="72">
        <v>10</v>
      </c>
      <c r="C570" s="2" t="s">
        <v>15</v>
      </c>
      <c r="D570" s="296" t="s">
        <v>240</v>
      </c>
      <c r="E570" s="297" t="s">
        <v>10</v>
      </c>
      <c r="F570" s="298" t="s">
        <v>549</v>
      </c>
      <c r="G570" s="2" t="s">
        <v>39</v>
      </c>
      <c r="H570" s="390">
        <f>SUM(прил9!I543)</f>
        <v>22000</v>
      </c>
    </row>
    <row r="571" spans="1:8" ht="47.25" x14ac:dyDescent="0.25">
      <c r="A571" s="34" t="s">
        <v>197</v>
      </c>
      <c r="B571" s="37">
        <v>10</v>
      </c>
      <c r="C571" s="35" t="s">
        <v>15</v>
      </c>
      <c r="D571" s="293" t="s">
        <v>531</v>
      </c>
      <c r="E571" s="294" t="s">
        <v>476</v>
      </c>
      <c r="F571" s="295" t="s">
        <v>477</v>
      </c>
      <c r="G571" s="35"/>
      <c r="H571" s="387">
        <f>SUM(H572)</f>
        <v>504000</v>
      </c>
    </row>
    <row r="572" spans="1:8" ht="78.75" x14ac:dyDescent="0.25">
      <c r="A572" s="3" t="s">
        <v>198</v>
      </c>
      <c r="B572" s="144">
        <v>10</v>
      </c>
      <c r="C572" s="2" t="s">
        <v>15</v>
      </c>
      <c r="D572" s="296" t="s">
        <v>228</v>
      </c>
      <c r="E572" s="297" t="s">
        <v>476</v>
      </c>
      <c r="F572" s="298" t="s">
        <v>477</v>
      </c>
      <c r="G572" s="2"/>
      <c r="H572" s="388">
        <f>SUM(H573)</f>
        <v>504000</v>
      </c>
    </row>
    <row r="573" spans="1:8" ht="31.5" x14ac:dyDescent="0.25">
      <c r="A573" s="73" t="s">
        <v>541</v>
      </c>
      <c r="B573" s="352">
        <v>10</v>
      </c>
      <c r="C573" s="2" t="s">
        <v>15</v>
      </c>
      <c r="D573" s="296" t="s">
        <v>228</v>
      </c>
      <c r="E573" s="297" t="s">
        <v>10</v>
      </c>
      <c r="F573" s="298" t="s">
        <v>477</v>
      </c>
      <c r="G573" s="2"/>
      <c r="H573" s="388">
        <f>SUM(H574+H576+H578)</f>
        <v>504000</v>
      </c>
    </row>
    <row r="574" spans="1:8" ht="47.25" hidden="1" x14ac:dyDescent="0.25">
      <c r="A574" s="73" t="s">
        <v>676</v>
      </c>
      <c r="B574" s="504">
        <v>10</v>
      </c>
      <c r="C574" s="2" t="s">
        <v>15</v>
      </c>
      <c r="D574" s="296" t="s">
        <v>228</v>
      </c>
      <c r="E574" s="297" t="s">
        <v>10</v>
      </c>
      <c r="F574" s="525" t="s">
        <v>675</v>
      </c>
      <c r="G574" s="2"/>
      <c r="H574" s="388">
        <f>SUM(H575)</f>
        <v>0</v>
      </c>
    </row>
    <row r="575" spans="1:8" ht="15.75" hidden="1" x14ac:dyDescent="0.25">
      <c r="A575" s="73" t="s">
        <v>21</v>
      </c>
      <c r="B575" s="504">
        <v>10</v>
      </c>
      <c r="C575" s="2" t="s">
        <v>15</v>
      </c>
      <c r="D575" s="296" t="s">
        <v>228</v>
      </c>
      <c r="E575" s="297" t="s">
        <v>10</v>
      </c>
      <c r="F575" s="525" t="s">
        <v>675</v>
      </c>
      <c r="G575" s="2" t="s">
        <v>69</v>
      </c>
      <c r="H575" s="390">
        <f>SUM(прил9!I254)</f>
        <v>0</v>
      </c>
    </row>
    <row r="576" spans="1:8" ht="15.75" x14ac:dyDescent="0.25">
      <c r="A576" s="73" t="s">
        <v>793</v>
      </c>
      <c r="B576" s="504">
        <v>10</v>
      </c>
      <c r="C576" s="2" t="s">
        <v>15</v>
      </c>
      <c r="D576" s="296" t="s">
        <v>228</v>
      </c>
      <c r="E576" s="297" t="s">
        <v>10</v>
      </c>
      <c r="F576" s="298" t="s">
        <v>792</v>
      </c>
      <c r="G576" s="2"/>
      <c r="H576" s="388">
        <f>SUM(H577)</f>
        <v>174272</v>
      </c>
    </row>
    <row r="577" spans="1:8" ht="15.75" x14ac:dyDescent="0.25">
      <c r="A577" s="94" t="s">
        <v>21</v>
      </c>
      <c r="B577" s="504">
        <v>10</v>
      </c>
      <c r="C577" s="2" t="s">
        <v>15</v>
      </c>
      <c r="D577" s="296" t="s">
        <v>228</v>
      </c>
      <c r="E577" s="297" t="s">
        <v>10</v>
      </c>
      <c r="F577" s="298" t="s">
        <v>792</v>
      </c>
      <c r="G577" s="2" t="s">
        <v>69</v>
      </c>
      <c r="H577" s="390">
        <f>SUM(прил9!I256)</f>
        <v>174272</v>
      </c>
    </row>
    <row r="578" spans="1:8" ht="15.75" x14ac:dyDescent="0.25">
      <c r="A578" s="94" t="s">
        <v>798</v>
      </c>
      <c r="B578" s="504">
        <v>10</v>
      </c>
      <c r="C578" s="2" t="s">
        <v>15</v>
      </c>
      <c r="D578" s="296" t="s">
        <v>228</v>
      </c>
      <c r="E578" s="297" t="s">
        <v>10</v>
      </c>
      <c r="F578" s="298" t="s">
        <v>797</v>
      </c>
      <c r="G578" s="2"/>
      <c r="H578" s="388">
        <f>SUM(H579)</f>
        <v>329728</v>
      </c>
    </row>
    <row r="579" spans="1:8" ht="15.75" x14ac:dyDescent="0.25">
      <c r="A579" s="94" t="s">
        <v>21</v>
      </c>
      <c r="B579" s="504">
        <v>10</v>
      </c>
      <c r="C579" s="2" t="s">
        <v>15</v>
      </c>
      <c r="D579" s="296" t="s">
        <v>228</v>
      </c>
      <c r="E579" s="297" t="s">
        <v>10</v>
      </c>
      <c r="F579" s="298" t="s">
        <v>797</v>
      </c>
      <c r="G579" s="2" t="s">
        <v>69</v>
      </c>
      <c r="H579" s="390">
        <f>SUM(прил9!I258)</f>
        <v>329728</v>
      </c>
    </row>
    <row r="580" spans="1:8" ht="15.75" x14ac:dyDescent="0.25">
      <c r="A580" s="107" t="s">
        <v>42</v>
      </c>
      <c r="B580" s="47">
        <v>10</v>
      </c>
      <c r="C580" s="27" t="s">
        <v>20</v>
      </c>
      <c r="D580" s="290"/>
      <c r="E580" s="291"/>
      <c r="F580" s="292"/>
      <c r="G580" s="26"/>
      <c r="H580" s="386">
        <f>SUM(H587,H581)</f>
        <v>4602395</v>
      </c>
    </row>
    <row r="581" spans="1:8" ht="33.75" customHeight="1" x14ac:dyDescent="0.25">
      <c r="A581" s="91" t="s">
        <v>124</v>
      </c>
      <c r="B581" s="37">
        <v>10</v>
      </c>
      <c r="C581" s="35" t="s">
        <v>20</v>
      </c>
      <c r="D581" s="293" t="s">
        <v>199</v>
      </c>
      <c r="E581" s="294" t="s">
        <v>476</v>
      </c>
      <c r="F581" s="295" t="s">
        <v>477</v>
      </c>
      <c r="G581" s="35"/>
      <c r="H581" s="387">
        <f>SUM(H582)</f>
        <v>3467955</v>
      </c>
    </row>
    <row r="582" spans="1:8" ht="66" customHeight="1" x14ac:dyDescent="0.25">
      <c r="A582" s="3" t="s">
        <v>125</v>
      </c>
      <c r="B582" s="8">
        <v>10</v>
      </c>
      <c r="C582" s="2" t="s">
        <v>20</v>
      </c>
      <c r="D582" s="296" t="s">
        <v>232</v>
      </c>
      <c r="E582" s="297" t="s">
        <v>476</v>
      </c>
      <c r="F582" s="298" t="s">
        <v>477</v>
      </c>
      <c r="G582" s="2"/>
      <c r="H582" s="388">
        <f>SUM(H583)</f>
        <v>3467955</v>
      </c>
    </row>
    <row r="583" spans="1:8" ht="34.5" customHeight="1" x14ac:dyDescent="0.25">
      <c r="A583" s="3" t="s">
        <v>484</v>
      </c>
      <c r="B583" s="8">
        <v>10</v>
      </c>
      <c r="C583" s="2" t="s">
        <v>20</v>
      </c>
      <c r="D583" s="296" t="s">
        <v>232</v>
      </c>
      <c r="E583" s="297" t="s">
        <v>10</v>
      </c>
      <c r="F583" s="298" t="s">
        <v>477</v>
      </c>
      <c r="G583" s="2"/>
      <c r="H583" s="388">
        <f>SUM(H584)</f>
        <v>3467955</v>
      </c>
    </row>
    <row r="584" spans="1:8" ht="33" customHeight="1" x14ac:dyDescent="0.25">
      <c r="A584" s="3" t="s">
        <v>460</v>
      </c>
      <c r="B584" s="8">
        <v>10</v>
      </c>
      <c r="C584" s="2" t="s">
        <v>20</v>
      </c>
      <c r="D584" s="296" t="s">
        <v>232</v>
      </c>
      <c r="E584" s="297" t="s">
        <v>10</v>
      </c>
      <c r="F584" s="298" t="s">
        <v>590</v>
      </c>
      <c r="G584" s="2"/>
      <c r="H584" s="388">
        <f>SUM(H585:H586)</f>
        <v>3467955</v>
      </c>
    </row>
    <row r="585" spans="1:8" ht="33" hidden="1" customHeight="1" x14ac:dyDescent="0.25">
      <c r="A585" s="97" t="s">
        <v>655</v>
      </c>
      <c r="B585" s="8">
        <v>10</v>
      </c>
      <c r="C585" s="2" t="s">
        <v>20</v>
      </c>
      <c r="D585" s="296" t="s">
        <v>232</v>
      </c>
      <c r="E585" s="297" t="s">
        <v>10</v>
      </c>
      <c r="F585" s="298" t="s">
        <v>590</v>
      </c>
      <c r="G585" s="2" t="s">
        <v>16</v>
      </c>
      <c r="H585" s="390">
        <f>SUM(прил9!I264)</f>
        <v>0</v>
      </c>
    </row>
    <row r="586" spans="1:8" ht="18" customHeight="1" x14ac:dyDescent="0.25">
      <c r="A586" s="3" t="s">
        <v>40</v>
      </c>
      <c r="B586" s="8">
        <v>10</v>
      </c>
      <c r="C586" s="2" t="s">
        <v>20</v>
      </c>
      <c r="D586" s="296" t="s">
        <v>232</v>
      </c>
      <c r="E586" s="297" t="s">
        <v>10</v>
      </c>
      <c r="F586" s="298" t="s">
        <v>590</v>
      </c>
      <c r="G586" s="2" t="s">
        <v>39</v>
      </c>
      <c r="H586" s="390">
        <f>SUM(прил9!I265)</f>
        <v>3467955</v>
      </c>
    </row>
    <row r="587" spans="1:8" ht="32.25" customHeight="1" x14ac:dyDescent="0.25">
      <c r="A587" s="91" t="s">
        <v>178</v>
      </c>
      <c r="B587" s="37">
        <v>10</v>
      </c>
      <c r="C587" s="35" t="s">
        <v>20</v>
      </c>
      <c r="D587" s="293" t="s">
        <v>542</v>
      </c>
      <c r="E587" s="294" t="s">
        <v>476</v>
      </c>
      <c r="F587" s="295" t="s">
        <v>477</v>
      </c>
      <c r="G587" s="35"/>
      <c r="H587" s="387">
        <f>SUM(H588)</f>
        <v>1134440</v>
      </c>
    </row>
    <row r="588" spans="1:8" ht="49.5" customHeight="1" x14ac:dyDescent="0.25">
      <c r="A588" s="3" t="s">
        <v>179</v>
      </c>
      <c r="B588" s="72">
        <v>10</v>
      </c>
      <c r="C588" s="2" t="s">
        <v>20</v>
      </c>
      <c r="D588" s="296" t="s">
        <v>239</v>
      </c>
      <c r="E588" s="297" t="s">
        <v>476</v>
      </c>
      <c r="F588" s="298" t="s">
        <v>477</v>
      </c>
      <c r="G588" s="2"/>
      <c r="H588" s="388">
        <f>SUM(H589)</f>
        <v>1134440</v>
      </c>
    </row>
    <row r="589" spans="1:8" ht="17.25" customHeight="1" x14ac:dyDescent="0.25">
      <c r="A589" s="3" t="s">
        <v>543</v>
      </c>
      <c r="B589" s="8">
        <v>10</v>
      </c>
      <c r="C589" s="2" t="s">
        <v>20</v>
      </c>
      <c r="D589" s="296" t="s">
        <v>239</v>
      </c>
      <c r="E589" s="297" t="s">
        <v>10</v>
      </c>
      <c r="F589" s="298" t="s">
        <v>477</v>
      </c>
      <c r="G589" s="2"/>
      <c r="H589" s="388">
        <f>SUM(H590)</f>
        <v>1134440</v>
      </c>
    </row>
    <row r="590" spans="1:8" ht="16.5" customHeight="1" x14ac:dyDescent="0.25">
      <c r="A590" s="105" t="s">
        <v>180</v>
      </c>
      <c r="B590" s="72">
        <v>10</v>
      </c>
      <c r="C590" s="2" t="s">
        <v>20</v>
      </c>
      <c r="D590" s="296" t="s">
        <v>239</v>
      </c>
      <c r="E590" s="297" t="s">
        <v>10</v>
      </c>
      <c r="F590" s="298" t="s">
        <v>591</v>
      </c>
      <c r="G590" s="2"/>
      <c r="H590" s="388">
        <f>SUM(H591:H592)</f>
        <v>1134440</v>
      </c>
    </row>
    <row r="591" spans="1:8" ht="31.5" hidden="1" customHeight="1" x14ac:dyDescent="0.25">
      <c r="A591" s="97" t="s">
        <v>655</v>
      </c>
      <c r="B591" s="82">
        <v>10</v>
      </c>
      <c r="C591" s="2" t="s">
        <v>20</v>
      </c>
      <c r="D591" s="296" t="s">
        <v>239</v>
      </c>
      <c r="E591" s="297" t="s">
        <v>10</v>
      </c>
      <c r="F591" s="298" t="s">
        <v>591</v>
      </c>
      <c r="G591" s="2" t="s">
        <v>16</v>
      </c>
      <c r="H591" s="390">
        <f>SUM(прил9!I549)</f>
        <v>0</v>
      </c>
    </row>
    <row r="592" spans="1:8" ht="15.75" x14ac:dyDescent="0.25">
      <c r="A592" s="3" t="s">
        <v>40</v>
      </c>
      <c r="B592" s="72">
        <v>10</v>
      </c>
      <c r="C592" s="2" t="s">
        <v>20</v>
      </c>
      <c r="D592" s="296" t="s">
        <v>239</v>
      </c>
      <c r="E592" s="297" t="s">
        <v>10</v>
      </c>
      <c r="F592" s="298" t="s">
        <v>591</v>
      </c>
      <c r="G592" s="2" t="s">
        <v>39</v>
      </c>
      <c r="H592" s="390">
        <f>SUM(прил9!I550)</f>
        <v>1134440</v>
      </c>
    </row>
    <row r="593" spans="1:8" s="11" customFormat="1" ht="16.5" customHeight="1" x14ac:dyDescent="0.25">
      <c r="A593" s="48" t="s">
        <v>74</v>
      </c>
      <c r="B593" s="47">
        <v>10</v>
      </c>
      <c r="C593" s="60" t="s">
        <v>72</v>
      </c>
      <c r="D593" s="290"/>
      <c r="E593" s="291"/>
      <c r="F593" s="292"/>
      <c r="G593" s="61"/>
      <c r="H593" s="386">
        <f>SUM(H594+H607)</f>
        <v>2269858</v>
      </c>
    </row>
    <row r="594" spans="1:8" ht="35.25" customHeight="1" x14ac:dyDescent="0.25">
      <c r="A594" s="114" t="s">
        <v>137</v>
      </c>
      <c r="B594" s="83">
        <v>10</v>
      </c>
      <c r="C594" s="84" t="s">
        <v>72</v>
      </c>
      <c r="D594" s="342" t="s">
        <v>199</v>
      </c>
      <c r="E594" s="343" t="s">
        <v>476</v>
      </c>
      <c r="F594" s="344" t="s">
        <v>477</v>
      </c>
      <c r="G594" s="38"/>
      <c r="H594" s="387">
        <f>SUM(H595+H603)</f>
        <v>2231074</v>
      </c>
    </row>
    <row r="595" spans="1:8" ht="48" customHeight="1" x14ac:dyDescent="0.25">
      <c r="A595" s="9" t="s">
        <v>136</v>
      </c>
      <c r="B595" s="41">
        <v>10</v>
      </c>
      <c r="C595" s="42" t="s">
        <v>72</v>
      </c>
      <c r="D595" s="339" t="s">
        <v>233</v>
      </c>
      <c r="E595" s="340" t="s">
        <v>476</v>
      </c>
      <c r="F595" s="341" t="s">
        <v>477</v>
      </c>
      <c r="G595" s="6"/>
      <c r="H595" s="388">
        <f>SUM(H596)</f>
        <v>2226074</v>
      </c>
    </row>
    <row r="596" spans="1:8" ht="36" customHeight="1" x14ac:dyDescent="0.25">
      <c r="A596" s="9" t="s">
        <v>500</v>
      </c>
      <c r="B596" s="41">
        <v>10</v>
      </c>
      <c r="C596" s="42" t="s">
        <v>72</v>
      </c>
      <c r="D596" s="339" t="s">
        <v>233</v>
      </c>
      <c r="E596" s="340" t="s">
        <v>10</v>
      </c>
      <c r="F596" s="341" t="s">
        <v>477</v>
      </c>
      <c r="G596" s="351"/>
      <c r="H596" s="388">
        <f>SUM(H597+H601)</f>
        <v>2226074</v>
      </c>
    </row>
    <row r="597" spans="1:8" ht="32.25" customHeight="1" x14ac:dyDescent="0.25">
      <c r="A597" s="3" t="s">
        <v>103</v>
      </c>
      <c r="B597" s="41">
        <v>10</v>
      </c>
      <c r="C597" s="42" t="s">
        <v>72</v>
      </c>
      <c r="D597" s="339" t="s">
        <v>233</v>
      </c>
      <c r="E597" s="340" t="s">
        <v>10</v>
      </c>
      <c r="F597" s="341" t="s">
        <v>592</v>
      </c>
      <c r="G597" s="6"/>
      <c r="H597" s="388">
        <f>SUM(H598:H600)</f>
        <v>1896000</v>
      </c>
    </row>
    <row r="598" spans="1:8" ht="48.75" customHeight="1" x14ac:dyDescent="0.25">
      <c r="A598" s="105" t="s">
        <v>86</v>
      </c>
      <c r="B598" s="41">
        <v>10</v>
      </c>
      <c r="C598" s="42" t="s">
        <v>72</v>
      </c>
      <c r="D598" s="339" t="s">
        <v>233</v>
      </c>
      <c r="E598" s="340" t="s">
        <v>10</v>
      </c>
      <c r="F598" s="341" t="s">
        <v>592</v>
      </c>
      <c r="G598" s="2" t="s">
        <v>13</v>
      </c>
      <c r="H598" s="390">
        <f>SUM(прил9!I325)</f>
        <v>1700000</v>
      </c>
    </row>
    <row r="599" spans="1:8" ht="33" customHeight="1" x14ac:dyDescent="0.25">
      <c r="A599" s="97" t="s">
        <v>655</v>
      </c>
      <c r="B599" s="41">
        <v>10</v>
      </c>
      <c r="C599" s="42" t="s">
        <v>72</v>
      </c>
      <c r="D599" s="339" t="s">
        <v>233</v>
      </c>
      <c r="E599" s="340" t="s">
        <v>10</v>
      </c>
      <c r="F599" s="341" t="s">
        <v>592</v>
      </c>
      <c r="G599" s="2" t="s">
        <v>16</v>
      </c>
      <c r="H599" s="390">
        <f>SUM(прил9!I326)</f>
        <v>196000</v>
      </c>
    </row>
    <row r="600" spans="1:8" ht="16.5" hidden="1" customHeight="1" x14ac:dyDescent="0.25">
      <c r="A600" s="3" t="s">
        <v>18</v>
      </c>
      <c r="B600" s="41">
        <v>10</v>
      </c>
      <c r="C600" s="42" t="s">
        <v>72</v>
      </c>
      <c r="D600" s="339" t="s">
        <v>233</v>
      </c>
      <c r="E600" s="340" t="s">
        <v>10</v>
      </c>
      <c r="F600" s="341" t="s">
        <v>592</v>
      </c>
      <c r="G600" s="2" t="s">
        <v>17</v>
      </c>
      <c r="H600" s="390">
        <f>SUM(прил9!I327)</f>
        <v>0</v>
      </c>
    </row>
    <row r="601" spans="1:8" ht="30.75" customHeight="1" x14ac:dyDescent="0.25">
      <c r="A601" s="3" t="s">
        <v>85</v>
      </c>
      <c r="B601" s="41">
        <v>10</v>
      </c>
      <c r="C601" s="42" t="s">
        <v>72</v>
      </c>
      <c r="D601" s="339" t="s">
        <v>233</v>
      </c>
      <c r="E601" s="340" t="s">
        <v>10</v>
      </c>
      <c r="F601" s="341" t="s">
        <v>481</v>
      </c>
      <c r="G601" s="2"/>
      <c r="H601" s="388">
        <f>SUM(H602)</f>
        <v>330074</v>
      </c>
    </row>
    <row r="602" spans="1:8" ht="48.75" customHeight="1" x14ac:dyDescent="0.25">
      <c r="A602" s="105" t="s">
        <v>86</v>
      </c>
      <c r="B602" s="41">
        <v>10</v>
      </c>
      <c r="C602" s="42" t="s">
        <v>72</v>
      </c>
      <c r="D602" s="339" t="s">
        <v>233</v>
      </c>
      <c r="E602" s="340" t="s">
        <v>10</v>
      </c>
      <c r="F602" s="341" t="s">
        <v>481</v>
      </c>
      <c r="G602" s="2" t="s">
        <v>13</v>
      </c>
      <c r="H602" s="390">
        <f>SUM(прил9!I329)</f>
        <v>330074</v>
      </c>
    </row>
    <row r="603" spans="1:8" ht="66.75" customHeight="1" x14ac:dyDescent="0.25">
      <c r="A603" s="94" t="s">
        <v>125</v>
      </c>
      <c r="B603" s="41">
        <v>10</v>
      </c>
      <c r="C603" s="42" t="s">
        <v>72</v>
      </c>
      <c r="D603" s="339" t="s">
        <v>232</v>
      </c>
      <c r="E603" s="340" t="s">
        <v>476</v>
      </c>
      <c r="F603" s="341" t="s">
        <v>477</v>
      </c>
      <c r="G603" s="2"/>
      <c r="H603" s="388">
        <f>SUM(H604)</f>
        <v>5000</v>
      </c>
    </row>
    <row r="604" spans="1:8" ht="33" customHeight="1" x14ac:dyDescent="0.25">
      <c r="A604" s="354" t="s">
        <v>484</v>
      </c>
      <c r="B604" s="41">
        <v>10</v>
      </c>
      <c r="C604" s="42" t="s">
        <v>72</v>
      </c>
      <c r="D604" s="339" t="s">
        <v>232</v>
      </c>
      <c r="E604" s="340" t="s">
        <v>10</v>
      </c>
      <c r="F604" s="341" t="s">
        <v>477</v>
      </c>
      <c r="G604" s="2"/>
      <c r="H604" s="388">
        <f>SUM(H605)</f>
        <v>5000</v>
      </c>
    </row>
    <row r="605" spans="1:8" ht="33" customHeight="1" x14ac:dyDescent="0.25">
      <c r="A605" s="99" t="s">
        <v>114</v>
      </c>
      <c r="B605" s="41">
        <v>10</v>
      </c>
      <c r="C605" s="42" t="s">
        <v>72</v>
      </c>
      <c r="D605" s="339" t="s">
        <v>232</v>
      </c>
      <c r="E605" s="340" t="s">
        <v>10</v>
      </c>
      <c r="F605" s="341" t="s">
        <v>486</v>
      </c>
      <c r="G605" s="2"/>
      <c r="H605" s="388">
        <f>SUM(H606)</f>
        <v>5000</v>
      </c>
    </row>
    <row r="606" spans="1:8" ht="32.25" customHeight="1" x14ac:dyDescent="0.25">
      <c r="A606" s="97" t="s">
        <v>655</v>
      </c>
      <c r="B606" s="41">
        <v>10</v>
      </c>
      <c r="C606" s="42" t="s">
        <v>72</v>
      </c>
      <c r="D606" s="339" t="s">
        <v>232</v>
      </c>
      <c r="E606" s="340" t="s">
        <v>10</v>
      </c>
      <c r="F606" s="341" t="s">
        <v>486</v>
      </c>
      <c r="G606" s="2" t="s">
        <v>16</v>
      </c>
      <c r="H606" s="389">
        <f>SUM(прил9!I333)</f>
        <v>5000</v>
      </c>
    </row>
    <row r="607" spans="1:8" ht="32.25" customHeight="1" x14ac:dyDescent="0.25">
      <c r="A607" s="91" t="s">
        <v>117</v>
      </c>
      <c r="B607" s="83">
        <v>10</v>
      </c>
      <c r="C607" s="84" t="s">
        <v>72</v>
      </c>
      <c r="D607" s="293" t="s">
        <v>479</v>
      </c>
      <c r="E607" s="294" t="s">
        <v>476</v>
      </c>
      <c r="F607" s="295" t="s">
        <v>477</v>
      </c>
      <c r="G607" s="35"/>
      <c r="H607" s="387">
        <f>SUM(H608)</f>
        <v>38784</v>
      </c>
    </row>
    <row r="608" spans="1:8" ht="62.25" customHeight="1" x14ac:dyDescent="0.25">
      <c r="A608" s="94" t="s">
        <v>130</v>
      </c>
      <c r="B608" s="41">
        <v>10</v>
      </c>
      <c r="C608" s="42" t="s">
        <v>72</v>
      </c>
      <c r="D608" s="296" t="s">
        <v>480</v>
      </c>
      <c r="E608" s="297" t="s">
        <v>476</v>
      </c>
      <c r="F608" s="298" t="s">
        <v>477</v>
      </c>
      <c r="G608" s="51"/>
      <c r="H608" s="388">
        <f>SUM(H609)</f>
        <v>38784</v>
      </c>
    </row>
    <row r="609" spans="1:8" ht="45.75" customHeight="1" x14ac:dyDescent="0.25">
      <c r="A609" s="94" t="s">
        <v>483</v>
      </c>
      <c r="B609" s="41">
        <v>10</v>
      </c>
      <c r="C609" s="42" t="s">
        <v>72</v>
      </c>
      <c r="D609" s="296" t="s">
        <v>480</v>
      </c>
      <c r="E609" s="297" t="s">
        <v>10</v>
      </c>
      <c r="F609" s="298" t="s">
        <v>477</v>
      </c>
      <c r="G609" s="51"/>
      <c r="H609" s="388">
        <f>SUM(H610)</f>
        <v>38784</v>
      </c>
    </row>
    <row r="610" spans="1:8" ht="20.25" customHeight="1" x14ac:dyDescent="0.25">
      <c r="A610" s="94" t="s">
        <v>119</v>
      </c>
      <c r="B610" s="41">
        <v>10</v>
      </c>
      <c r="C610" s="42" t="s">
        <v>72</v>
      </c>
      <c r="D610" s="296" t="s">
        <v>480</v>
      </c>
      <c r="E610" s="297" t="s">
        <v>10</v>
      </c>
      <c r="F610" s="298" t="s">
        <v>482</v>
      </c>
      <c r="G610" s="51"/>
      <c r="H610" s="388">
        <f>SUM(H611)</f>
        <v>38784</v>
      </c>
    </row>
    <row r="611" spans="1:8" ht="32.25" customHeight="1" x14ac:dyDescent="0.25">
      <c r="A611" s="110" t="s">
        <v>655</v>
      </c>
      <c r="B611" s="41">
        <v>10</v>
      </c>
      <c r="C611" s="42" t="s">
        <v>72</v>
      </c>
      <c r="D611" s="296" t="s">
        <v>480</v>
      </c>
      <c r="E611" s="297" t="s">
        <v>10</v>
      </c>
      <c r="F611" s="298" t="s">
        <v>482</v>
      </c>
      <c r="G611" s="2" t="s">
        <v>16</v>
      </c>
      <c r="H611" s="390">
        <f>SUM(прил9!I338)</f>
        <v>38784</v>
      </c>
    </row>
    <row r="612" spans="1:8" ht="15.75" x14ac:dyDescent="0.25">
      <c r="A612" s="90" t="s">
        <v>43</v>
      </c>
      <c r="B612" s="46">
        <v>11</v>
      </c>
      <c r="C612" s="46"/>
      <c r="D612" s="327"/>
      <c r="E612" s="328"/>
      <c r="F612" s="329"/>
      <c r="G612" s="16"/>
      <c r="H612" s="385">
        <f>SUM(H613)</f>
        <v>157000</v>
      </c>
    </row>
    <row r="613" spans="1:8" ht="15.75" x14ac:dyDescent="0.25">
      <c r="A613" s="107" t="s">
        <v>44</v>
      </c>
      <c r="B613" s="47">
        <v>11</v>
      </c>
      <c r="C613" s="27" t="s">
        <v>12</v>
      </c>
      <c r="D613" s="290"/>
      <c r="E613" s="291"/>
      <c r="F613" s="292"/>
      <c r="G613" s="26"/>
      <c r="H613" s="386">
        <f>SUM(H614,H623)</f>
        <v>157000</v>
      </c>
    </row>
    <row r="614" spans="1:8" ht="35.25" customHeight="1" x14ac:dyDescent="0.25">
      <c r="A614" s="114" t="s">
        <v>137</v>
      </c>
      <c r="B614" s="35" t="s">
        <v>45</v>
      </c>
      <c r="C614" s="35" t="s">
        <v>12</v>
      </c>
      <c r="D614" s="293" t="s">
        <v>199</v>
      </c>
      <c r="E614" s="294" t="s">
        <v>476</v>
      </c>
      <c r="F614" s="295" t="s">
        <v>477</v>
      </c>
      <c r="G614" s="38"/>
      <c r="H614" s="387">
        <f>SUM(H619,H615)</f>
        <v>7000</v>
      </c>
    </row>
    <row r="615" spans="1:8" s="44" customFormat="1" ht="48.75" customHeight="1" x14ac:dyDescent="0.25">
      <c r="A615" s="3" t="s">
        <v>175</v>
      </c>
      <c r="B615" s="42" t="s">
        <v>45</v>
      </c>
      <c r="C615" s="42" t="s">
        <v>12</v>
      </c>
      <c r="D615" s="339" t="s">
        <v>201</v>
      </c>
      <c r="E615" s="340" t="s">
        <v>476</v>
      </c>
      <c r="F615" s="341" t="s">
        <v>477</v>
      </c>
      <c r="G615" s="43"/>
      <c r="H615" s="391">
        <f>SUM(H616)</f>
        <v>2000</v>
      </c>
    </row>
    <row r="616" spans="1:8" s="44" customFormat="1" ht="51.75" customHeight="1" x14ac:dyDescent="0.25">
      <c r="A616" s="356" t="s">
        <v>580</v>
      </c>
      <c r="B616" s="42" t="s">
        <v>45</v>
      </c>
      <c r="C616" s="42" t="s">
        <v>12</v>
      </c>
      <c r="D616" s="339" t="s">
        <v>201</v>
      </c>
      <c r="E616" s="340" t="s">
        <v>10</v>
      </c>
      <c r="F616" s="341" t="s">
        <v>477</v>
      </c>
      <c r="G616" s="43"/>
      <c r="H616" s="391">
        <f>SUM(H617)</f>
        <v>2000</v>
      </c>
    </row>
    <row r="617" spans="1:8" s="44" customFormat="1" ht="18.75" customHeight="1" x14ac:dyDescent="0.25">
      <c r="A617" s="95" t="s">
        <v>594</v>
      </c>
      <c r="B617" s="42" t="s">
        <v>45</v>
      </c>
      <c r="C617" s="42" t="s">
        <v>12</v>
      </c>
      <c r="D617" s="339" t="s">
        <v>201</v>
      </c>
      <c r="E617" s="340" t="s">
        <v>10</v>
      </c>
      <c r="F617" s="341" t="s">
        <v>593</v>
      </c>
      <c r="G617" s="43"/>
      <c r="H617" s="391">
        <f>SUM(H618)</f>
        <v>2000</v>
      </c>
    </row>
    <row r="618" spans="1:8" s="44" customFormat="1" ht="30.75" customHeight="1" x14ac:dyDescent="0.25">
      <c r="A618" s="113" t="s">
        <v>655</v>
      </c>
      <c r="B618" s="42" t="s">
        <v>45</v>
      </c>
      <c r="C618" s="42" t="s">
        <v>12</v>
      </c>
      <c r="D618" s="339" t="s">
        <v>201</v>
      </c>
      <c r="E618" s="340" t="s">
        <v>10</v>
      </c>
      <c r="F618" s="341" t="s">
        <v>593</v>
      </c>
      <c r="G618" s="43" t="s">
        <v>16</v>
      </c>
      <c r="H618" s="392">
        <f>SUM(прил9!I662)</f>
        <v>2000</v>
      </c>
    </row>
    <row r="619" spans="1:8" ht="63.75" customHeight="1" x14ac:dyDescent="0.25">
      <c r="A619" s="94" t="s">
        <v>181</v>
      </c>
      <c r="B619" s="2" t="s">
        <v>45</v>
      </c>
      <c r="C619" s="2" t="s">
        <v>12</v>
      </c>
      <c r="D619" s="296" t="s">
        <v>232</v>
      </c>
      <c r="E619" s="297" t="s">
        <v>476</v>
      </c>
      <c r="F619" s="298" t="s">
        <v>477</v>
      </c>
      <c r="G619" s="2"/>
      <c r="H619" s="388">
        <f>SUM(H620)</f>
        <v>5000</v>
      </c>
    </row>
    <row r="620" spans="1:8" ht="49.5" customHeight="1" x14ac:dyDescent="0.25">
      <c r="A620" s="354" t="s">
        <v>484</v>
      </c>
      <c r="B620" s="42" t="s">
        <v>45</v>
      </c>
      <c r="C620" s="42" t="s">
        <v>12</v>
      </c>
      <c r="D620" s="296" t="s">
        <v>232</v>
      </c>
      <c r="E620" s="297" t="s">
        <v>10</v>
      </c>
      <c r="F620" s="298" t="s">
        <v>477</v>
      </c>
      <c r="G620" s="2"/>
      <c r="H620" s="388">
        <f>SUM(H621)</f>
        <v>5000</v>
      </c>
    </row>
    <row r="621" spans="1:8" ht="32.25" customHeight="1" x14ac:dyDescent="0.25">
      <c r="A621" s="99" t="s">
        <v>114</v>
      </c>
      <c r="B621" s="2" t="s">
        <v>45</v>
      </c>
      <c r="C621" s="2" t="s">
        <v>12</v>
      </c>
      <c r="D621" s="296" t="s">
        <v>232</v>
      </c>
      <c r="E621" s="297" t="s">
        <v>10</v>
      </c>
      <c r="F621" s="298" t="s">
        <v>486</v>
      </c>
      <c r="G621" s="2"/>
      <c r="H621" s="388">
        <f>SUM(H622)</f>
        <v>5000</v>
      </c>
    </row>
    <row r="622" spans="1:8" ht="30.75" customHeight="1" x14ac:dyDescent="0.25">
      <c r="A622" s="97" t="s">
        <v>655</v>
      </c>
      <c r="B622" s="2" t="s">
        <v>45</v>
      </c>
      <c r="C622" s="2" t="s">
        <v>12</v>
      </c>
      <c r="D622" s="296" t="s">
        <v>232</v>
      </c>
      <c r="E622" s="297" t="s">
        <v>10</v>
      </c>
      <c r="F622" s="298" t="s">
        <v>486</v>
      </c>
      <c r="G622" s="2" t="s">
        <v>16</v>
      </c>
      <c r="H622" s="389">
        <f>SUM(прил9!I666)</f>
        <v>5000</v>
      </c>
    </row>
    <row r="623" spans="1:8" ht="64.5" customHeight="1" x14ac:dyDescent="0.25">
      <c r="A623" s="80" t="s">
        <v>166</v>
      </c>
      <c r="B623" s="35" t="s">
        <v>45</v>
      </c>
      <c r="C623" s="35" t="s">
        <v>12</v>
      </c>
      <c r="D623" s="293" t="s">
        <v>560</v>
      </c>
      <c r="E623" s="294" t="s">
        <v>476</v>
      </c>
      <c r="F623" s="295" t="s">
        <v>477</v>
      </c>
      <c r="G623" s="35"/>
      <c r="H623" s="387">
        <f>SUM(H624)</f>
        <v>150000</v>
      </c>
    </row>
    <row r="624" spans="1:8" ht="81.75" customHeight="1" x14ac:dyDescent="0.25">
      <c r="A624" s="100" t="s">
        <v>182</v>
      </c>
      <c r="B624" s="2" t="s">
        <v>45</v>
      </c>
      <c r="C624" s="2" t="s">
        <v>12</v>
      </c>
      <c r="D624" s="296" t="s">
        <v>252</v>
      </c>
      <c r="E624" s="297" t="s">
        <v>476</v>
      </c>
      <c r="F624" s="298" t="s">
        <v>477</v>
      </c>
      <c r="G624" s="2"/>
      <c r="H624" s="388">
        <f>SUM(H625)</f>
        <v>150000</v>
      </c>
    </row>
    <row r="625" spans="1:8" ht="32.25" customHeight="1" x14ac:dyDescent="0.25">
      <c r="A625" s="100" t="s">
        <v>595</v>
      </c>
      <c r="B625" s="2" t="s">
        <v>45</v>
      </c>
      <c r="C625" s="2" t="s">
        <v>12</v>
      </c>
      <c r="D625" s="296" t="s">
        <v>252</v>
      </c>
      <c r="E625" s="297" t="s">
        <v>10</v>
      </c>
      <c r="F625" s="298" t="s">
        <v>477</v>
      </c>
      <c r="G625" s="2"/>
      <c r="H625" s="388">
        <f>SUM(H626)</f>
        <v>150000</v>
      </c>
    </row>
    <row r="626" spans="1:8" ht="47.25" x14ac:dyDescent="0.25">
      <c r="A626" s="3" t="s">
        <v>183</v>
      </c>
      <c r="B626" s="2" t="s">
        <v>45</v>
      </c>
      <c r="C626" s="2" t="s">
        <v>12</v>
      </c>
      <c r="D626" s="296" t="s">
        <v>252</v>
      </c>
      <c r="E626" s="297" t="s">
        <v>10</v>
      </c>
      <c r="F626" s="298" t="s">
        <v>596</v>
      </c>
      <c r="G626" s="2"/>
      <c r="H626" s="388">
        <f>SUM(H627)</f>
        <v>150000</v>
      </c>
    </row>
    <row r="627" spans="1:8" ht="31.5" x14ac:dyDescent="0.25">
      <c r="A627" s="97" t="s">
        <v>655</v>
      </c>
      <c r="B627" s="2" t="s">
        <v>45</v>
      </c>
      <c r="C627" s="2" t="s">
        <v>12</v>
      </c>
      <c r="D627" s="296" t="s">
        <v>252</v>
      </c>
      <c r="E627" s="297" t="s">
        <v>10</v>
      </c>
      <c r="F627" s="298" t="s">
        <v>596</v>
      </c>
      <c r="G627" s="2" t="s">
        <v>16</v>
      </c>
      <c r="H627" s="390">
        <f>SUM(прил9!I671)</f>
        <v>150000</v>
      </c>
    </row>
    <row r="628" spans="1:8" ht="47.25" x14ac:dyDescent="0.25">
      <c r="A628" s="90" t="s">
        <v>46</v>
      </c>
      <c r="B628" s="46">
        <v>14</v>
      </c>
      <c r="C628" s="46"/>
      <c r="D628" s="327"/>
      <c r="E628" s="328"/>
      <c r="F628" s="329"/>
      <c r="G628" s="16"/>
      <c r="H628" s="385">
        <f>SUM(H629+H635)</f>
        <v>4385972</v>
      </c>
    </row>
    <row r="629" spans="1:8" ht="31.5" customHeight="1" x14ac:dyDescent="0.25">
      <c r="A629" s="107" t="s">
        <v>47</v>
      </c>
      <c r="B629" s="47">
        <v>14</v>
      </c>
      <c r="C629" s="27" t="s">
        <v>10</v>
      </c>
      <c r="D629" s="290"/>
      <c r="E629" s="291"/>
      <c r="F629" s="292"/>
      <c r="G629" s="26"/>
      <c r="H629" s="386">
        <f>SUM(H630)</f>
        <v>4385972</v>
      </c>
    </row>
    <row r="630" spans="1:8" ht="32.25" customHeight="1" x14ac:dyDescent="0.25">
      <c r="A630" s="91" t="s">
        <v>134</v>
      </c>
      <c r="B630" s="37">
        <v>14</v>
      </c>
      <c r="C630" s="35" t="s">
        <v>10</v>
      </c>
      <c r="D630" s="293" t="s">
        <v>230</v>
      </c>
      <c r="E630" s="294" t="s">
        <v>476</v>
      </c>
      <c r="F630" s="295" t="s">
        <v>477</v>
      </c>
      <c r="G630" s="35"/>
      <c r="H630" s="387">
        <f>SUM(H631)</f>
        <v>4385972</v>
      </c>
    </row>
    <row r="631" spans="1:8" ht="50.25" customHeight="1" x14ac:dyDescent="0.25">
      <c r="A631" s="105" t="s">
        <v>184</v>
      </c>
      <c r="B631" s="72">
        <v>14</v>
      </c>
      <c r="C631" s="2" t="s">
        <v>10</v>
      </c>
      <c r="D631" s="296" t="s">
        <v>234</v>
      </c>
      <c r="E631" s="297" t="s">
        <v>476</v>
      </c>
      <c r="F631" s="298" t="s">
        <v>477</v>
      </c>
      <c r="G631" s="2"/>
      <c r="H631" s="388">
        <f>SUM(H632)</f>
        <v>4385972</v>
      </c>
    </row>
    <row r="632" spans="1:8" ht="31.5" customHeight="1" x14ac:dyDescent="0.25">
      <c r="A632" s="105" t="s">
        <v>597</v>
      </c>
      <c r="B632" s="504">
        <v>14</v>
      </c>
      <c r="C632" s="2" t="s">
        <v>10</v>
      </c>
      <c r="D632" s="296" t="s">
        <v>234</v>
      </c>
      <c r="E632" s="297" t="s">
        <v>12</v>
      </c>
      <c r="F632" s="298" t="s">
        <v>477</v>
      </c>
      <c r="G632" s="2"/>
      <c r="H632" s="388">
        <f>SUM(H633)</f>
        <v>4385972</v>
      </c>
    </row>
    <row r="633" spans="1:8" ht="32.25" customHeight="1" x14ac:dyDescent="0.25">
      <c r="A633" s="105" t="s">
        <v>599</v>
      </c>
      <c r="B633" s="72">
        <v>14</v>
      </c>
      <c r="C633" s="2" t="s">
        <v>10</v>
      </c>
      <c r="D633" s="296" t="s">
        <v>234</v>
      </c>
      <c r="E633" s="297" t="s">
        <v>12</v>
      </c>
      <c r="F633" s="298" t="s">
        <v>598</v>
      </c>
      <c r="G633" s="2"/>
      <c r="H633" s="388">
        <f>SUM(H634)</f>
        <v>4385972</v>
      </c>
    </row>
    <row r="634" spans="1:8" ht="15.75" x14ac:dyDescent="0.25">
      <c r="A634" s="105" t="s">
        <v>21</v>
      </c>
      <c r="B634" s="72">
        <v>14</v>
      </c>
      <c r="C634" s="2" t="s">
        <v>10</v>
      </c>
      <c r="D634" s="296" t="s">
        <v>234</v>
      </c>
      <c r="E634" s="297" t="s">
        <v>12</v>
      </c>
      <c r="F634" s="298" t="s">
        <v>598</v>
      </c>
      <c r="G634" s="2" t="s">
        <v>69</v>
      </c>
      <c r="H634" s="390">
        <f>SUM(прил9!I345)</f>
        <v>4385972</v>
      </c>
    </row>
    <row r="635" spans="1:8" ht="15.75" hidden="1" x14ac:dyDescent="0.25">
      <c r="A635" s="107" t="s">
        <v>193</v>
      </c>
      <c r="B635" s="47">
        <v>14</v>
      </c>
      <c r="C635" s="27" t="s">
        <v>15</v>
      </c>
      <c r="D635" s="290"/>
      <c r="E635" s="291"/>
      <c r="F635" s="292"/>
      <c r="G635" s="27"/>
      <c r="H635" s="386">
        <f>SUM(H636)</f>
        <v>0</v>
      </c>
    </row>
    <row r="636" spans="1:8" ht="33.75" hidden="1" customHeight="1" x14ac:dyDescent="0.25">
      <c r="A636" s="91" t="s">
        <v>134</v>
      </c>
      <c r="B636" s="37">
        <v>14</v>
      </c>
      <c r="C636" s="35" t="s">
        <v>15</v>
      </c>
      <c r="D636" s="293" t="s">
        <v>230</v>
      </c>
      <c r="E636" s="294" t="s">
        <v>476</v>
      </c>
      <c r="F636" s="295" t="s">
        <v>477</v>
      </c>
      <c r="G636" s="35"/>
      <c r="H636" s="387">
        <f>SUM(H637)</f>
        <v>0</v>
      </c>
    </row>
    <row r="637" spans="1:8" ht="50.25" hidden="1" customHeight="1" x14ac:dyDescent="0.25">
      <c r="A637" s="105" t="s">
        <v>184</v>
      </c>
      <c r="B637" s="101">
        <v>14</v>
      </c>
      <c r="C637" s="2" t="s">
        <v>15</v>
      </c>
      <c r="D637" s="296" t="s">
        <v>234</v>
      </c>
      <c r="E637" s="297" t="s">
        <v>476</v>
      </c>
      <c r="F637" s="298" t="s">
        <v>477</v>
      </c>
      <c r="G637" s="88"/>
      <c r="H637" s="388">
        <f>SUM(H638)</f>
        <v>0</v>
      </c>
    </row>
    <row r="638" spans="1:8" ht="35.25" hidden="1" customHeight="1" x14ac:dyDescent="0.25">
      <c r="A638" s="518" t="s">
        <v>641</v>
      </c>
      <c r="B638" s="410">
        <v>14</v>
      </c>
      <c r="C638" s="43" t="s">
        <v>15</v>
      </c>
      <c r="D638" s="339" t="s">
        <v>234</v>
      </c>
      <c r="E638" s="340" t="s">
        <v>20</v>
      </c>
      <c r="F638" s="341" t="s">
        <v>477</v>
      </c>
      <c r="G638" s="88"/>
      <c r="H638" s="388">
        <f>SUM(H639)</f>
        <v>0</v>
      </c>
    </row>
    <row r="639" spans="1:8" ht="47.25" hidden="1" customHeight="1" x14ac:dyDescent="0.25">
      <c r="A639" s="85" t="s">
        <v>643</v>
      </c>
      <c r="B639" s="410">
        <v>14</v>
      </c>
      <c r="C639" s="43" t="s">
        <v>15</v>
      </c>
      <c r="D639" s="339" t="s">
        <v>234</v>
      </c>
      <c r="E639" s="340" t="s">
        <v>20</v>
      </c>
      <c r="F639" s="341" t="s">
        <v>642</v>
      </c>
      <c r="G639" s="88"/>
      <c r="H639" s="388">
        <f>SUM(H640)</f>
        <v>0</v>
      </c>
    </row>
    <row r="640" spans="1:8" ht="16.5" hidden="1" customHeight="1" x14ac:dyDescent="0.25">
      <c r="A640" s="519" t="s">
        <v>21</v>
      </c>
      <c r="B640" s="410">
        <v>14</v>
      </c>
      <c r="C640" s="43" t="s">
        <v>15</v>
      </c>
      <c r="D640" s="339" t="s">
        <v>234</v>
      </c>
      <c r="E640" s="340" t="s">
        <v>20</v>
      </c>
      <c r="F640" s="341" t="s">
        <v>642</v>
      </c>
      <c r="G640" s="2" t="s">
        <v>69</v>
      </c>
      <c r="H640" s="394">
        <f>SUM(прил9!I351)</f>
        <v>0</v>
      </c>
    </row>
    <row r="641" spans="8:8" ht="15.75" x14ac:dyDescent="0.25">
      <c r="H641" s="526"/>
    </row>
  </sheetData>
  <mergeCells count="3">
    <mergeCell ref="A10:G12"/>
    <mergeCell ref="D14:F14"/>
    <mergeCell ref="I196:K196"/>
  </mergeCells>
  <pageMargins left="0.78740157480314965" right="0.19685039370078741" top="0.74803149606299213" bottom="0.74803149606299213" header="0.31496062992125984" footer="0.31496062992125984"/>
  <pageSetup paperSize="9" scale="74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1"/>
  <sheetViews>
    <sheetView zoomScaleNormal="100" workbookViewId="0">
      <selection activeCell="F8" sqref="F8"/>
    </sheetView>
  </sheetViews>
  <sheetFormatPr defaultRowHeight="15" x14ac:dyDescent="0.25"/>
  <cols>
    <col min="1" max="1" width="71.85546875" customWidth="1"/>
    <col min="2" max="2" width="6.5703125" customWidth="1"/>
    <col min="3" max="4" width="4.85546875" customWidth="1"/>
    <col min="5" max="5" width="4.7109375" customWidth="1"/>
    <col min="6" max="6" width="3.5703125" customWidth="1"/>
    <col min="7" max="7" width="7.140625" customWidth="1"/>
    <col min="8" max="8" width="5.85546875" customWidth="1"/>
    <col min="9" max="9" width="12.42578125" customWidth="1"/>
  </cols>
  <sheetData>
    <row r="1" spans="1:9" x14ac:dyDescent="0.25">
      <c r="D1" s="363" t="s">
        <v>726</v>
      </c>
      <c r="E1" s="363"/>
      <c r="F1" s="363"/>
      <c r="G1" s="1"/>
    </row>
    <row r="2" spans="1:9" x14ac:dyDescent="0.25">
      <c r="D2" s="363" t="s">
        <v>7</v>
      </c>
      <c r="E2" s="363"/>
      <c r="F2" s="363"/>
    </row>
    <row r="3" spans="1:9" x14ac:dyDescent="0.25">
      <c r="D3" s="363" t="s">
        <v>6</v>
      </c>
      <c r="E3" s="363"/>
      <c r="F3" s="363"/>
    </row>
    <row r="4" spans="1:9" x14ac:dyDescent="0.25">
      <c r="D4" s="363" t="s">
        <v>104</v>
      </c>
      <c r="E4" s="363"/>
      <c r="F4" s="363"/>
    </row>
    <row r="5" spans="1:9" x14ac:dyDescent="0.25">
      <c r="D5" s="363" t="s">
        <v>721</v>
      </c>
      <c r="E5" s="363"/>
      <c r="F5" s="363"/>
    </row>
    <row r="6" spans="1:9" x14ac:dyDescent="0.25">
      <c r="D6" s="506" t="s">
        <v>722</v>
      </c>
      <c r="E6" s="363"/>
      <c r="F6" s="363"/>
    </row>
    <row r="7" spans="1:9" x14ac:dyDescent="0.25">
      <c r="D7" s="505" t="s">
        <v>786</v>
      </c>
      <c r="E7" s="361"/>
      <c r="F7" s="361"/>
      <c r="G7" s="362"/>
    </row>
    <row r="8" spans="1:9" x14ac:dyDescent="0.25">
      <c r="D8" s="363" t="s">
        <v>827</v>
      </c>
      <c r="E8" s="363"/>
      <c r="F8" s="363"/>
    </row>
    <row r="9" spans="1:9" ht="18.75" x14ac:dyDescent="0.25">
      <c r="A9" s="557" t="s">
        <v>608</v>
      </c>
      <c r="B9" s="557"/>
      <c r="C9" s="557"/>
      <c r="D9" s="557"/>
      <c r="E9" s="557"/>
      <c r="F9" s="557"/>
      <c r="G9" s="557"/>
      <c r="H9" s="557"/>
      <c r="I9" s="557"/>
    </row>
    <row r="10" spans="1:9" ht="18.75" x14ac:dyDescent="0.25">
      <c r="A10" s="557" t="s">
        <v>71</v>
      </c>
      <c r="B10" s="557"/>
      <c r="C10" s="557"/>
      <c r="D10" s="557"/>
      <c r="E10" s="557"/>
      <c r="F10" s="557"/>
      <c r="G10" s="557"/>
      <c r="H10" s="557"/>
      <c r="I10" s="557"/>
    </row>
    <row r="11" spans="1:9" ht="18.75" x14ac:dyDescent="0.25">
      <c r="A11" s="557" t="s">
        <v>725</v>
      </c>
      <c r="B11" s="557"/>
      <c r="C11" s="557"/>
      <c r="D11" s="557"/>
      <c r="E11" s="557"/>
      <c r="F11" s="557"/>
      <c r="G11" s="557"/>
      <c r="H11" s="557"/>
      <c r="I11" s="557"/>
    </row>
    <row r="12" spans="1:9" ht="15.75" x14ac:dyDescent="0.25">
      <c r="C12" s="364"/>
      <c r="I12" t="s">
        <v>626</v>
      </c>
    </row>
    <row r="13" spans="1:9" ht="21" customHeight="1" x14ac:dyDescent="0.25">
      <c r="A13" s="58" t="s">
        <v>0</v>
      </c>
      <c r="B13" s="58" t="s">
        <v>48</v>
      </c>
      <c r="C13" s="58" t="s">
        <v>1</v>
      </c>
      <c r="D13" s="58" t="s">
        <v>2</v>
      </c>
      <c r="E13" s="558" t="s">
        <v>3</v>
      </c>
      <c r="F13" s="559"/>
      <c r="G13" s="560"/>
      <c r="H13" s="58" t="s">
        <v>4</v>
      </c>
      <c r="I13" s="58" t="s">
        <v>5</v>
      </c>
    </row>
    <row r="14" spans="1:9" ht="15.75" x14ac:dyDescent="0.25">
      <c r="A14" s="102" t="s">
        <v>8</v>
      </c>
      <c r="B14" s="102"/>
      <c r="C14" s="45"/>
      <c r="D14" s="45"/>
      <c r="E14" s="284"/>
      <c r="F14" s="285"/>
      <c r="G14" s="286"/>
      <c r="H14" s="45"/>
      <c r="I14" s="384">
        <f>SUM(I15+I266+I352+I551+I369)</f>
        <v>300839534</v>
      </c>
    </row>
    <row r="15" spans="1:9" ht="15.75" x14ac:dyDescent="0.25">
      <c r="A15" s="57" t="s">
        <v>49</v>
      </c>
      <c r="B15" s="140" t="s">
        <v>50</v>
      </c>
      <c r="C15" s="426"/>
      <c r="D15" s="426"/>
      <c r="E15" s="427"/>
      <c r="F15" s="428"/>
      <c r="G15" s="429"/>
      <c r="H15" s="426"/>
      <c r="I15" s="395">
        <f>SUM(I16+I124+I137+I197+I248+I64+I242)</f>
        <v>62376163</v>
      </c>
    </row>
    <row r="16" spans="1:9" ht="15.75" x14ac:dyDescent="0.25">
      <c r="A16" s="397" t="s">
        <v>9</v>
      </c>
      <c r="B16" s="430" t="s">
        <v>50</v>
      </c>
      <c r="C16" s="16" t="s">
        <v>10</v>
      </c>
      <c r="D16" s="16"/>
      <c r="E16" s="420"/>
      <c r="F16" s="421"/>
      <c r="G16" s="422"/>
      <c r="H16" s="16"/>
      <c r="I16" s="412">
        <f>SUM(I17+I22+I68)</f>
        <v>23408742</v>
      </c>
    </row>
    <row r="17" spans="1:9" ht="31.5" x14ac:dyDescent="0.25">
      <c r="A17" s="25" t="s">
        <v>11</v>
      </c>
      <c r="B17" s="30" t="s">
        <v>50</v>
      </c>
      <c r="C17" s="26" t="s">
        <v>10</v>
      </c>
      <c r="D17" s="26" t="s">
        <v>12</v>
      </c>
      <c r="E17" s="345"/>
      <c r="F17" s="346"/>
      <c r="G17" s="347"/>
      <c r="H17" s="26"/>
      <c r="I17" s="413">
        <f>SUM(I18)</f>
        <v>1214200</v>
      </c>
    </row>
    <row r="18" spans="1:9" ht="15.75" x14ac:dyDescent="0.25">
      <c r="A18" s="34" t="s">
        <v>115</v>
      </c>
      <c r="B18" s="37" t="s">
        <v>50</v>
      </c>
      <c r="C18" s="35" t="s">
        <v>10</v>
      </c>
      <c r="D18" s="35" t="s">
        <v>12</v>
      </c>
      <c r="E18" s="293" t="s">
        <v>478</v>
      </c>
      <c r="F18" s="294" t="s">
        <v>476</v>
      </c>
      <c r="G18" s="295" t="s">
        <v>477</v>
      </c>
      <c r="H18" s="35"/>
      <c r="I18" s="387">
        <f>SUM(I19)</f>
        <v>1214200</v>
      </c>
    </row>
    <row r="19" spans="1:9" ht="15.75" x14ac:dyDescent="0.25">
      <c r="A19" s="104" t="s">
        <v>116</v>
      </c>
      <c r="B19" s="58" t="s">
        <v>50</v>
      </c>
      <c r="C19" s="2" t="s">
        <v>10</v>
      </c>
      <c r="D19" s="2" t="s">
        <v>12</v>
      </c>
      <c r="E19" s="296" t="s">
        <v>200</v>
      </c>
      <c r="F19" s="297" t="s">
        <v>476</v>
      </c>
      <c r="G19" s="298" t="s">
        <v>477</v>
      </c>
      <c r="H19" s="2"/>
      <c r="I19" s="388">
        <f>SUM(I20)</f>
        <v>1214200</v>
      </c>
    </row>
    <row r="20" spans="1:9" ht="31.5" x14ac:dyDescent="0.25">
      <c r="A20" s="3" t="s">
        <v>85</v>
      </c>
      <c r="B20" s="368" t="s">
        <v>50</v>
      </c>
      <c r="C20" s="2" t="s">
        <v>10</v>
      </c>
      <c r="D20" s="2" t="s">
        <v>12</v>
      </c>
      <c r="E20" s="296" t="s">
        <v>200</v>
      </c>
      <c r="F20" s="297" t="s">
        <v>476</v>
      </c>
      <c r="G20" s="298" t="s">
        <v>481</v>
      </c>
      <c r="H20" s="2"/>
      <c r="I20" s="388">
        <f>SUM(I21)</f>
        <v>1214200</v>
      </c>
    </row>
    <row r="21" spans="1:9" ht="63" x14ac:dyDescent="0.25">
      <c r="A21" s="105" t="s">
        <v>86</v>
      </c>
      <c r="B21" s="368" t="s">
        <v>50</v>
      </c>
      <c r="C21" s="2" t="s">
        <v>10</v>
      </c>
      <c r="D21" s="2" t="s">
        <v>12</v>
      </c>
      <c r="E21" s="296" t="s">
        <v>200</v>
      </c>
      <c r="F21" s="297" t="s">
        <v>476</v>
      </c>
      <c r="G21" s="298" t="s">
        <v>481</v>
      </c>
      <c r="H21" s="2" t="s">
        <v>13</v>
      </c>
      <c r="I21" s="389">
        <v>1214200</v>
      </c>
    </row>
    <row r="22" spans="1:9" ht="47.25" x14ac:dyDescent="0.25">
      <c r="A22" s="120" t="s">
        <v>19</v>
      </c>
      <c r="B22" s="30" t="s">
        <v>50</v>
      </c>
      <c r="C22" s="26" t="s">
        <v>10</v>
      </c>
      <c r="D22" s="26" t="s">
        <v>20</v>
      </c>
      <c r="E22" s="345"/>
      <c r="F22" s="346"/>
      <c r="G22" s="347"/>
      <c r="H22" s="26"/>
      <c r="I22" s="413">
        <f>SUM(I23+I37+I42+I47+I54+I59+I30)</f>
        <v>13716562</v>
      </c>
    </row>
    <row r="23" spans="1:9" ht="47.25" x14ac:dyDescent="0.25">
      <c r="A23" s="91" t="s">
        <v>124</v>
      </c>
      <c r="B23" s="37" t="s">
        <v>50</v>
      </c>
      <c r="C23" s="35" t="s">
        <v>10</v>
      </c>
      <c r="D23" s="35" t="s">
        <v>20</v>
      </c>
      <c r="E23" s="299" t="s">
        <v>199</v>
      </c>
      <c r="F23" s="300" t="s">
        <v>476</v>
      </c>
      <c r="G23" s="301" t="s">
        <v>477</v>
      </c>
      <c r="H23" s="35"/>
      <c r="I23" s="387">
        <f>SUM(I24)</f>
        <v>719000</v>
      </c>
    </row>
    <row r="24" spans="1:9" ht="72" customHeight="1" x14ac:dyDescent="0.25">
      <c r="A24" s="94" t="s">
        <v>125</v>
      </c>
      <c r="B24" s="62" t="s">
        <v>50</v>
      </c>
      <c r="C24" s="2" t="s">
        <v>10</v>
      </c>
      <c r="D24" s="2" t="s">
        <v>20</v>
      </c>
      <c r="E24" s="311" t="s">
        <v>232</v>
      </c>
      <c r="F24" s="312" t="s">
        <v>476</v>
      </c>
      <c r="G24" s="313" t="s">
        <v>477</v>
      </c>
      <c r="H24" s="2"/>
      <c r="I24" s="388">
        <f>SUM(I25)</f>
        <v>719000</v>
      </c>
    </row>
    <row r="25" spans="1:9" ht="47.25" x14ac:dyDescent="0.25">
      <c r="A25" s="94" t="s">
        <v>484</v>
      </c>
      <c r="B25" s="62" t="s">
        <v>50</v>
      </c>
      <c r="C25" s="2" t="s">
        <v>10</v>
      </c>
      <c r="D25" s="2" t="s">
        <v>20</v>
      </c>
      <c r="E25" s="311" t="s">
        <v>232</v>
      </c>
      <c r="F25" s="312" t="s">
        <v>10</v>
      </c>
      <c r="G25" s="313" t="s">
        <v>477</v>
      </c>
      <c r="H25" s="2"/>
      <c r="I25" s="388">
        <f>SUM(I26+I28)</f>
        <v>719000</v>
      </c>
    </row>
    <row r="26" spans="1:9" ht="47.25" x14ac:dyDescent="0.25">
      <c r="A26" s="105" t="s">
        <v>87</v>
      </c>
      <c r="B26" s="368" t="s">
        <v>50</v>
      </c>
      <c r="C26" s="2" t="s">
        <v>10</v>
      </c>
      <c r="D26" s="2" t="s">
        <v>20</v>
      </c>
      <c r="E26" s="314" t="s">
        <v>232</v>
      </c>
      <c r="F26" s="315" t="s">
        <v>10</v>
      </c>
      <c r="G26" s="316" t="s">
        <v>485</v>
      </c>
      <c r="H26" s="2"/>
      <c r="I26" s="388">
        <f>SUM(I27)</f>
        <v>711000</v>
      </c>
    </row>
    <row r="27" spans="1:9" ht="63" x14ac:dyDescent="0.25">
      <c r="A27" s="105" t="s">
        <v>86</v>
      </c>
      <c r="B27" s="368" t="s">
        <v>50</v>
      </c>
      <c r="C27" s="2" t="s">
        <v>10</v>
      </c>
      <c r="D27" s="2" t="s">
        <v>20</v>
      </c>
      <c r="E27" s="314" t="s">
        <v>232</v>
      </c>
      <c r="F27" s="315" t="s">
        <v>10</v>
      </c>
      <c r="G27" s="316" t="s">
        <v>485</v>
      </c>
      <c r="H27" s="2" t="s">
        <v>13</v>
      </c>
      <c r="I27" s="389">
        <v>711000</v>
      </c>
    </row>
    <row r="28" spans="1:9" ht="31.5" x14ac:dyDescent="0.25">
      <c r="A28" s="99" t="s">
        <v>114</v>
      </c>
      <c r="B28" s="431" t="s">
        <v>50</v>
      </c>
      <c r="C28" s="2" t="s">
        <v>10</v>
      </c>
      <c r="D28" s="2" t="s">
        <v>20</v>
      </c>
      <c r="E28" s="311" t="s">
        <v>232</v>
      </c>
      <c r="F28" s="312" t="s">
        <v>10</v>
      </c>
      <c r="G28" s="313" t="s">
        <v>486</v>
      </c>
      <c r="H28" s="2"/>
      <c r="I28" s="388">
        <f>SUM(I29)</f>
        <v>8000</v>
      </c>
    </row>
    <row r="29" spans="1:9" ht="32.25" customHeight="1" x14ac:dyDescent="0.25">
      <c r="A29" s="136" t="s">
        <v>655</v>
      </c>
      <c r="B29" s="407" t="s">
        <v>50</v>
      </c>
      <c r="C29" s="2" t="s">
        <v>10</v>
      </c>
      <c r="D29" s="2" t="s">
        <v>20</v>
      </c>
      <c r="E29" s="311" t="s">
        <v>232</v>
      </c>
      <c r="F29" s="312" t="s">
        <v>10</v>
      </c>
      <c r="G29" s="313" t="s">
        <v>486</v>
      </c>
      <c r="H29" s="2" t="s">
        <v>16</v>
      </c>
      <c r="I29" s="389">
        <v>8000</v>
      </c>
    </row>
    <row r="30" spans="1:9" ht="49.5" customHeight="1" x14ac:dyDescent="0.25">
      <c r="A30" s="34" t="s">
        <v>138</v>
      </c>
      <c r="B30" s="37" t="s">
        <v>50</v>
      </c>
      <c r="C30" s="35" t="s">
        <v>10</v>
      </c>
      <c r="D30" s="35" t="s">
        <v>20</v>
      </c>
      <c r="E30" s="305" t="s">
        <v>502</v>
      </c>
      <c r="F30" s="306" t="s">
        <v>476</v>
      </c>
      <c r="G30" s="307" t="s">
        <v>477</v>
      </c>
      <c r="H30" s="35"/>
      <c r="I30" s="387">
        <f>SUM(I31)</f>
        <v>217800</v>
      </c>
    </row>
    <row r="31" spans="1:9" ht="82.5" customHeight="1" x14ac:dyDescent="0.25">
      <c r="A31" s="63" t="s">
        <v>139</v>
      </c>
      <c r="B31" s="62" t="s">
        <v>50</v>
      </c>
      <c r="C31" s="2" t="s">
        <v>10</v>
      </c>
      <c r="D31" s="2" t="s">
        <v>20</v>
      </c>
      <c r="E31" s="308" t="s">
        <v>609</v>
      </c>
      <c r="F31" s="309" t="s">
        <v>476</v>
      </c>
      <c r="G31" s="310" t="s">
        <v>477</v>
      </c>
      <c r="H31" s="51"/>
      <c r="I31" s="388">
        <f>SUM(I32)</f>
        <v>217800</v>
      </c>
    </row>
    <row r="32" spans="1:9" ht="48" customHeight="1" x14ac:dyDescent="0.25">
      <c r="A32" s="94" t="s">
        <v>503</v>
      </c>
      <c r="B32" s="62" t="s">
        <v>50</v>
      </c>
      <c r="C32" s="2" t="s">
        <v>10</v>
      </c>
      <c r="D32" s="2" t="s">
        <v>20</v>
      </c>
      <c r="E32" s="308" t="s">
        <v>609</v>
      </c>
      <c r="F32" s="309" t="s">
        <v>10</v>
      </c>
      <c r="G32" s="310" t="s">
        <v>477</v>
      </c>
      <c r="H32" s="51"/>
      <c r="I32" s="388">
        <f>SUM(I33+I35)</f>
        <v>217800</v>
      </c>
    </row>
    <row r="33" spans="1:9" ht="18.75" customHeight="1" x14ac:dyDescent="0.25">
      <c r="A33" s="94" t="s">
        <v>819</v>
      </c>
      <c r="B33" s="62" t="s">
        <v>50</v>
      </c>
      <c r="C33" s="2" t="s">
        <v>10</v>
      </c>
      <c r="D33" s="2" t="s">
        <v>20</v>
      </c>
      <c r="E33" s="308" t="s">
        <v>211</v>
      </c>
      <c r="F33" s="309" t="s">
        <v>10</v>
      </c>
      <c r="G33" s="310" t="s">
        <v>818</v>
      </c>
      <c r="H33" s="51"/>
      <c r="I33" s="388">
        <f>SUM(I34)</f>
        <v>16000</v>
      </c>
    </row>
    <row r="34" spans="1:9" ht="34.5" customHeight="1" x14ac:dyDescent="0.25">
      <c r="A34" s="106" t="s">
        <v>655</v>
      </c>
      <c r="B34" s="62" t="s">
        <v>50</v>
      </c>
      <c r="C34" s="2" t="s">
        <v>10</v>
      </c>
      <c r="D34" s="2" t="s">
        <v>20</v>
      </c>
      <c r="E34" s="308" t="s">
        <v>211</v>
      </c>
      <c r="F34" s="309" t="s">
        <v>10</v>
      </c>
      <c r="G34" s="310" t="s">
        <v>818</v>
      </c>
      <c r="H34" s="51" t="s">
        <v>16</v>
      </c>
      <c r="I34" s="390">
        <v>16000</v>
      </c>
    </row>
    <row r="35" spans="1:9" ht="16.5" customHeight="1" x14ac:dyDescent="0.25">
      <c r="A35" s="94" t="s">
        <v>611</v>
      </c>
      <c r="B35" s="62" t="s">
        <v>50</v>
      </c>
      <c r="C35" s="2" t="s">
        <v>10</v>
      </c>
      <c r="D35" s="2" t="s">
        <v>20</v>
      </c>
      <c r="E35" s="308" t="s">
        <v>211</v>
      </c>
      <c r="F35" s="309" t="s">
        <v>10</v>
      </c>
      <c r="G35" s="310" t="s">
        <v>610</v>
      </c>
      <c r="H35" s="51"/>
      <c r="I35" s="388">
        <f>SUM(I36)</f>
        <v>201800</v>
      </c>
    </row>
    <row r="36" spans="1:9" ht="32.25" customHeight="1" x14ac:dyDescent="0.25">
      <c r="A36" s="106" t="s">
        <v>655</v>
      </c>
      <c r="B36" s="62" t="s">
        <v>50</v>
      </c>
      <c r="C36" s="2" t="s">
        <v>10</v>
      </c>
      <c r="D36" s="2" t="s">
        <v>20</v>
      </c>
      <c r="E36" s="308" t="s">
        <v>211</v>
      </c>
      <c r="F36" s="309" t="s">
        <v>10</v>
      </c>
      <c r="G36" s="310" t="s">
        <v>610</v>
      </c>
      <c r="H36" s="2" t="s">
        <v>16</v>
      </c>
      <c r="I36" s="390">
        <v>201800</v>
      </c>
    </row>
    <row r="37" spans="1:9" ht="47.25" x14ac:dyDescent="0.25">
      <c r="A37" s="91" t="s">
        <v>117</v>
      </c>
      <c r="B37" s="37" t="s">
        <v>50</v>
      </c>
      <c r="C37" s="35" t="s">
        <v>10</v>
      </c>
      <c r="D37" s="35" t="s">
        <v>20</v>
      </c>
      <c r="E37" s="305" t="s">
        <v>479</v>
      </c>
      <c r="F37" s="306" t="s">
        <v>476</v>
      </c>
      <c r="G37" s="307" t="s">
        <v>477</v>
      </c>
      <c r="H37" s="35"/>
      <c r="I37" s="387">
        <f>SUM(I38)</f>
        <v>894000</v>
      </c>
    </row>
    <row r="38" spans="1:9" ht="63" x14ac:dyDescent="0.25">
      <c r="A38" s="94" t="s">
        <v>130</v>
      </c>
      <c r="B38" s="62" t="s">
        <v>50</v>
      </c>
      <c r="C38" s="2" t="s">
        <v>10</v>
      </c>
      <c r="D38" s="2" t="s">
        <v>20</v>
      </c>
      <c r="E38" s="308" t="s">
        <v>480</v>
      </c>
      <c r="F38" s="309" t="s">
        <v>476</v>
      </c>
      <c r="G38" s="310" t="s">
        <v>477</v>
      </c>
      <c r="H38" s="51"/>
      <c r="I38" s="388">
        <f>SUM(I39)</f>
        <v>894000</v>
      </c>
    </row>
    <row r="39" spans="1:9" ht="47.25" x14ac:dyDescent="0.25">
      <c r="A39" s="94" t="s">
        <v>483</v>
      </c>
      <c r="B39" s="62" t="s">
        <v>50</v>
      </c>
      <c r="C39" s="2" t="s">
        <v>10</v>
      </c>
      <c r="D39" s="2" t="s">
        <v>20</v>
      </c>
      <c r="E39" s="308" t="s">
        <v>480</v>
      </c>
      <c r="F39" s="309" t="s">
        <v>10</v>
      </c>
      <c r="G39" s="310" t="s">
        <v>477</v>
      </c>
      <c r="H39" s="51"/>
      <c r="I39" s="388">
        <f>SUM(I40)</f>
        <v>894000</v>
      </c>
    </row>
    <row r="40" spans="1:9" ht="17.25" customHeight="1" x14ac:dyDescent="0.25">
      <c r="A40" s="94" t="s">
        <v>119</v>
      </c>
      <c r="B40" s="62" t="s">
        <v>50</v>
      </c>
      <c r="C40" s="2" t="s">
        <v>10</v>
      </c>
      <c r="D40" s="2" t="s">
        <v>20</v>
      </c>
      <c r="E40" s="308" t="s">
        <v>480</v>
      </c>
      <c r="F40" s="309" t="s">
        <v>10</v>
      </c>
      <c r="G40" s="310" t="s">
        <v>482</v>
      </c>
      <c r="H40" s="51"/>
      <c r="I40" s="388">
        <f>SUM(I41)</f>
        <v>894000</v>
      </c>
    </row>
    <row r="41" spans="1:9" ht="31.5" customHeight="1" x14ac:dyDescent="0.25">
      <c r="A41" s="106" t="s">
        <v>655</v>
      </c>
      <c r="B41" s="406" t="s">
        <v>50</v>
      </c>
      <c r="C41" s="2" t="s">
        <v>10</v>
      </c>
      <c r="D41" s="2" t="s">
        <v>20</v>
      </c>
      <c r="E41" s="308" t="s">
        <v>480</v>
      </c>
      <c r="F41" s="309" t="s">
        <v>10</v>
      </c>
      <c r="G41" s="310" t="s">
        <v>482</v>
      </c>
      <c r="H41" s="2" t="s">
        <v>16</v>
      </c>
      <c r="I41" s="390">
        <v>894000</v>
      </c>
    </row>
    <row r="42" spans="1:9" ht="31.5" x14ac:dyDescent="0.25">
      <c r="A42" s="91" t="s">
        <v>131</v>
      </c>
      <c r="B42" s="37" t="s">
        <v>50</v>
      </c>
      <c r="C42" s="35" t="s">
        <v>10</v>
      </c>
      <c r="D42" s="35" t="s">
        <v>20</v>
      </c>
      <c r="E42" s="293" t="s">
        <v>488</v>
      </c>
      <c r="F42" s="294" t="s">
        <v>476</v>
      </c>
      <c r="G42" s="295" t="s">
        <v>477</v>
      </c>
      <c r="H42" s="35"/>
      <c r="I42" s="387">
        <f>SUM(I43)</f>
        <v>194449</v>
      </c>
    </row>
    <row r="43" spans="1:9" ht="63" x14ac:dyDescent="0.25">
      <c r="A43" s="94" t="s">
        <v>660</v>
      </c>
      <c r="B43" s="62" t="s">
        <v>50</v>
      </c>
      <c r="C43" s="2" t="s">
        <v>10</v>
      </c>
      <c r="D43" s="2" t="s">
        <v>20</v>
      </c>
      <c r="E43" s="296" t="s">
        <v>203</v>
      </c>
      <c r="F43" s="297" t="s">
        <v>476</v>
      </c>
      <c r="G43" s="298" t="s">
        <v>477</v>
      </c>
      <c r="H43" s="2"/>
      <c r="I43" s="388">
        <f>SUM(I44)</f>
        <v>194449</v>
      </c>
    </row>
    <row r="44" spans="1:9" ht="47.25" x14ac:dyDescent="0.25">
      <c r="A44" s="94" t="s">
        <v>487</v>
      </c>
      <c r="B44" s="62" t="s">
        <v>50</v>
      </c>
      <c r="C44" s="2" t="s">
        <v>10</v>
      </c>
      <c r="D44" s="2" t="s">
        <v>20</v>
      </c>
      <c r="E44" s="296" t="s">
        <v>203</v>
      </c>
      <c r="F44" s="297" t="s">
        <v>10</v>
      </c>
      <c r="G44" s="298" t="s">
        <v>477</v>
      </c>
      <c r="H44" s="2"/>
      <c r="I44" s="388">
        <f>SUM(I45)</f>
        <v>194449</v>
      </c>
    </row>
    <row r="45" spans="1:9" ht="32.25" customHeight="1" x14ac:dyDescent="0.25">
      <c r="A45" s="94" t="s">
        <v>90</v>
      </c>
      <c r="B45" s="432" t="s">
        <v>50</v>
      </c>
      <c r="C45" s="2" t="s">
        <v>10</v>
      </c>
      <c r="D45" s="2" t="s">
        <v>20</v>
      </c>
      <c r="E45" s="296" t="s">
        <v>203</v>
      </c>
      <c r="F45" s="297" t="s">
        <v>10</v>
      </c>
      <c r="G45" s="298" t="s">
        <v>489</v>
      </c>
      <c r="H45" s="2"/>
      <c r="I45" s="388">
        <f>SUM(I46)</f>
        <v>194449</v>
      </c>
    </row>
    <row r="46" spans="1:9" ht="63" x14ac:dyDescent="0.25">
      <c r="A46" s="105" t="s">
        <v>86</v>
      </c>
      <c r="B46" s="368" t="s">
        <v>50</v>
      </c>
      <c r="C46" s="2" t="s">
        <v>10</v>
      </c>
      <c r="D46" s="2" t="s">
        <v>20</v>
      </c>
      <c r="E46" s="296" t="s">
        <v>203</v>
      </c>
      <c r="F46" s="297" t="s">
        <v>10</v>
      </c>
      <c r="G46" s="298" t="s">
        <v>489</v>
      </c>
      <c r="H46" s="2" t="s">
        <v>13</v>
      </c>
      <c r="I46" s="390">
        <v>194449</v>
      </c>
    </row>
    <row r="47" spans="1:9" ht="47.25" x14ac:dyDescent="0.25">
      <c r="A47" s="115" t="s">
        <v>126</v>
      </c>
      <c r="B47" s="39" t="s">
        <v>50</v>
      </c>
      <c r="C47" s="35" t="s">
        <v>10</v>
      </c>
      <c r="D47" s="35" t="s">
        <v>20</v>
      </c>
      <c r="E47" s="293" t="s">
        <v>491</v>
      </c>
      <c r="F47" s="294" t="s">
        <v>476</v>
      </c>
      <c r="G47" s="295" t="s">
        <v>477</v>
      </c>
      <c r="H47" s="35"/>
      <c r="I47" s="387">
        <f>SUM(I48)</f>
        <v>474000</v>
      </c>
    </row>
    <row r="48" spans="1:9" ht="63" x14ac:dyDescent="0.25">
      <c r="A48" s="110" t="s">
        <v>127</v>
      </c>
      <c r="B48" s="406" t="s">
        <v>50</v>
      </c>
      <c r="C48" s="2" t="s">
        <v>10</v>
      </c>
      <c r="D48" s="2" t="s">
        <v>20</v>
      </c>
      <c r="E48" s="296" t="s">
        <v>204</v>
      </c>
      <c r="F48" s="297" t="s">
        <v>476</v>
      </c>
      <c r="G48" s="298" t="s">
        <v>477</v>
      </c>
      <c r="H48" s="2"/>
      <c r="I48" s="388">
        <f>SUM(I49)</f>
        <v>474000</v>
      </c>
    </row>
    <row r="49" spans="1:9" ht="63" x14ac:dyDescent="0.25">
      <c r="A49" s="111" t="s">
        <v>490</v>
      </c>
      <c r="B49" s="407" t="s">
        <v>50</v>
      </c>
      <c r="C49" s="2" t="s">
        <v>10</v>
      </c>
      <c r="D49" s="2" t="s">
        <v>20</v>
      </c>
      <c r="E49" s="296" t="s">
        <v>204</v>
      </c>
      <c r="F49" s="297" t="s">
        <v>10</v>
      </c>
      <c r="G49" s="298" t="s">
        <v>477</v>
      </c>
      <c r="H49" s="2"/>
      <c r="I49" s="388">
        <f>SUM(I50+I52)</f>
        <v>474000</v>
      </c>
    </row>
    <row r="50" spans="1:9" ht="47.25" x14ac:dyDescent="0.25">
      <c r="A50" s="105" t="s">
        <v>824</v>
      </c>
      <c r="B50" s="368" t="s">
        <v>50</v>
      </c>
      <c r="C50" s="2" t="s">
        <v>10</v>
      </c>
      <c r="D50" s="2" t="s">
        <v>20</v>
      </c>
      <c r="E50" s="296" t="s">
        <v>204</v>
      </c>
      <c r="F50" s="297" t="s">
        <v>10</v>
      </c>
      <c r="G50" s="298" t="s">
        <v>492</v>
      </c>
      <c r="H50" s="2"/>
      <c r="I50" s="388">
        <f>SUM(I51)</f>
        <v>237000</v>
      </c>
    </row>
    <row r="51" spans="1:9" ht="63" x14ac:dyDescent="0.25">
      <c r="A51" s="105" t="s">
        <v>86</v>
      </c>
      <c r="B51" s="368" t="s">
        <v>50</v>
      </c>
      <c r="C51" s="2" t="s">
        <v>10</v>
      </c>
      <c r="D51" s="2" t="s">
        <v>20</v>
      </c>
      <c r="E51" s="296" t="s">
        <v>204</v>
      </c>
      <c r="F51" s="297" t="s">
        <v>10</v>
      </c>
      <c r="G51" s="298" t="s">
        <v>492</v>
      </c>
      <c r="H51" s="2" t="s">
        <v>13</v>
      </c>
      <c r="I51" s="389">
        <v>237000</v>
      </c>
    </row>
    <row r="52" spans="1:9" ht="35.25" customHeight="1" x14ac:dyDescent="0.25">
      <c r="A52" s="105" t="s">
        <v>89</v>
      </c>
      <c r="B52" s="368" t="s">
        <v>50</v>
      </c>
      <c r="C52" s="2" t="s">
        <v>10</v>
      </c>
      <c r="D52" s="2" t="s">
        <v>20</v>
      </c>
      <c r="E52" s="296" t="s">
        <v>204</v>
      </c>
      <c r="F52" s="297" t="s">
        <v>10</v>
      </c>
      <c r="G52" s="298" t="s">
        <v>493</v>
      </c>
      <c r="H52" s="2"/>
      <c r="I52" s="388">
        <f>SUM(I53)</f>
        <v>237000</v>
      </c>
    </row>
    <row r="53" spans="1:9" ht="63" x14ac:dyDescent="0.25">
      <c r="A53" s="105" t="s">
        <v>86</v>
      </c>
      <c r="B53" s="368" t="s">
        <v>50</v>
      </c>
      <c r="C53" s="2" t="s">
        <v>10</v>
      </c>
      <c r="D53" s="2" t="s">
        <v>20</v>
      </c>
      <c r="E53" s="296" t="s">
        <v>204</v>
      </c>
      <c r="F53" s="297" t="s">
        <v>10</v>
      </c>
      <c r="G53" s="298" t="s">
        <v>493</v>
      </c>
      <c r="H53" s="2" t="s">
        <v>13</v>
      </c>
      <c r="I53" s="390">
        <v>237000</v>
      </c>
    </row>
    <row r="54" spans="1:9" ht="47.25" x14ac:dyDescent="0.25">
      <c r="A54" s="91" t="s">
        <v>128</v>
      </c>
      <c r="B54" s="37" t="s">
        <v>50</v>
      </c>
      <c r="C54" s="35" t="s">
        <v>10</v>
      </c>
      <c r="D54" s="35" t="s">
        <v>20</v>
      </c>
      <c r="E54" s="293" t="s">
        <v>205</v>
      </c>
      <c r="F54" s="294" t="s">
        <v>476</v>
      </c>
      <c r="G54" s="295" t="s">
        <v>477</v>
      </c>
      <c r="H54" s="35"/>
      <c r="I54" s="387">
        <f>SUM(I55)</f>
        <v>237000</v>
      </c>
    </row>
    <row r="55" spans="1:9" ht="47.25" x14ac:dyDescent="0.25">
      <c r="A55" s="94" t="s">
        <v>129</v>
      </c>
      <c r="B55" s="62" t="s">
        <v>50</v>
      </c>
      <c r="C55" s="2" t="s">
        <v>10</v>
      </c>
      <c r="D55" s="2" t="s">
        <v>20</v>
      </c>
      <c r="E55" s="296" t="s">
        <v>206</v>
      </c>
      <c r="F55" s="297" t="s">
        <v>476</v>
      </c>
      <c r="G55" s="298" t="s">
        <v>477</v>
      </c>
      <c r="H55" s="51"/>
      <c r="I55" s="388">
        <f>SUM(I56)</f>
        <v>237000</v>
      </c>
    </row>
    <row r="56" spans="1:9" ht="47.25" x14ac:dyDescent="0.25">
      <c r="A56" s="94" t="s">
        <v>494</v>
      </c>
      <c r="B56" s="62" t="s">
        <v>50</v>
      </c>
      <c r="C56" s="2" t="s">
        <v>10</v>
      </c>
      <c r="D56" s="2" t="s">
        <v>20</v>
      </c>
      <c r="E56" s="296" t="s">
        <v>206</v>
      </c>
      <c r="F56" s="297" t="s">
        <v>12</v>
      </c>
      <c r="G56" s="298" t="s">
        <v>477</v>
      </c>
      <c r="H56" s="51"/>
      <c r="I56" s="388">
        <f>SUM(I57)</f>
        <v>237000</v>
      </c>
    </row>
    <row r="57" spans="1:9" ht="33.75" customHeight="1" x14ac:dyDescent="0.25">
      <c r="A57" s="3" t="s">
        <v>88</v>
      </c>
      <c r="B57" s="368" t="s">
        <v>50</v>
      </c>
      <c r="C57" s="2" t="s">
        <v>10</v>
      </c>
      <c r="D57" s="2" t="s">
        <v>20</v>
      </c>
      <c r="E57" s="296" t="s">
        <v>206</v>
      </c>
      <c r="F57" s="297" t="s">
        <v>12</v>
      </c>
      <c r="G57" s="298" t="s">
        <v>495</v>
      </c>
      <c r="H57" s="2"/>
      <c r="I57" s="388">
        <f>SUM(I58)</f>
        <v>237000</v>
      </c>
    </row>
    <row r="58" spans="1:9" ht="63" x14ac:dyDescent="0.25">
      <c r="A58" s="105" t="s">
        <v>86</v>
      </c>
      <c r="B58" s="368" t="s">
        <v>50</v>
      </c>
      <c r="C58" s="2" t="s">
        <v>10</v>
      </c>
      <c r="D58" s="2" t="s">
        <v>20</v>
      </c>
      <c r="E58" s="296" t="s">
        <v>206</v>
      </c>
      <c r="F58" s="297" t="s">
        <v>12</v>
      </c>
      <c r="G58" s="298" t="s">
        <v>495</v>
      </c>
      <c r="H58" s="2" t="s">
        <v>13</v>
      </c>
      <c r="I58" s="390">
        <v>237000</v>
      </c>
    </row>
    <row r="59" spans="1:9" ht="15.75" x14ac:dyDescent="0.25">
      <c r="A59" s="34" t="s">
        <v>132</v>
      </c>
      <c r="B59" s="37" t="s">
        <v>50</v>
      </c>
      <c r="C59" s="35" t="s">
        <v>10</v>
      </c>
      <c r="D59" s="35" t="s">
        <v>20</v>
      </c>
      <c r="E59" s="293" t="s">
        <v>207</v>
      </c>
      <c r="F59" s="294" t="s">
        <v>476</v>
      </c>
      <c r="G59" s="295" t="s">
        <v>477</v>
      </c>
      <c r="H59" s="35"/>
      <c r="I59" s="387">
        <f>SUM(I60)</f>
        <v>10980313</v>
      </c>
    </row>
    <row r="60" spans="1:9" ht="31.5" x14ac:dyDescent="0.25">
      <c r="A60" s="3" t="s">
        <v>133</v>
      </c>
      <c r="B60" s="368" t="s">
        <v>50</v>
      </c>
      <c r="C60" s="2" t="s">
        <v>10</v>
      </c>
      <c r="D60" s="2" t="s">
        <v>20</v>
      </c>
      <c r="E60" s="296" t="s">
        <v>208</v>
      </c>
      <c r="F60" s="297" t="s">
        <v>476</v>
      </c>
      <c r="G60" s="298" t="s">
        <v>477</v>
      </c>
      <c r="H60" s="2"/>
      <c r="I60" s="388">
        <f>SUM(I61)</f>
        <v>10980313</v>
      </c>
    </row>
    <row r="61" spans="1:9" ht="31.5" x14ac:dyDescent="0.25">
      <c r="A61" s="3" t="s">
        <v>85</v>
      </c>
      <c r="B61" s="368" t="s">
        <v>50</v>
      </c>
      <c r="C61" s="2" t="s">
        <v>10</v>
      </c>
      <c r="D61" s="2" t="s">
        <v>20</v>
      </c>
      <c r="E61" s="296" t="s">
        <v>208</v>
      </c>
      <c r="F61" s="297" t="s">
        <v>476</v>
      </c>
      <c r="G61" s="298" t="s">
        <v>481</v>
      </c>
      <c r="H61" s="2"/>
      <c r="I61" s="388">
        <f>SUM(I62:I63)</f>
        <v>10980313</v>
      </c>
    </row>
    <row r="62" spans="1:9" ht="63" x14ac:dyDescent="0.25">
      <c r="A62" s="105" t="s">
        <v>86</v>
      </c>
      <c r="B62" s="368" t="s">
        <v>50</v>
      </c>
      <c r="C62" s="2" t="s">
        <v>10</v>
      </c>
      <c r="D62" s="2" t="s">
        <v>20</v>
      </c>
      <c r="E62" s="296" t="s">
        <v>208</v>
      </c>
      <c r="F62" s="297" t="s">
        <v>476</v>
      </c>
      <c r="G62" s="298" t="s">
        <v>481</v>
      </c>
      <c r="H62" s="2" t="s">
        <v>13</v>
      </c>
      <c r="I62" s="389">
        <v>10965313</v>
      </c>
    </row>
    <row r="63" spans="1:9" ht="15.75" x14ac:dyDescent="0.25">
      <c r="A63" s="3" t="s">
        <v>18</v>
      </c>
      <c r="B63" s="368" t="s">
        <v>50</v>
      </c>
      <c r="C63" s="2" t="s">
        <v>10</v>
      </c>
      <c r="D63" s="2" t="s">
        <v>20</v>
      </c>
      <c r="E63" s="296" t="s">
        <v>208</v>
      </c>
      <c r="F63" s="297" t="s">
        <v>476</v>
      </c>
      <c r="G63" s="298" t="s">
        <v>481</v>
      </c>
      <c r="H63" s="2" t="s">
        <v>17</v>
      </c>
      <c r="I63" s="389">
        <v>15000</v>
      </c>
    </row>
    <row r="64" spans="1:9" ht="16.5" customHeight="1" x14ac:dyDescent="0.25">
      <c r="A64" s="91" t="s">
        <v>91</v>
      </c>
      <c r="B64" s="37" t="s">
        <v>50</v>
      </c>
      <c r="C64" s="35" t="s">
        <v>10</v>
      </c>
      <c r="D64" s="37">
        <v>11</v>
      </c>
      <c r="E64" s="299" t="s">
        <v>209</v>
      </c>
      <c r="F64" s="300" t="s">
        <v>476</v>
      </c>
      <c r="G64" s="301" t="s">
        <v>477</v>
      </c>
      <c r="H64" s="35"/>
      <c r="I64" s="387">
        <f>SUM(I65)</f>
        <v>101900</v>
      </c>
    </row>
    <row r="65" spans="1:9" ht="16.5" customHeight="1" x14ac:dyDescent="0.25">
      <c r="A65" s="108" t="s">
        <v>92</v>
      </c>
      <c r="B65" s="8" t="s">
        <v>50</v>
      </c>
      <c r="C65" s="2" t="s">
        <v>10</v>
      </c>
      <c r="D65" s="368">
        <v>11</v>
      </c>
      <c r="E65" s="314" t="s">
        <v>210</v>
      </c>
      <c r="F65" s="315" t="s">
        <v>476</v>
      </c>
      <c r="G65" s="316" t="s">
        <v>477</v>
      </c>
      <c r="H65" s="2"/>
      <c r="I65" s="388">
        <f>SUM(I66)</f>
        <v>101900</v>
      </c>
    </row>
    <row r="66" spans="1:9" ht="16.5" customHeight="1" x14ac:dyDescent="0.25">
      <c r="A66" s="3" t="s">
        <v>112</v>
      </c>
      <c r="B66" s="368" t="s">
        <v>50</v>
      </c>
      <c r="C66" s="2" t="s">
        <v>10</v>
      </c>
      <c r="D66" s="368">
        <v>11</v>
      </c>
      <c r="E66" s="314" t="s">
        <v>210</v>
      </c>
      <c r="F66" s="315" t="s">
        <v>476</v>
      </c>
      <c r="G66" s="316" t="s">
        <v>499</v>
      </c>
      <c r="H66" s="2"/>
      <c r="I66" s="388">
        <f>SUM(I67)</f>
        <v>101900</v>
      </c>
    </row>
    <row r="67" spans="1:9" ht="15.75" customHeight="1" x14ac:dyDescent="0.25">
      <c r="A67" s="3" t="s">
        <v>18</v>
      </c>
      <c r="B67" s="368" t="s">
        <v>50</v>
      </c>
      <c r="C67" s="2" t="s">
        <v>10</v>
      </c>
      <c r="D67" s="368">
        <v>11</v>
      </c>
      <c r="E67" s="314" t="s">
        <v>210</v>
      </c>
      <c r="F67" s="315" t="s">
        <v>476</v>
      </c>
      <c r="G67" s="316" t="s">
        <v>499</v>
      </c>
      <c r="H67" s="2" t="s">
        <v>17</v>
      </c>
      <c r="I67" s="389">
        <v>101900</v>
      </c>
    </row>
    <row r="68" spans="1:9" ht="15.75" x14ac:dyDescent="0.25">
      <c r="A68" s="120" t="s">
        <v>23</v>
      </c>
      <c r="B68" s="30" t="s">
        <v>50</v>
      </c>
      <c r="C68" s="26" t="s">
        <v>10</v>
      </c>
      <c r="D68" s="30">
        <v>13</v>
      </c>
      <c r="E68" s="122"/>
      <c r="F68" s="417"/>
      <c r="G68" s="418"/>
      <c r="H68" s="26"/>
      <c r="I68" s="413">
        <f>SUM(I69+I74+I93+I99+I110+I114+I83+I88+I120)</f>
        <v>8477980</v>
      </c>
    </row>
    <row r="69" spans="1:9" ht="47.25" x14ac:dyDescent="0.25">
      <c r="A69" s="34" t="s">
        <v>138</v>
      </c>
      <c r="B69" s="37" t="s">
        <v>50</v>
      </c>
      <c r="C69" s="35" t="s">
        <v>10</v>
      </c>
      <c r="D69" s="37">
        <v>13</v>
      </c>
      <c r="E69" s="299" t="s">
        <v>502</v>
      </c>
      <c r="F69" s="300" t="s">
        <v>476</v>
      </c>
      <c r="G69" s="301" t="s">
        <v>477</v>
      </c>
      <c r="H69" s="35"/>
      <c r="I69" s="387">
        <f>SUM(I70)</f>
        <v>3000</v>
      </c>
    </row>
    <row r="70" spans="1:9" ht="63" customHeight="1" x14ac:dyDescent="0.25">
      <c r="A70" s="63" t="s">
        <v>139</v>
      </c>
      <c r="B70" s="62" t="s">
        <v>50</v>
      </c>
      <c r="C70" s="2" t="s">
        <v>10</v>
      </c>
      <c r="D70" s="368">
        <v>13</v>
      </c>
      <c r="E70" s="314" t="s">
        <v>211</v>
      </c>
      <c r="F70" s="315" t="s">
        <v>476</v>
      </c>
      <c r="G70" s="316" t="s">
        <v>477</v>
      </c>
      <c r="H70" s="2"/>
      <c r="I70" s="388">
        <f>SUM(I71)</f>
        <v>3000</v>
      </c>
    </row>
    <row r="71" spans="1:9" ht="47.25" x14ac:dyDescent="0.25">
      <c r="A71" s="63" t="s">
        <v>503</v>
      </c>
      <c r="B71" s="62" t="s">
        <v>50</v>
      </c>
      <c r="C71" s="2" t="s">
        <v>10</v>
      </c>
      <c r="D71" s="368">
        <v>13</v>
      </c>
      <c r="E71" s="314" t="s">
        <v>211</v>
      </c>
      <c r="F71" s="315" t="s">
        <v>10</v>
      </c>
      <c r="G71" s="316" t="s">
        <v>477</v>
      </c>
      <c r="H71" s="2"/>
      <c r="I71" s="388">
        <f>SUM(I72)</f>
        <v>3000</v>
      </c>
    </row>
    <row r="72" spans="1:9" ht="17.25" customHeight="1" x14ac:dyDescent="0.25">
      <c r="A72" s="105" t="s">
        <v>505</v>
      </c>
      <c r="B72" s="368" t="s">
        <v>50</v>
      </c>
      <c r="C72" s="2" t="s">
        <v>10</v>
      </c>
      <c r="D72" s="368">
        <v>13</v>
      </c>
      <c r="E72" s="314" t="s">
        <v>211</v>
      </c>
      <c r="F72" s="315" t="s">
        <v>10</v>
      </c>
      <c r="G72" s="316" t="s">
        <v>504</v>
      </c>
      <c r="H72" s="2"/>
      <c r="I72" s="388">
        <f>SUM(I73)</f>
        <v>3000</v>
      </c>
    </row>
    <row r="73" spans="1:9" ht="31.5" customHeight="1" x14ac:dyDescent="0.25">
      <c r="A73" s="110" t="s">
        <v>655</v>
      </c>
      <c r="B73" s="406" t="s">
        <v>50</v>
      </c>
      <c r="C73" s="2" t="s">
        <v>10</v>
      </c>
      <c r="D73" s="368">
        <v>13</v>
      </c>
      <c r="E73" s="314" t="s">
        <v>211</v>
      </c>
      <c r="F73" s="315" t="s">
        <v>10</v>
      </c>
      <c r="G73" s="316" t="s">
        <v>504</v>
      </c>
      <c r="H73" s="2" t="s">
        <v>16</v>
      </c>
      <c r="I73" s="389">
        <v>3000</v>
      </c>
    </row>
    <row r="74" spans="1:9" ht="47.25" x14ac:dyDescent="0.25">
      <c r="A74" s="91" t="s">
        <v>197</v>
      </c>
      <c r="B74" s="37" t="s">
        <v>50</v>
      </c>
      <c r="C74" s="35" t="s">
        <v>10</v>
      </c>
      <c r="D74" s="37">
        <v>13</v>
      </c>
      <c r="E74" s="299" t="s">
        <v>531</v>
      </c>
      <c r="F74" s="300" t="s">
        <v>476</v>
      </c>
      <c r="G74" s="301" t="s">
        <v>477</v>
      </c>
      <c r="H74" s="35"/>
      <c r="I74" s="387">
        <f>SUM(I75+I79)</f>
        <v>94800</v>
      </c>
    </row>
    <row r="75" spans="1:9" ht="78.75" x14ac:dyDescent="0.25">
      <c r="A75" s="105" t="s">
        <v>255</v>
      </c>
      <c r="B75" s="368" t="s">
        <v>50</v>
      </c>
      <c r="C75" s="2" t="s">
        <v>10</v>
      </c>
      <c r="D75" s="368">
        <v>13</v>
      </c>
      <c r="E75" s="314" t="s">
        <v>254</v>
      </c>
      <c r="F75" s="315" t="s">
        <v>476</v>
      </c>
      <c r="G75" s="316" t="s">
        <v>477</v>
      </c>
      <c r="H75" s="2"/>
      <c r="I75" s="388">
        <f>SUM(I76)</f>
        <v>47400</v>
      </c>
    </row>
    <row r="76" spans="1:9" ht="47.25" x14ac:dyDescent="0.25">
      <c r="A76" s="3" t="s">
        <v>532</v>
      </c>
      <c r="B76" s="368" t="s">
        <v>50</v>
      </c>
      <c r="C76" s="2" t="s">
        <v>10</v>
      </c>
      <c r="D76" s="368">
        <v>13</v>
      </c>
      <c r="E76" s="314" t="s">
        <v>254</v>
      </c>
      <c r="F76" s="315" t="s">
        <v>10</v>
      </c>
      <c r="G76" s="316" t="s">
        <v>477</v>
      </c>
      <c r="H76" s="2"/>
      <c r="I76" s="388">
        <f>SUM(I77)</f>
        <v>47400</v>
      </c>
    </row>
    <row r="77" spans="1:9" ht="31.5" x14ac:dyDescent="0.25">
      <c r="A77" s="136" t="s">
        <v>540</v>
      </c>
      <c r="B77" s="407" t="s">
        <v>50</v>
      </c>
      <c r="C77" s="2" t="s">
        <v>10</v>
      </c>
      <c r="D77" s="368">
        <v>13</v>
      </c>
      <c r="E77" s="314" t="s">
        <v>254</v>
      </c>
      <c r="F77" s="315" t="s">
        <v>10</v>
      </c>
      <c r="G77" s="316" t="s">
        <v>539</v>
      </c>
      <c r="H77" s="2"/>
      <c r="I77" s="388">
        <f>SUM(I78)</f>
        <v>47400</v>
      </c>
    </row>
    <row r="78" spans="1:9" ht="15.75" customHeight="1" x14ac:dyDescent="0.25">
      <c r="A78" s="111" t="s">
        <v>21</v>
      </c>
      <c r="B78" s="407" t="s">
        <v>50</v>
      </c>
      <c r="C78" s="2" t="s">
        <v>10</v>
      </c>
      <c r="D78" s="368">
        <v>13</v>
      </c>
      <c r="E78" s="314" t="s">
        <v>254</v>
      </c>
      <c r="F78" s="315" t="s">
        <v>10</v>
      </c>
      <c r="G78" s="316" t="s">
        <v>539</v>
      </c>
      <c r="H78" s="2" t="s">
        <v>69</v>
      </c>
      <c r="I78" s="389">
        <v>47400</v>
      </c>
    </row>
    <row r="79" spans="1:9" ht="84" customHeight="1" x14ac:dyDescent="0.25">
      <c r="A79" s="105" t="s">
        <v>198</v>
      </c>
      <c r="B79" s="368" t="s">
        <v>50</v>
      </c>
      <c r="C79" s="2" t="s">
        <v>10</v>
      </c>
      <c r="D79" s="368">
        <v>13</v>
      </c>
      <c r="E79" s="314" t="s">
        <v>228</v>
      </c>
      <c r="F79" s="315" t="s">
        <v>476</v>
      </c>
      <c r="G79" s="316" t="s">
        <v>477</v>
      </c>
      <c r="H79" s="2"/>
      <c r="I79" s="388">
        <f>SUM(I80)</f>
        <v>47400</v>
      </c>
    </row>
    <row r="80" spans="1:9" ht="34.5" customHeight="1" x14ac:dyDescent="0.25">
      <c r="A80" s="3" t="s">
        <v>541</v>
      </c>
      <c r="B80" s="368" t="s">
        <v>50</v>
      </c>
      <c r="C80" s="2" t="s">
        <v>10</v>
      </c>
      <c r="D80" s="368">
        <v>13</v>
      </c>
      <c r="E80" s="314" t="s">
        <v>228</v>
      </c>
      <c r="F80" s="315" t="s">
        <v>10</v>
      </c>
      <c r="G80" s="316" t="s">
        <v>477</v>
      </c>
      <c r="H80" s="2"/>
      <c r="I80" s="388">
        <f>SUM(I81)</f>
        <v>47400</v>
      </c>
    </row>
    <row r="81" spans="1:9" ht="31.5" x14ac:dyDescent="0.25">
      <c r="A81" s="136" t="s">
        <v>540</v>
      </c>
      <c r="B81" s="407" t="s">
        <v>50</v>
      </c>
      <c r="C81" s="2" t="s">
        <v>10</v>
      </c>
      <c r="D81" s="368">
        <v>13</v>
      </c>
      <c r="E81" s="314" t="s">
        <v>228</v>
      </c>
      <c r="F81" s="315" t="s">
        <v>10</v>
      </c>
      <c r="G81" s="316" t="s">
        <v>539</v>
      </c>
      <c r="H81" s="2"/>
      <c r="I81" s="388">
        <f>SUM(I82)</f>
        <v>47400</v>
      </c>
    </row>
    <row r="82" spans="1:9" ht="17.25" customHeight="1" x14ac:dyDescent="0.25">
      <c r="A82" s="111" t="s">
        <v>21</v>
      </c>
      <c r="B82" s="407" t="s">
        <v>50</v>
      </c>
      <c r="C82" s="2" t="s">
        <v>10</v>
      </c>
      <c r="D82" s="368">
        <v>13</v>
      </c>
      <c r="E82" s="314" t="s">
        <v>228</v>
      </c>
      <c r="F82" s="315" t="s">
        <v>10</v>
      </c>
      <c r="G82" s="316" t="s">
        <v>539</v>
      </c>
      <c r="H82" s="2" t="s">
        <v>69</v>
      </c>
      <c r="I82" s="389">
        <v>47400</v>
      </c>
    </row>
    <row r="83" spans="1:9" ht="33.75" customHeight="1" x14ac:dyDescent="0.25">
      <c r="A83" s="91" t="s">
        <v>131</v>
      </c>
      <c r="B83" s="37" t="s">
        <v>50</v>
      </c>
      <c r="C83" s="35" t="s">
        <v>10</v>
      </c>
      <c r="D83" s="35">
        <v>13</v>
      </c>
      <c r="E83" s="293" t="s">
        <v>488</v>
      </c>
      <c r="F83" s="294" t="s">
        <v>476</v>
      </c>
      <c r="G83" s="295" t="s">
        <v>477</v>
      </c>
      <c r="H83" s="35"/>
      <c r="I83" s="387">
        <f>SUM(I84)</f>
        <v>2000</v>
      </c>
    </row>
    <row r="84" spans="1:9" ht="63" customHeight="1" x14ac:dyDescent="0.25">
      <c r="A84" s="94" t="s">
        <v>615</v>
      </c>
      <c r="B84" s="407" t="s">
        <v>50</v>
      </c>
      <c r="C84" s="2" t="s">
        <v>10</v>
      </c>
      <c r="D84" s="2">
        <v>13</v>
      </c>
      <c r="E84" s="296" t="s">
        <v>614</v>
      </c>
      <c r="F84" s="297" t="s">
        <v>476</v>
      </c>
      <c r="G84" s="298" t="s">
        <v>477</v>
      </c>
      <c r="H84" s="2"/>
      <c r="I84" s="388">
        <f>SUM(I85)</f>
        <v>2000</v>
      </c>
    </row>
    <row r="85" spans="1:9" ht="33" customHeight="1" x14ac:dyDescent="0.25">
      <c r="A85" s="94" t="s">
        <v>616</v>
      </c>
      <c r="B85" s="407" t="s">
        <v>50</v>
      </c>
      <c r="C85" s="2" t="s">
        <v>10</v>
      </c>
      <c r="D85" s="2">
        <v>13</v>
      </c>
      <c r="E85" s="296" t="s">
        <v>614</v>
      </c>
      <c r="F85" s="297" t="s">
        <v>10</v>
      </c>
      <c r="G85" s="298" t="s">
        <v>477</v>
      </c>
      <c r="H85" s="2"/>
      <c r="I85" s="388">
        <f>SUM(I86)</f>
        <v>2000</v>
      </c>
    </row>
    <row r="86" spans="1:9" ht="31.5" customHeight="1" x14ac:dyDescent="0.25">
      <c r="A86" s="94" t="s">
        <v>618</v>
      </c>
      <c r="B86" s="407" t="s">
        <v>50</v>
      </c>
      <c r="C86" s="2" t="s">
        <v>10</v>
      </c>
      <c r="D86" s="2">
        <v>13</v>
      </c>
      <c r="E86" s="296" t="s">
        <v>614</v>
      </c>
      <c r="F86" s="297" t="s">
        <v>10</v>
      </c>
      <c r="G86" s="298" t="s">
        <v>617</v>
      </c>
      <c r="H86" s="2"/>
      <c r="I86" s="388">
        <f>SUM(I87)</f>
        <v>2000</v>
      </c>
    </row>
    <row r="87" spans="1:9" ht="32.25" customHeight="1" x14ac:dyDescent="0.25">
      <c r="A87" s="110" t="s">
        <v>655</v>
      </c>
      <c r="B87" s="407" t="s">
        <v>50</v>
      </c>
      <c r="C87" s="2" t="s">
        <v>10</v>
      </c>
      <c r="D87" s="2">
        <v>13</v>
      </c>
      <c r="E87" s="296" t="s">
        <v>614</v>
      </c>
      <c r="F87" s="297" t="s">
        <v>10</v>
      </c>
      <c r="G87" s="298" t="s">
        <v>617</v>
      </c>
      <c r="H87" s="2" t="s">
        <v>16</v>
      </c>
      <c r="I87" s="390">
        <v>2000</v>
      </c>
    </row>
    <row r="88" spans="1:9" ht="47.25" hidden="1" customHeight="1" x14ac:dyDescent="0.25">
      <c r="A88" s="115" t="s">
        <v>126</v>
      </c>
      <c r="B88" s="37" t="s">
        <v>50</v>
      </c>
      <c r="C88" s="35" t="s">
        <v>10</v>
      </c>
      <c r="D88" s="35">
        <v>13</v>
      </c>
      <c r="E88" s="293" t="s">
        <v>491</v>
      </c>
      <c r="F88" s="294" t="s">
        <v>476</v>
      </c>
      <c r="G88" s="295" t="s">
        <v>477</v>
      </c>
      <c r="H88" s="35"/>
      <c r="I88" s="387">
        <f>SUM(I89)</f>
        <v>0</v>
      </c>
    </row>
    <row r="89" spans="1:9" ht="65.25" hidden="1" customHeight="1" x14ac:dyDescent="0.25">
      <c r="A89" s="94" t="s">
        <v>162</v>
      </c>
      <c r="B89" s="407" t="s">
        <v>50</v>
      </c>
      <c r="C89" s="2" t="s">
        <v>10</v>
      </c>
      <c r="D89" s="2">
        <v>13</v>
      </c>
      <c r="E89" s="339" t="s">
        <v>242</v>
      </c>
      <c r="F89" s="340" t="s">
        <v>476</v>
      </c>
      <c r="G89" s="341" t="s">
        <v>477</v>
      </c>
      <c r="H89" s="87"/>
      <c r="I89" s="391">
        <f>SUM(I90)</f>
        <v>0</v>
      </c>
    </row>
    <row r="90" spans="1:9" ht="32.25" hidden="1" customHeight="1" x14ac:dyDescent="0.25">
      <c r="A90" s="94" t="s">
        <v>556</v>
      </c>
      <c r="B90" s="407" t="s">
        <v>50</v>
      </c>
      <c r="C90" s="2" t="s">
        <v>10</v>
      </c>
      <c r="D90" s="2">
        <v>13</v>
      </c>
      <c r="E90" s="339" t="s">
        <v>242</v>
      </c>
      <c r="F90" s="340" t="s">
        <v>10</v>
      </c>
      <c r="G90" s="341" t="s">
        <v>477</v>
      </c>
      <c r="H90" s="87"/>
      <c r="I90" s="391">
        <f>SUM(I91)</f>
        <v>0</v>
      </c>
    </row>
    <row r="91" spans="1:9" ht="32.25" hidden="1" customHeight="1" x14ac:dyDescent="0.25">
      <c r="A91" s="85" t="s">
        <v>619</v>
      </c>
      <c r="B91" s="407" t="s">
        <v>50</v>
      </c>
      <c r="C91" s="2" t="s">
        <v>10</v>
      </c>
      <c r="D91" s="2">
        <v>13</v>
      </c>
      <c r="E91" s="339" t="s">
        <v>242</v>
      </c>
      <c r="F91" s="340" t="s">
        <v>10</v>
      </c>
      <c r="G91" s="341" t="s">
        <v>620</v>
      </c>
      <c r="H91" s="87"/>
      <c r="I91" s="391">
        <f>SUM(I92)</f>
        <v>0</v>
      </c>
    </row>
    <row r="92" spans="1:9" ht="32.25" hidden="1" customHeight="1" x14ac:dyDescent="0.25">
      <c r="A92" s="113" t="s">
        <v>655</v>
      </c>
      <c r="B92" s="407" t="s">
        <v>50</v>
      </c>
      <c r="C92" s="2" t="s">
        <v>10</v>
      </c>
      <c r="D92" s="2">
        <v>13</v>
      </c>
      <c r="E92" s="339" t="s">
        <v>242</v>
      </c>
      <c r="F92" s="340" t="s">
        <v>10</v>
      </c>
      <c r="G92" s="341" t="s">
        <v>620</v>
      </c>
      <c r="H92" s="87" t="s">
        <v>16</v>
      </c>
      <c r="I92" s="392"/>
    </row>
    <row r="93" spans="1:9" ht="31.5" x14ac:dyDescent="0.25">
      <c r="A93" s="91" t="s">
        <v>24</v>
      </c>
      <c r="B93" s="37" t="s">
        <v>50</v>
      </c>
      <c r="C93" s="35" t="s">
        <v>10</v>
      </c>
      <c r="D93" s="37">
        <v>13</v>
      </c>
      <c r="E93" s="299" t="s">
        <v>212</v>
      </c>
      <c r="F93" s="300" t="s">
        <v>476</v>
      </c>
      <c r="G93" s="301" t="s">
        <v>477</v>
      </c>
      <c r="H93" s="35"/>
      <c r="I93" s="387">
        <f>SUM(I94)</f>
        <v>176385</v>
      </c>
    </row>
    <row r="94" spans="1:9" ht="16.5" customHeight="1" x14ac:dyDescent="0.25">
      <c r="A94" s="105" t="s">
        <v>95</v>
      </c>
      <c r="B94" s="368" t="s">
        <v>50</v>
      </c>
      <c r="C94" s="2" t="s">
        <v>10</v>
      </c>
      <c r="D94" s="368">
        <v>13</v>
      </c>
      <c r="E94" s="314" t="s">
        <v>213</v>
      </c>
      <c r="F94" s="315" t="s">
        <v>476</v>
      </c>
      <c r="G94" s="316" t="s">
        <v>477</v>
      </c>
      <c r="H94" s="2"/>
      <c r="I94" s="388">
        <f>SUM(I95+I97)</f>
        <v>176385</v>
      </c>
    </row>
    <row r="95" spans="1:9" ht="16.5" customHeight="1" x14ac:dyDescent="0.25">
      <c r="A95" s="3" t="s">
        <v>112</v>
      </c>
      <c r="B95" s="543" t="s">
        <v>50</v>
      </c>
      <c r="C95" s="2" t="s">
        <v>10</v>
      </c>
      <c r="D95" s="543">
        <v>13</v>
      </c>
      <c r="E95" s="314" t="s">
        <v>213</v>
      </c>
      <c r="F95" s="315" t="s">
        <v>476</v>
      </c>
      <c r="G95" s="316" t="s">
        <v>499</v>
      </c>
      <c r="H95" s="2"/>
      <c r="I95" s="388">
        <f>SUM(I96)</f>
        <v>7000</v>
      </c>
    </row>
    <row r="96" spans="1:9" ht="31.5" customHeight="1" x14ac:dyDescent="0.25">
      <c r="A96" s="110" t="s">
        <v>655</v>
      </c>
      <c r="B96" s="406" t="s">
        <v>50</v>
      </c>
      <c r="C96" s="2" t="s">
        <v>10</v>
      </c>
      <c r="D96" s="543">
        <v>13</v>
      </c>
      <c r="E96" s="314" t="s">
        <v>213</v>
      </c>
      <c r="F96" s="315" t="s">
        <v>476</v>
      </c>
      <c r="G96" s="316" t="s">
        <v>499</v>
      </c>
      <c r="H96" s="2" t="s">
        <v>16</v>
      </c>
      <c r="I96" s="390">
        <v>7000</v>
      </c>
    </row>
    <row r="97" spans="1:9" ht="30.75" customHeight="1" x14ac:dyDescent="0.25">
      <c r="A97" s="3" t="s">
        <v>113</v>
      </c>
      <c r="B97" s="368" t="s">
        <v>50</v>
      </c>
      <c r="C97" s="2" t="s">
        <v>10</v>
      </c>
      <c r="D97" s="368">
        <v>13</v>
      </c>
      <c r="E97" s="314" t="s">
        <v>213</v>
      </c>
      <c r="F97" s="315" t="s">
        <v>476</v>
      </c>
      <c r="G97" s="316" t="s">
        <v>506</v>
      </c>
      <c r="H97" s="2"/>
      <c r="I97" s="388">
        <f>SUM(I98)</f>
        <v>169385</v>
      </c>
    </row>
    <row r="98" spans="1:9" ht="34.5" customHeight="1" x14ac:dyDescent="0.25">
      <c r="A98" s="110" t="s">
        <v>655</v>
      </c>
      <c r="B98" s="406" t="s">
        <v>50</v>
      </c>
      <c r="C98" s="2" t="s">
        <v>10</v>
      </c>
      <c r="D98" s="368">
        <v>13</v>
      </c>
      <c r="E98" s="314" t="s">
        <v>213</v>
      </c>
      <c r="F98" s="315" t="s">
        <v>476</v>
      </c>
      <c r="G98" s="316" t="s">
        <v>506</v>
      </c>
      <c r="H98" s="2" t="s">
        <v>16</v>
      </c>
      <c r="I98" s="389">
        <v>169385</v>
      </c>
    </row>
    <row r="99" spans="1:9" ht="16.5" customHeight="1" x14ac:dyDescent="0.25">
      <c r="A99" s="91" t="s">
        <v>195</v>
      </c>
      <c r="B99" s="37" t="s">
        <v>50</v>
      </c>
      <c r="C99" s="35" t="s">
        <v>10</v>
      </c>
      <c r="D99" s="37">
        <v>13</v>
      </c>
      <c r="E99" s="299" t="s">
        <v>214</v>
      </c>
      <c r="F99" s="300" t="s">
        <v>476</v>
      </c>
      <c r="G99" s="301" t="s">
        <v>477</v>
      </c>
      <c r="H99" s="35"/>
      <c r="I99" s="387">
        <f>SUM(I100)</f>
        <v>1849028</v>
      </c>
    </row>
    <row r="100" spans="1:9" ht="16.5" customHeight="1" x14ac:dyDescent="0.25">
      <c r="A100" s="105" t="s">
        <v>194</v>
      </c>
      <c r="B100" s="368" t="s">
        <v>50</v>
      </c>
      <c r="C100" s="2" t="s">
        <v>10</v>
      </c>
      <c r="D100" s="368">
        <v>13</v>
      </c>
      <c r="E100" s="314" t="s">
        <v>215</v>
      </c>
      <c r="F100" s="315" t="s">
        <v>476</v>
      </c>
      <c r="G100" s="316" t="s">
        <v>477</v>
      </c>
      <c r="H100" s="2"/>
      <c r="I100" s="388">
        <f>SUM(I101+I103+I105+I107)</f>
        <v>1849028</v>
      </c>
    </row>
    <row r="101" spans="1:9" ht="48.75" customHeight="1" x14ac:dyDescent="0.25">
      <c r="A101" s="105" t="s">
        <v>663</v>
      </c>
      <c r="B101" s="504" t="s">
        <v>50</v>
      </c>
      <c r="C101" s="2" t="s">
        <v>10</v>
      </c>
      <c r="D101" s="504">
        <v>13</v>
      </c>
      <c r="E101" s="314" t="s">
        <v>215</v>
      </c>
      <c r="F101" s="315" t="s">
        <v>476</v>
      </c>
      <c r="G101" s="316">
        <v>12712</v>
      </c>
      <c r="H101" s="2"/>
      <c r="I101" s="388">
        <f>SUM(I102)</f>
        <v>23700</v>
      </c>
    </row>
    <row r="102" spans="1:9" ht="64.5" customHeight="1" x14ac:dyDescent="0.25">
      <c r="A102" s="105" t="s">
        <v>86</v>
      </c>
      <c r="B102" s="504" t="s">
        <v>50</v>
      </c>
      <c r="C102" s="2" t="s">
        <v>10</v>
      </c>
      <c r="D102" s="504">
        <v>13</v>
      </c>
      <c r="E102" s="314" t="s">
        <v>215</v>
      </c>
      <c r="F102" s="315" t="s">
        <v>476</v>
      </c>
      <c r="G102" s="316">
        <v>12712</v>
      </c>
      <c r="H102" s="2" t="s">
        <v>13</v>
      </c>
      <c r="I102" s="390">
        <v>23700</v>
      </c>
    </row>
    <row r="103" spans="1:9" ht="16.5" customHeight="1" x14ac:dyDescent="0.25">
      <c r="A103" s="3" t="s">
        <v>196</v>
      </c>
      <c r="B103" s="368" t="s">
        <v>50</v>
      </c>
      <c r="C103" s="2" t="s">
        <v>10</v>
      </c>
      <c r="D103" s="368">
        <v>13</v>
      </c>
      <c r="E103" s="314" t="s">
        <v>215</v>
      </c>
      <c r="F103" s="315" t="s">
        <v>476</v>
      </c>
      <c r="G103" s="316" t="s">
        <v>507</v>
      </c>
      <c r="H103" s="2"/>
      <c r="I103" s="388">
        <f>SUM(I104)</f>
        <v>66000</v>
      </c>
    </row>
    <row r="104" spans="1:9" ht="30.75" customHeight="1" x14ac:dyDescent="0.25">
      <c r="A104" s="110" t="s">
        <v>655</v>
      </c>
      <c r="B104" s="406" t="s">
        <v>50</v>
      </c>
      <c r="C104" s="2" t="s">
        <v>10</v>
      </c>
      <c r="D104" s="368">
        <v>13</v>
      </c>
      <c r="E104" s="314" t="s">
        <v>215</v>
      </c>
      <c r="F104" s="315" t="s">
        <v>476</v>
      </c>
      <c r="G104" s="316" t="s">
        <v>507</v>
      </c>
      <c r="H104" s="2" t="s">
        <v>16</v>
      </c>
      <c r="I104" s="389">
        <v>66000</v>
      </c>
    </row>
    <row r="105" spans="1:9" ht="32.25" customHeight="1" x14ac:dyDescent="0.25">
      <c r="A105" s="110" t="s">
        <v>646</v>
      </c>
      <c r="B105" s="504" t="s">
        <v>50</v>
      </c>
      <c r="C105" s="2" t="s">
        <v>10</v>
      </c>
      <c r="D105" s="504">
        <v>13</v>
      </c>
      <c r="E105" s="314" t="s">
        <v>215</v>
      </c>
      <c r="F105" s="315" t="s">
        <v>476</v>
      </c>
      <c r="G105" s="316" t="s">
        <v>539</v>
      </c>
      <c r="H105" s="2"/>
      <c r="I105" s="388">
        <f>SUM(I106)</f>
        <v>60000</v>
      </c>
    </row>
    <row r="106" spans="1:9" ht="64.5" customHeight="1" x14ac:dyDescent="0.25">
      <c r="A106" s="105" t="s">
        <v>86</v>
      </c>
      <c r="B106" s="406" t="s">
        <v>50</v>
      </c>
      <c r="C106" s="2" t="s">
        <v>10</v>
      </c>
      <c r="D106" s="504">
        <v>13</v>
      </c>
      <c r="E106" s="314" t="s">
        <v>215</v>
      </c>
      <c r="F106" s="315" t="s">
        <v>476</v>
      </c>
      <c r="G106" s="316" t="s">
        <v>539</v>
      </c>
      <c r="H106" s="2" t="s">
        <v>13</v>
      </c>
      <c r="I106" s="389">
        <v>60000</v>
      </c>
    </row>
    <row r="107" spans="1:9" ht="78.75" x14ac:dyDescent="0.25">
      <c r="A107" s="111" t="s">
        <v>509</v>
      </c>
      <c r="B107" s="407" t="s">
        <v>50</v>
      </c>
      <c r="C107" s="2" t="s">
        <v>10</v>
      </c>
      <c r="D107" s="368">
        <v>13</v>
      </c>
      <c r="E107" s="314" t="s">
        <v>215</v>
      </c>
      <c r="F107" s="315" t="s">
        <v>476</v>
      </c>
      <c r="G107" s="316" t="s">
        <v>508</v>
      </c>
      <c r="H107" s="2"/>
      <c r="I107" s="388">
        <f>SUM(I108:I109)</f>
        <v>1699328</v>
      </c>
    </row>
    <row r="108" spans="1:9" ht="63" x14ac:dyDescent="0.25">
      <c r="A108" s="105" t="s">
        <v>86</v>
      </c>
      <c r="B108" s="368" t="s">
        <v>50</v>
      </c>
      <c r="C108" s="2" t="s">
        <v>10</v>
      </c>
      <c r="D108" s="368">
        <v>13</v>
      </c>
      <c r="E108" s="314" t="s">
        <v>215</v>
      </c>
      <c r="F108" s="315" t="s">
        <v>476</v>
      </c>
      <c r="G108" s="316" t="s">
        <v>508</v>
      </c>
      <c r="H108" s="2" t="s">
        <v>13</v>
      </c>
      <c r="I108" s="389">
        <v>886000</v>
      </c>
    </row>
    <row r="109" spans="1:9" ht="30.75" customHeight="1" x14ac:dyDescent="0.25">
      <c r="A109" s="110" t="s">
        <v>655</v>
      </c>
      <c r="B109" s="406" t="s">
        <v>50</v>
      </c>
      <c r="C109" s="2" t="s">
        <v>10</v>
      </c>
      <c r="D109" s="368">
        <v>13</v>
      </c>
      <c r="E109" s="314" t="s">
        <v>215</v>
      </c>
      <c r="F109" s="315" t="s">
        <v>476</v>
      </c>
      <c r="G109" s="316" t="s">
        <v>508</v>
      </c>
      <c r="H109" s="2" t="s">
        <v>16</v>
      </c>
      <c r="I109" s="389">
        <v>813328</v>
      </c>
    </row>
    <row r="110" spans="1:9" ht="18.75" customHeight="1" x14ac:dyDescent="0.25">
      <c r="A110" s="34" t="s">
        <v>91</v>
      </c>
      <c r="B110" s="37" t="s">
        <v>50</v>
      </c>
      <c r="C110" s="35" t="s">
        <v>10</v>
      </c>
      <c r="D110" s="37">
        <v>13</v>
      </c>
      <c r="E110" s="305" t="s">
        <v>209</v>
      </c>
      <c r="F110" s="306" t="s">
        <v>476</v>
      </c>
      <c r="G110" s="307" t="s">
        <v>477</v>
      </c>
      <c r="H110" s="35"/>
      <c r="I110" s="387">
        <f>SUM(I111)</f>
        <v>80000</v>
      </c>
    </row>
    <row r="111" spans="1:9" ht="16.5" customHeight="1" x14ac:dyDescent="0.25">
      <c r="A111" s="111" t="s">
        <v>92</v>
      </c>
      <c r="B111" s="543" t="s">
        <v>50</v>
      </c>
      <c r="C111" s="2" t="s">
        <v>10</v>
      </c>
      <c r="D111" s="543">
        <v>13</v>
      </c>
      <c r="E111" s="333" t="s">
        <v>210</v>
      </c>
      <c r="F111" s="315" t="s">
        <v>476</v>
      </c>
      <c r="G111" s="316" t="s">
        <v>477</v>
      </c>
      <c r="H111" s="2"/>
      <c r="I111" s="388">
        <f>SUM(I112)</f>
        <v>80000</v>
      </c>
    </row>
    <row r="112" spans="1:9" ht="19.5" customHeight="1" x14ac:dyDescent="0.25">
      <c r="A112" s="111" t="s">
        <v>670</v>
      </c>
      <c r="B112" s="543" t="s">
        <v>50</v>
      </c>
      <c r="C112" s="2" t="s">
        <v>10</v>
      </c>
      <c r="D112" s="543">
        <v>13</v>
      </c>
      <c r="E112" s="333" t="s">
        <v>210</v>
      </c>
      <c r="F112" s="315" t="s">
        <v>476</v>
      </c>
      <c r="G112" s="524">
        <v>10030</v>
      </c>
      <c r="H112" s="2"/>
      <c r="I112" s="388">
        <f>SUM(I113)</f>
        <v>80000</v>
      </c>
    </row>
    <row r="113" spans="1:9" ht="16.5" customHeight="1" x14ac:dyDescent="0.25">
      <c r="A113" s="73" t="s">
        <v>40</v>
      </c>
      <c r="B113" s="543" t="s">
        <v>50</v>
      </c>
      <c r="C113" s="2" t="s">
        <v>10</v>
      </c>
      <c r="D113" s="543">
        <v>13</v>
      </c>
      <c r="E113" s="333" t="s">
        <v>210</v>
      </c>
      <c r="F113" s="315" t="s">
        <v>476</v>
      </c>
      <c r="G113" s="524">
        <v>10030</v>
      </c>
      <c r="H113" s="2" t="s">
        <v>39</v>
      </c>
      <c r="I113" s="389">
        <v>80000</v>
      </c>
    </row>
    <row r="114" spans="1:9" ht="31.5" x14ac:dyDescent="0.25">
      <c r="A114" s="34" t="s">
        <v>140</v>
      </c>
      <c r="B114" s="37" t="s">
        <v>50</v>
      </c>
      <c r="C114" s="35" t="s">
        <v>10</v>
      </c>
      <c r="D114" s="37">
        <v>13</v>
      </c>
      <c r="E114" s="299" t="s">
        <v>216</v>
      </c>
      <c r="F114" s="300" t="s">
        <v>476</v>
      </c>
      <c r="G114" s="301" t="s">
        <v>477</v>
      </c>
      <c r="H114" s="35"/>
      <c r="I114" s="387">
        <f>SUM(I115)</f>
        <v>6272767</v>
      </c>
    </row>
    <row r="115" spans="1:9" ht="31.5" x14ac:dyDescent="0.25">
      <c r="A115" s="105" t="s">
        <v>141</v>
      </c>
      <c r="B115" s="368" t="s">
        <v>50</v>
      </c>
      <c r="C115" s="2" t="s">
        <v>10</v>
      </c>
      <c r="D115" s="368">
        <v>13</v>
      </c>
      <c r="E115" s="314" t="s">
        <v>217</v>
      </c>
      <c r="F115" s="315" t="s">
        <v>476</v>
      </c>
      <c r="G115" s="316" t="s">
        <v>477</v>
      </c>
      <c r="H115" s="2"/>
      <c r="I115" s="388">
        <f>SUM(I116)</f>
        <v>6272767</v>
      </c>
    </row>
    <row r="116" spans="1:9" ht="31.5" x14ac:dyDescent="0.25">
      <c r="A116" s="3" t="s">
        <v>96</v>
      </c>
      <c r="B116" s="368" t="s">
        <v>50</v>
      </c>
      <c r="C116" s="2" t="s">
        <v>10</v>
      </c>
      <c r="D116" s="368">
        <v>13</v>
      </c>
      <c r="E116" s="314" t="s">
        <v>217</v>
      </c>
      <c r="F116" s="315" t="s">
        <v>476</v>
      </c>
      <c r="G116" s="316" t="s">
        <v>510</v>
      </c>
      <c r="H116" s="2"/>
      <c r="I116" s="388">
        <f>SUM(I117:I119)</f>
        <v>6272767</v>
      </c>
    </row>
    <row r="117" spans="1:9" ht="63" x14ac:dyDescent="0.25">
      <c r="A117" s="105" t="s">
        <v>86</v>
      </c>
      <c r="B117" s="368" t="s">
        <v>50</v>
      </c>
      <c r="C117" s="2" t="s">
        <v>10</v>
      </c>
      <c r="D117" s="368">
        <v>13</v>
      </c>
      <c r="E117" s="314" t="s">
        <v>217</v>
      </c>
      <c r="F117" s="315" t="s">
        <v>476</v>
      </c>
      <c r="G117" s="316" t="s">
        <v>510</v>
      </c>
      <c r="H117" s="2" t="s">
        <v>13</v>
      </c>
      <c r="I117" s="389">
        <v>3175000</v>
      </c>
    </row>
    <row r="118" spans="1:9" ht="30.75" customHeight="1" x14ac:dyDescent="0.25">
      <c r="A118" s="110" t="s">
        <v>655</v>
      </c>
      <c r="B118" s="406" t="s">
        <v>50</v>
      </c>
      <c r="C118" s="2" t="s">
        <v>10</v>
      </c>
      <c r="D118" s="368">
        <v>13</v>
      </c>
      <c r="E118" s="314" t="s">
        <v>217</v>
      </c>
      <c r="F118" s="315" t="s">
        <v>476</v>
      </c>
      <c r="G118" s="316" t="s">
        <v>510</v>
      </c>
      <c r="H118" s="2" t="s">
        <v>16</v>
      </c>
      <c r="I118" s="389">
        <v>3023767</v>
      </c>
    </row>
    <row r="119" spans="1:9" ht="17.25" customHeight="1" x14ac:dyDescent="0.25">
      <c r="A119" s="3" t="s">
        <v>18</v>
      </c>
      <c r="B119" s="368" t="s">
        <v>50</v>
      </c>
      <c r="C119" s="2" t="s">
        <v>10</v>
      </c>
      <c r="D119" s="368">
        <v>13</v>
      </c>
      <c r="E119" s="314" t="s">
        <v>217</v>
      </c>
      <c r="F119" s="315" t="s">
        <v>476</v>
      </c>
      <c r="G119" s="316" t="s">
        <v>510</v>
      </c>
      <c r="H119" s="2" t="s">
        <v>17</v>
      </c>
      <c r="I119" s="389">
        <v>74000</v>
      </c>
    </row>
    <row r="120" spans="1:9" ht="19.5" hidden="1" customHeight="1" x14ac:dyDescent="0.25">
      <c r="A120" s="34" t="s">
        <v>669</v>
      </c>
      <c r="B120" s="37" t="s">
        <v>50</v>
      </c>
      <c r="C120" s="35" t="s">
        <v>10</v>
      </c>
      <c r="D120" s="37">
        <v>13</v>
      </c>
      <c r="E120" s="299" t="s">
        <v>667</v>
      </c>
      <c r="F120" s="300" t="s">
        <v>476</v>
      </c>
      <c r="G120" s="301" t="s">
        <v>477</v>
      </c>
      <c r="H120" s="35"/>
      <c r="I120" s="387">
        <f>SUM(I121)</f>
        <v>0</v>
      </c>
    </row>
    <row r="121" spans="1:9" ht="17.25" hidden="1" customHeight="1" x14ac:dyDescent="0.25">
      <c r="A121" s="3" t="s">
        <v>22</v>
      </c>
      <c r="B121" s="504" t="s">
        <v>50</v>
      </c>
      <c r="C121" s="2" t="s">
        <v>10</v>
      </c>
      <c r="D121" s="504">
        <v>13</v>
      </c>
      <c r="E121" s="314" t="s">
        <v>668</v>
      </c>
      <c r="F121" s="315" t="s">
        <v>476</v>
      </c>
      <c r="G121" s="316" t="s">
        <v>477</v>
      </c>
      <c r="H121" s="2"/>
      <c r="I121" s="388">
        <f>SUM(I122)</f>
        <v>0</v>
      </c>
    </row>
    <row r="122" spans="1:9" ht="17.25" hidden="1" customHeight="1" x14ac:dyDescent="0.25">
      <c r="A122" s="3" t="s">
        <v>670</v>
      </c>
      <c r="B122" s="504" t="s">
        <v>50</v>
      </c>
      <c r="C122" s="2" t="s">
        <v>10</v>
      </c>
      <c r="D122" s="504">
        <v>13</v>
      </c>
      <c r="E122" s="314" t="s">
        <v>668</v>
      </c>
      <c r="F122" s="315" t="s">
        <v>476</v>
      </c>
      <c r="G122" s="524">
        <v>10030</v>
      </c>
      <c r="H122" s="2"/>
      <c r="I122" s="388">
        <f>SUM(I123)</f>
        <v>0</v>
      </c>
    </row>
    <row r="123" spans="1:9" ht="17.25" hidden="1" customHeight="1" x14ac:dyDescent="0.25">
      <c r="A123" s="73" t="s">
        <v>40</v>
      </c>
      <c r="B123" s="504" t="s">
        <v>50</v>
      </c>
      <c r="C123" s="2" t="s">
        <v>10</v>
      </c>
      <c r="D123" s="504">
        <v>13</v>
      </c>
      <c r="E123" s="314" t="s">
        <v>668</v>
      </c>
      <c r="F123" s="315" t="s">
        <v>476</v>
      </c>
      <c r="G123" s="524">
        <v>10030</v>
      </c>
      <c r="H123" s="2" t="s">
        <v>39</v>
      </c>
      <c r="I123" s="389"/>
    </row>
    <row r="124" spans="1:9" ht="31.5" x14ac:dyDescent="0.25">
      <c r="A124" s="396" t="s">
        <v>75</v>
      </c>
      <c r="B124" s="20" t="s">
        <v>50</v>
      </c>
      <c r="C124" s="16" t="s">
        <v>15</v>
      </c>
      <c r="D124" s="20"/>
      <c r="E124" s="414"/>
      <c r="F124" s="415"/>
      <c r="G124" s="416"/>
      <c r="H124" s="16"/>
      <c r="I124" s="412">
        <f>SUM(I125)</f>
        <v>2151500</v>
      </c>
    </row>
    <row r="125" spans="1:9" ht="31.5" x14ac:dyDescent="0.25">
      <c r="A125" s="120" t="s">
        <v>76</v>
      </c>
      <c r="B125" s="30" t="s">
        <v>50</v>
      </c>
      <c r="C125" s="26" t="s">
        <v>15</v>
      </c>
      <c r="D125" s="65" t="s">
        <v>32</v>
      </c>
      <c r="E125" s="423"/>
      <c r="F125" s="424"/>
      <c r="G125" s="425"/>
      <c r="H125" s="26"/>
      <c r="I125" s="413">
        <f>SUM(I126)</f>
        <v>2151500</v>
      </c>
    </row>
    <row r="126" spans="1:9" ht="63" x14ac:dyDescent="0.25">
      <c r="A126" s="91" t="s">
        <v>142</v>
      </c>
      <c r="B126" s="37" t="s">
        <v>50</v>
      </c>
      <c r="C126" s="35" t="s">
        <v>15</v>
      </c>
      <c r="D126" s="49" t="s">
        <v>32</v>
      </c>
      <c r="E126" s="305" t="s">
        <v>218</v>
      </c>
      <c r="F126" s="306" t="s">
        <v>476</v>
      </c>
      <c r="G126" s="307" t="s">
        <v>477</v>
      </c>
      <c r="H126" s="35"/>
      <c r="I126" s="387">
        <f>SUM(I127,+I133)</f>
        <v>2151500</v>
      </c>
    </row>
    <row r="127" spans="1:9" ht="96" customHeight="1" x14ac:dyDescent="0.25">
      <c r="A127" s="94" t="s">
        <v>143</v>
      </c>
      <c r="B127" s="62" t="s">
        <v>50</v>
      </c>
      <c r="C127" s="2" t="s">
        <v>15</v>
      </c>
      <c r="D127" s="10" t="s">
        <v>32</v>
      </c>
      <c r="E127" s="333" t="s">
        <v>219</v>
      </c>
      <c r="F127" s="334" t="s">
        <v>476</v>
      </c>
      <c r="G127" s="335" t="s">
        <v>477</v>
      </c>
      <c r="H127" s="2"/>
      <c r="I127" s="388">
        <f>SUM(I128)</f>
        <v>1889500</v>
      </c>
    </row>
    <row r="128" spans="1:9" ht="47.25" x14ac:dyDescent="0.25">
      <c r="A128" s="94" t="s">
        <v>511</v>
      </c>
      <c r="B128" s="62" t="s">
        <v>50</v>
      </c>
      <c r="C128" s="2" t="s">
        <v>15</v>
      </c>
      <c r="D128" s="10" t="s">
        <v>32</v>
      </c>
      <c r="E128" s="333" t="s">
        <v>219</v>
      </c>
      <c r="F128" s="334" t="s">
        <v>10</v>
      </c>
      <c r="G128" s="335" t="s">
        <v>477</v>
      </c>
      <c r="H128" s="2"/>
      <c r="I128" s="388">
        <f>SUM(I129)</f>
        <v>1889500</v>
      </c>
    </row>
    <row r="129" spans="1:9" ht="31.5" x14ac:dyDescent="0.25">
      <c r="A129" s="3" t="s">
        <v>96</v>
      </c>
      <c r="B129" s="368" t="s">
        <v>50</v>
      </c>
      <c r="C129" s="2" t="s">
        <v>15</v>
      </c>
      <c r="D129" s="10" t="s">
        <v>32</v>
      </c>
      <c r="E129" s="333" t="s">
        <v>219</v>
      </c>
      <c r="F129" s="334" t="s">
        <v>10</v>
      </c>
      <c r="G129" s="335" t="s">
        <v>510</v>
      </c>
      <c r="H129" s="2"/>
      <c r="I129" s="388">
        <f>SUM(I130:I132)</f>
        <v>1889500</v>
      </c>
    </row>
    <row r="130" spans="1:9" ht="63" x14ac:dyDescent="0.25">
      <c r="A130" s="105" t="s">
        <v>86</v>
      </c>
      <c r="B130" s="368" t="s">
        <v>50</v>
      </c>
      <c r="C130" s="2" t="s">
        <v>15</v>
      </c>
      <c r="D130" s="10" t="s">
        <v>32</v>
      </c>
      <c r="E130" s="333" t="s">
        <v>219</v>
      </c>
      <c r="F130" s="334" t="s">
        <v>10</v>
      </c>
      <c r="G130" s="335" t="s">
        <v>510</v>
      </c>
      <c r="H130" s="2" t="s">
        <v>13</v>
      </c>
      <c r="I130" s="389">
        <v>1764500</v>
      </c>
    </row>
    <row r="131" spans="1:9" ht="33.75" customHeight="1" x14ac:dyDescent="0.25">
      <c r="A131" s="110" t="s">
        <v>655</v>
      </c>
      <c r="B131" s="406" t="s">
        <v>50</v>
      </c>
      <c r="C131" s="2" t="s">
        <v>15</v>
      </c>
      <c r="D131" s="10" t="s">
        <v>32</v>
      </c>
      <c r="E131" s="333" t="s">
        <v>219</v>
      </c>
      <c r="F131" s="334" t="s">
        <v>10</v>
      </c>
      <c r="G131" s="335" t="s">
        <v>510</v>
      </c>
      <c r="H131" s="2" t="s">
        <v>16</v>
      </c>
      <c r="I131" s="389">
        <v>123000</v>
      </c>
    </row>
    <row r="132" spans="1:9" ht="16.5" customHeight="1" x14ac:dyDescent="0.25">
      <c r="A132" s="3" t="s">
        <v>18</v>
      </c>
      <c r="B132" s="368" t="s">
        <v>50</v>
      </c>
      <c r="C132" s="2" t="s">
        <v>15</v>
      </c>
      <c r="D132" s="10" t="s">
        <v>32</v>
      </c>
      <c r="E132" s="333" t="s">
        <v>219</v>
      </c>
      <c r="F132" s="334" t="s">
        <v>10</v>
      </c>
      <c r="G132" s="335" t="s">
        <v>510</v>
      </c>
      <c r="H132" s="2" t="s">
        <v>17</v>
      </c>
      <c r="I132" s="389">
        <v>2000</v>
      </c>
    </row>
    <row r="133" spans="1:9" ht="111.75" customHeight="1" x14ac:dyDescent="0.25">
      <c r="A133" s="492" t="s">
        <v>625</v>
      </c>
      <c r="B133" s="62" t="s">
        <v>50</v>
      </c>
      <c r="C133" s="51" t="s">
        <v>15</v>
      </c>
      <c r="D133" s="69" t="s">
        <v>32</v>
      </c>
      <c r="E133" s="308" t="s">
        <v>621</v>
      </c>
      <c r="F133" s="309" t="s">
        <v>476</v>
      </c>
      <c r="G133" s="310" t="s">
        <v>477</v>
      </c>
      <c r="H133" s="2"/>
      <c r="I133" s="388">
        <f>SUM(I134)</f>
        <v>262000</v>
      </c>
    </row>
    <row r="134" spans="1:9" ht="48" customHeight="1" x14ac:dyDescent="0.25">
      <c r="A134" s="125" t="s">
        <v>623</v>
      </c>
      <c r="B134" s="62" t="s">
        <v>50</v>
      </c>
      <c r="C134" s="51" t="s">
        <v>15</v>
      </c>
      <c r="D134" s="69" t="s">
        <v>32</v>
      </c>
      <c r="E134" s="308" t="s">
        <v>621</v>
      </c>
      <c r="F134" s="309" t="s">
        <v>10</v>
      </c>
      <c r="G134" s="310" t="s">
        <v>477</v>
      </c>
      <c r="H134" s="2"/>
      <c r="I134" s="388">
        <f>SUM(I135)</f>
        <v>262000</v>
      </c>
    </row>
    <row r="135" spans="1:9" ht="48" customHeight="1" x14ac:dyDescent="0.25">
      <c r="A135" s="3" t="s">
        <v>624</v>
      </c>
      <c r="B135" s="62" t="s">
        <v>50</v>
      </c>
      <c r="C135" s="51" t="s">
        <v>15</v>
      </c>
      <c r="D135" s="69" t="s">
        <v>32</v>
      </c>
      <c r="E135" s="308" t="s">
        <v>621</v>
      </c>
      <c r="F135" s="309" t="s">
        <v>10</v>
      </c>
      <c r="G135" s="316" t="s">
        <v>622</v>
      </c>
      <c r="H135" s="2"/>
      <c r="I135" s="388">
        <f>SUM(I136)</f>
        <v>262000</v>
      </c>
    </row>
    <row r="136" spans="1:9" ht="31.5" customHeight="1" x14ac:dyDescent="0.25">
      <c r="A136" s="110" t="s">
        <v>655</v>
      </c>
      <c r="B136" s="62" t="s">
        <v>50</v>
      </c>
      <c r="C136" s="51" t="s">
        <v>15</v>
      </c>
      <c r="D136" s="69" t="s">
        <v>32</v>
      </c>
      <c r="E136" s="308" t="s">
        <v>621</v>
      </c>
      <c r="F136" s="309" t="s">
        <v>10</v>
      </c>
      <c r="G136" s="316" t="s">
        <v>622</v>
      </c>
      <c r="H136" s="2" t="s">
        <v>16</v>
      </c>
      <c r="I136" s="389">
        <v>262000</v>
      </c>
    </row>
    <row r="137" spans="1:9" ht="15.75" x14ac:dyDescent="0.25">
      <c r="A137" s="396" t="s">
        <v>25</v>
      </c>
      <c r="B137" s="20" t="s">
        <v>50</v>
      </c>
      <c r="C137" s="16" t="s">
        <v>20</v>
      </c>
      <c r="D137" s="20"/>
      <c r="E137" s="414"/>
      <c r="F137" s="415"/>
      <c r="G137" s="416"/>
      <c r="H137" s="16"/>
      <c r="I137" s="412">
        <f>SUM(I138+I144+I169)</f>
        <v>28163104</v>
      </c>
    </row>
    <row r="138" spans="1:9" ht="15.75" x14ac:dyDescent="0.25">
      <c r="A138" s="120" t="s">
        <v>262</v>
      </c>
      <c r="B138" s="30" t="s">
        <v>50</v>
      </c>
      <c r="C138" s="26" t="s">
        <v>20</v>
      </c>
      <c r="D138" s="65" t="s">
        <v>35</v>
      </c>
      <c r="E138" s="423"/>
      <c r="F138" s="424"/>
      <c r="G138" s="425"/>
      <c r="H138" s="26"/>
      <c r="I138" s="413">
        <f>SUM(I139)</f>
        <v>450000</v>
      </c>
    </row>
    <row r="139" spans="1:9" ht="63" x14ac:dyDescent="0.25">
      <c r="A139" s="91" t="s">
        <v>146</v>
      </c>
      <c r="B139" s="37" t="s">
        <v>50</v>
      </c>
      <c r="C139" s="35" t="s">
        <v>20</v>
      </c>
      <c r="D139" s="37" t="s">
        <v>35</v>
      </c>
      <c r="E139" s="299" t="s">
        <v>514</v>
      </c>
      <c r="F139" s="300" t="s">
        <v>476</v>
      </c>
      <c r="G139" s="301" t="s">
        <v>477</v>
      </c>
      <c r="H139" s="35"/>
      <c r="I139" s="387">
        <f>SUM(I140)</f>
        <v>450000</v>
      </c>
    </row>
    <row r="140" spans="1:9" ht="81" customHeight="1" x14ac:dyDescent="0.25">
      <c r="A140" s="94" t="s">
        <v>191</v>
      </c>
      <c r="B140" s="62" t="s">
        <v>50</v>
      </c>
      <c r="C140" s="51" t="s">
        <v>20</v>
      </c>
      <c r="D140" s="62" t="s">
        <v>35</v>
      </c>
      <c r="E140" s="302" t="s">
        <v>229</v>
      </c>
      <c r="F140" s="303" t="s">
        <v>476</v>
      </c>
      <c r="G140" s="304" t="s">
        <v>477</v>
      </c>
      <c r="H140" s="51"/>
      <c r="I140" s="388">
        <f>SUM(I141)</f>
        <v>450000</v>
      </c>
    </row>
    <row r="141" spans="1:9" ht="33.75" customHeight="1" x14ac:dyDescent="0.25">
      <c r="A141" s="94" t="s">
        <v>515</v>
      </c>
      <c r="B141" s="62" t="s">
        <v>50</v>
      </c>
      <c r="C141" s="51" t="s">
        <v>20</v>
      </c>
      <c r="D141" s="62" t="s">
        <v>35</v>
      </c>
      <c r="E141" s="302" t="s">
        <v>229</v>
      </c>
      <c r="F141" s="303" t="s">
        <v>10</v>
      </c>
      <c r="G141" s="304" t="s">
        <v>477</v>
      </c>
      <c r="H141" s="51"/>
      <c r="I141" s="388">
        <f>SUM(I142)</f>
        <v>450000</v>
      </c>
    </row>
    <row r="142" spans="1:9" ht="15.75" customHeight="1" x14ac:dyDescent="0.25">
      <c r="A142" s="94" t="s">
        <v>192</v>
      </c>
      <c r="B142" s="62" t="s">
        <v>50</v>
      </c>
      <c r="C142" s="51" t="s">
        <v>20</v>
      </c>
      <c r="D142" s="62" t="s">
        <v>35</v>
      </c>
      <c r="E142" s="302" t="s">
        <v>229</v>
      </c>
      <c r="F142" s="303" t="s">
        <v>10</v>
      </c>
      <c r="G142" s="304" t="s">
        <v>516</v>
      </c>
      <c r="H142" s="51"/>
      <c r="I142" s="388">
        <f>SUM(I143)</f>
        <v>450000</v>
      </c>
    </row>
    <row r="143" spans="1:9" ht="15.75" customHeight="1" x14ac:dyDescent="0.25">
      <c r="A143" s="3" t="s">
        <v>18</v>
      </c>
      <c r="B143" s="368" t="s">
        <v>50</v>
      </c>
      <c r="C143" s="51" t="s">
        <v>20</v>
      </c>
      <c r="D143" s="62" t="s">
        <v>35</v>
      </c>
      <c r="E143" s="302" t="s">
        <v>229</v>
      </c>
      <c r="F143" s="303" t="s">
        <v>10</v>
      </c>
      <c r="G143" s="304" t="s">
        <v>516</v>
      </c>
      <c r="H143" s="51" t="s">
        <v>17</v>
      </c>
      <c r="I143" s="390">
        <v>450000</v>
      </c>
    </row>
    <row r="144" spans="1:9" ht="15.75" x14ac:dyDescent="0.25">
      <c r="A144" s="120" t="s">
        <v>145</v>
      </c>
      <c r="B144" s="30" t="s">
        <v>50</v>
      </c>
      <c r="C144" s="26" t="s">
        <v>20</v>
      </c>
      <c r="D144" s="30" t="s">
        <v>32</v>
      </c>
      <c r="E144" s="122"/>
      <c r="F144" s="417"/>
      <c r="G144" s="418"/>
      <c r="H144" s="26"/>
      <c r="I144" s="413">
        <f>SUM(I145+I162)</f>
        <v>26825341</v>
      </c>
    </row>
    <row r="145" spans="1:12" ht="63" x14ac:dyDescent="0.25">
      <c r="A145" s="91" t="s">
        <v>146</v>
      </c>
      <c r="B145" s="37" t="s">
        <v>50</v>
      </c>
      <c r="C145" s="35" t="s">
        <v>20</v>
      </c>
      <c r="D145" s="37" t="s">
        <v>32</v>
      </c>
      <c r="E145" s="299" t="s">
        <v>514</v>
      </c>
      <c r="F145" s="300" t="s">
        <v>476</v>
      </c>
      <c r="G145" s="301" t="s">
        <v>477</v>
      </c>
      <c r="H145" s="35"/>
      <c r="I145" s="387">
        <f>SUM(I146+I158)</f>
        <v>10444971</v>
      </c>
    </row>
    <row r="146" spans="1:12" ht="65.25" customHeight="1" x14ac:dyDescent="0.25">
      <c r="A146" s="94" t="s">
        <v>147</v>
      </c>
      <c r="B146" s="62" t="s">
        <v>50</v>
      </c>
      <c r="C146" s="51" t="s">
        <v>20</v>
      </c>
      <c r="D146" s="62" t="s">
        <v>32</v>
      </c>
      <c r="E146" s="302" t="s">
        <v>221</v>
      </c>
      <c r="F146" s="303" t="s">
        <v>476</v>
      </c>
      <c r="G146" s="304" t="s">
        <v>477</v>
      </c>
      <c r="H146" s="51"/>
      <c r="I146" s="388">
        <f>SUM(I147)</f>
        <v>10396971</v>
      </c>
    </row>
    <row r="147" spans="1:12" ht="47.25" customHeight="1" x14ac:dyDescent="0.25">
      <c r="A147" s="94" t="s">
        <v>517</v>
      </c>
      <c r="B147" s="62" t="s">
        <v>50</v>
      </c>
      <c r="C147" s="51" t="s">
        <v>20</v>
      </c>
      <c r="D147" s="62" t="s">
        <v>32</v>
      </c>
      <c r="E147" s="302" t="s">
        <v>221</v>
      </c>
      <c r="F147" s="303" t="s">
        <v>10</v>
      </c>
      <c r="G147" s="304" t="s">
        <v>477</v>
      </c>
      <c r="H147" s="51"/>
      <c r="I147" s="388">
        <f>SUM(I148+I150+I152+I154+I156)</f>
        <v>10396971</v>
      </c>
    </row>
    <row r="148" spans="1:12" ht="47.25" customHeight="1" x14ac:dyDescent="0.25">
      <c r="A148" s="94" t="s">
        <v>781</v>
      </c>
      <c r="B148" s="62" t="s">
        <v>50</v>
      </c>
      <c r="C148" s="51" t="s">
        <v>20</v>
      </c>
      <c r="D148" s="62" t="s">
        <v>32</v>
      </c>
      <c r="E148" s="302" t="s">
        <v>221</v>
      </c>
      <c r="F148" s="303" t="s">
        <v>10</v>
      </c>
      <c r="G148" s="546">
        <v>13390</v>
      </c>
      <c r="H148" s="51"/>
      <c r="I148" s="388">
        <f>SUM(I149)</f>
        <v>4220915</v>
      </c>
    </row>
    <row r="149" spans="1:12" ht="33" customHeight="1" x14ac:dyDescent="0.25">
      <c r="A149" s="94" t="s">
        <v>190</v>
      </c>
      <c r="B149" s="62" t="s">
        <v>50</v>
      </c>
      <c r="C149" s="51" t="s">
        <v>20</v>
      </c>
      <c r="D149" s="62" t="s">
        <v>32</v>
      </c>
      <c r="E149" s="302" t="s">
        <v>221</v>
      </c>
      <c r="F149" s="303" t="s">
        <v>10</v>
      </c>
      <c r="G149" s="546">
        <v>13390</v>
      </c>
      <c r="H149" s="51" t="s">
        <v>185</v>
      </c>
      <c r="I149" s="390">
        <v>4220915</v>
      </c>
    </row>
    <row r="150" spans="1:12" ht="18" customHeight="1" x14ac:dyDescent="0.25">
      <c r="A150" s="94" t="s">
        <v>785</v>
      </c>
      <c r="B150" s="62" t="s">
        <v>50</v>
      </c>
      <c r="C150" s="51" t="s">
        <v>20</v>
      </c>
      <c r="D150" s="62" t="s">
        <v>32</v>
      </c>
      <c r="E150" s="302" t="s">
        <v>221</v>
      </c>
      <c r="F150" s="303" t="s">
        <v>10</v>
      </c>
      <c r="G150" s="304" t="s">
        <v>784</v>
      </c>
      <c r="H150" s="51"/>
      <c r="I150" s="388">
        <f>SUM(I151)</f>
        <v>399971</v>
      </c>
    </row>
    <row r="151" spans="1:12" ht="33" customHeight="1" x14ac:dyDescent="0.25">
      <c r="A151" s="94" t="s">
        <v>190</v>
      </c>
      <c r="B151" s="62" t="s">
        <v>50</v>
      </c>
      <c r="C151" s="51" t="s">
        <v>20</v>
      </c>
      <c r="D151" s="62" t="s">
        <v>32</v>
      </c>
      <c r="E151" s="302" t="s">
        <v>221</v>
      </c>
      <c r="F151" s="303" t="s">
        <v>10</v>
      </c>
      <c r="G151" s="304" t="s">
        <v>784</v>
      </c>
      <c r="H151" s="51" t="s">
        <v>185</v>
      </c>
      <c r="I151" s="390">
        <v>399971</v>
      </c>
    </row>
    <row r="152" spans="1:12" ht="33.75" customHeight="1" x14ac:dyDescent="0.25">
      <c r="A152" s="94" t="s">
        <v>148</v>
      </c>
      <c r="B152" s="62" t="s">
        <v>50</v>
      </c>
      <c r="C152" s="51" t="s">
        <v>20</v>
      </c>
      <c r="D152" s="62" t="s">
        <v>32</v>
      </c>
      <c r="E152" s="302" t="s">
        <v>221</v>
      </c>
      <c r="F152" s="303" t="s">
        <v>10</v>
      </c>
      <c r="G152" s="304" t="s">
        <v>518</v>
      </c>
      <c r="H152" s="51"/>
      <c r="I152" s="388">
        <f>SUM(I153)</f>
        <v>2072445</v>
      </c>
      <c r="J152" s="561"/>
      <c r="K152" s="562"/>
      <c r="L152" s="562"/>
    </row>
    <row r="153" spans="1:12" ht="33.75" customHeight="1" x14ac:dyDescent="0.25">
      <c r="A153" s="94" t="s">
        <v>190</v>
      </c>
      <c r="B153" s="62" t="s">
        <v>50</v>
      </c>
      <c r="C153" s="51" t="s">
        <v>20</v>
      </c>
      <c r="D153" s="62" t="s">
        <v>32</v>
      </c>
      <c r="E153" s="302" t="s">
        <v>221</v>
      </c>
      <c r="F153" s="303" t="s">
        <v>10</v>
      </c>
      <c r="G153" s="304" t="s">
        <v>518</v>
      </c>
      <c r="H153" s="51" t="s">
        <v>185</v>
      </c>
      <c r="I153" s="390">
        <v>2072445</v>
      </c>
    </row>
    <row r="154" spans="1:12" ht="30" customHeight="1" x14ac:dyDescent="0.25">
      <c r="A154" s="94" t="s">
        <v>519</v>
      </c>
      <c r="B154" s="62" t="s">
        <v>50</v>
      </c>
      <c r="C154" s="51" t="s">
        <v>20</v>
      </c>
      <c r="D154" s="62" t="s">
        <v>32</v>
      </c>
      <c r="E154" s="302" t="s">
        <v>221</v>
      </c>
      <c r="F154" s="303" t="s">
        <v>10</v>
      </c>
      <c r="G154" s="304" t="s">
        <v>520</v>
      </c>
      <c r="H154" s="51"/>
      <c r="I154" s="388">
        <f>SUM(I155)</f>
        <v>2718640</v>
      </c>
    </row>
    <row r="155" spans="1:12" ht="19.5" customHeight="1" x14ac:dyDescent="0.25">
      <c r="A155" s="94" t="s">
        <v>21</v>
      </c>
      <c r="B155" s="62" t="s">
        <v>50</v>
      </c>
      <c r="C155" s="51" t="s">
        <v>20</v>
      </c>
      <c r="D155" s="62" t="s">
        <v>32</v>
      </c>
      <c r="E155" s="127" t="s">
        <v>221</v>
      </c>
      <c r="F155" s="353" t="s">
        <v>10</v>
      </c>
      <c r="G155" s="354" t="s">
        <v>520</v>
      </c>
      <c r="H155" s="51" t="s">
        <v>69</v>
      </c>
      <c r="I155" s="390">
        <v>2718640</v>
      </c>
    </row>
    <row r="156" spans="1:12" ht="47.25" x14ac:dyDescent="0.25">
      <c r="A156" s="94" t="s">
        <v>521</v>
      </c>
      <c r="B156" s="62" t="s">
        <v>50</v>
      </c>
      <c r="C156" s="51" t="s">
        <v>20</v>
      </c>
      <c r="D156" s="62" t="s">
        <v>32</v>
      </c>
      <c r="E156" s="302" t="s">
        <v>221</v>
      </c>
      <c r="F156" s="303" t="s">
        <v>10</v>
      </c>
      <c r="G156" s="304" t="s">
        <v>522</v>
      </c>
      <c r="H156" s="51"/>
      <c r="I156" s="388">
        <f>SUM(I157)</f>
        <v>985000</v>
      </c>
    </row>
    <row r="157" spans="1:12" ht="18" customHeight="1" x14ac:dyDescent="0.25">
      <c r="A157" s="94" t="s">
        <v>21</v>
      </c>
      <c r="B157" s="62" t="s">
        <v>50</v>
      </c>
      <c r="C157" s="51" t="s">
        <v>20</v>
      </c>
      <c r="D157" s="62" t="s">
        <v>32</v>
      </c>
      <c r="E157" s="302" t="s">
        <v>221</v>
      </c>
      <c r="F157" s="303" t="s">
        <v>10</v>
      </c>
      <c r="G157" s="304" t="s">
        <v>522</v>
      </c>
      <c r="H157" s="51" t="s">
        <v>69</v>
      </c>
      <c r="I157" s="390">
        <v>985000</v>
      </c>
    </row>
    <row r="158" spans="1:12" ht="78.75" x14ac:dyDescent="0.25">
      <c r="A158" s="94" t="s">
        <v>260</v>
      </c>
      <c r="B158" s="62" t="s">
        <v>50</v>
      </c>
      <c r="C158" s="51" t="s">
        <v>20</v>
      </c>
      <c r="D158" s="150" t="s">
        <v>32</v>
      </c>
      <c r="E158" s="302" t="s">
        <v>258</v>
      </c>
      <c r="F158" s="303" t="s">
        <v>476</v>
      </c>
      <c r="G158" s="304" t="s">
        <v>477</v>
      </c>
      <c r="H158" s="51"/>
      <c r="I158" s="388">
        <f>SUM(I159)</f>
        <v>48000</v>
      </c>
    </row>
    <row r="159" spans="1:12" ht="47.25" x14ac:dyDescent="0.25">
      <c r="A159" s="94" t="s">
        <v>523</v>
      </c>
      <c r="B159" s="62" t="s">
        <v>50</v>
      </c>
      <c r="C159" s="51" t="s">
        <v>20</v>
      </c>
      <c r="D159" s="150" t="s">
        <v>32</v>
      </c>
      <c r="E159" s="302" t="s">
        <v>258</v>
      </c>
      <c r="F159" s="303" t="s">
        <v>10</v>
      </c>
      <c r="G159" s="304" t="s">
        <v>477</v>
      </c>
      <c r="H159" s="51"/>
      <c r="I159" s="388">
        <f>SUM(I160)</f>
        <v>48000</v>
      </c>
    </row>
    <row r="160" spans="1:12" ht="31.5" x14ac:dyDescent="0.25">
      <c r="A160" s="94" t="s">
        <v>259</v>
      </c>
      <c r="B160" s="62" t="s">
        <v>50</v>
      </c>
      <c r="C160" s="51" t="s">
        <v>20</v>
      </c>
      <c r="D160" s="150" t="s">
        <v>32</v>
      </c>
      <c r="E160" s="302" t="s">
        <v>258</v>
      </c>
      <c r="F160" s="303" t="s">
        <v>10</v>
      </c>
      <c r="G160" s="304" t="s">
        <v>524</v>
      </c>
      <c r="H160" s="51"/>
      <c r="I160" s="388">
        <f>SUM(I161)</f>
        <v>48000</v>
      </c>
    </row>
    <row r="161" spans="1:9" ht="31.5" customHeight="1" x14ac:dyDescent="0.25">
      <c r="A161" s="517" t="s">
        <v>655</v>
      </c>
      <c r="B161" s="406" t="s">
        <v>50</v>
      </c>
      <c r="C161" s="51" t="s">
        <v>20</v>
      </c>
      <c r="D161" s="150" t="s">
        <v>32</v>
      </c>
      <c r="E161" s="302" t="s">
        <v>258</v>
      </c>
      <c r="F161" s="303" t="s">
        <v>10</v>
      </c>
      <c r="G161" s="304" t="s">
        <v>524</v>
      </c>
      <c r="H161" s="51" t="s">
        <v>16</v>
      </c>
      <c r="I161" s="390">
        <v>48000</v>
      </c>
    </row>
    <row r="162" spans="1:9" ht="31.5" customHeight="1" x14ac:dyDescent="0.25">
      <c r="A162" s="143" t="s">
        <v>188</v>
      </c>
      <c r="B162" s="39" t="s">
        <v>50</v>
      </c>
      <c r="C162" s="35" t="s">
        <v>20</v>
      </c>
      <c r="D162" s="149" t="s">
        <v>32</v>
      </c>
      <c r="E162" s="305" t="s">
        <v>226</v>
      </c>
      <c r="F162" s="306" t="s">
        <v>476</v>
      </c>
      <c r="G162" s="307" t="s">
        <v>477</v>
      </c>
      <c r="H162" s="35"/>
      <c r="I162" s="387">
        <f>SUM(I163)</f>
        <v>16380370</v>
      </c>
    </row>
    <row r="163" spans="1:9" ht="65.25" customHeight="1" x14ac:dyDescent="0.25">
      <c r="A163" s="142" t="s">
        <v>189</v>
      </c>
      <c r="B163" s="407" t="s">
        <v>50</v>
      </c>
      <c r="C163" s="51" t="s">
        <v>20</v>
      </c>
      <c r="D163" s="150" t="s">
        <v>32</v>
      </c>
      <c r="E163" s="308" t="s">
        <v>227</v>
      </c>
      <c r="F163" s="309" t="s">
        <v>476</v>
      </c>
      <c r="G163" s="310" t="s">
        <v>477</v>
      </c>
      <c r="H163" s="51"/>
      <c r="I163" s="388">
        <f>SUM(I164)</f>
        <v>16380370</v>
      </c>
    </row>
    <row r="164" spans="1:9" ht="49.5" customHeight="1" x14ac:dyDescent="0.25">
      <c r="A164" s="142" t="s">
        <v>538</v>
      </c>
      <c r="B164" s="407" t="s">
        <v>50</v>
      </c>
      <c r="C164" s="51" t="s">
        <v>20</v>
      </c>
      <c r="D164" s="150" t="s">
        <v>32</v>
      </c>
      <c r="E164" s="308" t="s">
        <v>227</v>
      </c>
      <c r="F164" s="309" t="s">
        <v>12</v>
      </c>
      <c r="G164" s="310" t="s">
        <v>477</v>
      </c>
      <c r="H164" s="51"/>
      <c r="I164" s="388">
        <f>SUM(I165+I167)</f>
        <v>16380370</v>
      </c>
    </row>
    <row r="165" spans="1:9" ht="31.5" customHeight="1" x14ac:dyDescent="0.25">
      <c r="A165" s="142" t="s">
        <v>777</v>
      </c>
      <c r="B165" s="407" t="s">
        <v>50</v>
      </c>
      <c r="C165" s="51" t="s">
        <v>20</v>
      </c>
      <c r="D165" s="150" t="s">
        <v>32</v>
      </c>
      <c r="E165" s="308" t="s">
        <v>227</v>
      </c>
      <c r="F165" s="309" t="s">
        <v>12</v>
      </c>
      <c r="G165" s="310" t="s">
        <v>775</v>
      </c>
      <c r="H165" s="51"/>
      <c r="I165" s="388">
        <f>SUM(I166)</f>
        <v>165319</v>
      </c>
    </row>
    <row r="166" spans="1:9" ht="31.5" customHeight="1" x14ac:dyDescent="0.25">
      <c r="A166" s="142" t="s">
        <v>190</v>
      </c>
      <c r="B166" s="407" t="s">
        <v>50</v>
      </c>
      <c r="C166" s="51" t="s">
        <v>20</v>
      </c>
      <c r="D166" s="150" t="s">
        <v>32</v>
      </c>
      <c r="E166" s="308" t="s">
        <v>227</v>
      </c>
      <c r="F166" s="309" t="s">
        <v>12</v>
      </c>
      <c r="G166" s="310" t="s">
        <v>775</v>
      </c>
      <c r="H166" s="51" t="s">
        <v>185</v>
      </c>
      <c r="I166" s="390">
        <v>165319</v>
      </c>
    </row>
    <row r="167" spans="1:9" ht="18" customHeight="1" x14ac:dyDescent="0.25">
      <c r="A167" s="142" t="s">
        <v>778</v>
      </c>
      <c r="B167" s="407" t="s">
        <v>50</v>
      </c>
      <c r="C167" s="51" t="s">
        <v>20</v>
      </c>
      <c r="D167" s="150" t="s">
        <v>32</v>
      </c>
      <c r="E167" s="308" t="s">
        <v>227</v>
      </c>
      <c r="F167" s="309" t="s">
        <v>12</v>
      </c>
      <c r="G167" s="310" t="s">
        <v>776</v>
      </c>
      <c r="H167" s="51"/>
      <c r="I167" s="388">
        <f>SUM(I168)</f>
        <v>16215051</v>
      </c>
    </row>
    <row r="168" spans="1:9" ht="31.5" customHeight="1" x14ac:dyDescent="0.25">
      <c r="A168" s="142" t="s">
        <v>190</v>
      </c>
      <c r="B168" s="407" t="s">
        <v>50</v>
      </c>
      <c r="C168" s="51" t="s">
        <v>20</v>
      </c>
      <c r="D168" s="150" t="s">
        <v>32</v>
      </c>
      <c r="E168" s="308" t="s">
        <v>227</v>
      </c>
      <c r="F168" s="309" t="s">
        <v>12</v>
      </c>
      <c r="G168" s="310" t="s">
        <v>776</v>
      </c>
      <c r="H168" s="51" t="s">
        <v>185</v>
      </c>
      <c r="I168" s="390">
        <v>16215051</v>
      </c>
    </row>
    <row r="169" spans="1:9" ht="15.75" x14ac:dyDescent="0.25">
      <c r="A169" s="120" t="s">
        <v>26</v>
      </c>
      <c r="B169" s="30" t="s">
        <v>50</v>
      </c>
      <c r="C169" s="26" t="s">
        <v>20</v>
      </c>
      <c r="D169" s="30">
        <v>12</v>
      </c>
      <c r="E169" s="122"/>
      <c r="F169" s="417"/>
      <c r="G169" s="418"/>
      <c r="H169" s="26"/>
      <c r="I169" s="413">
        <f>SUM(I170,I175,I184,I191)</f>
        <v>887763</v>
      </c>
    </row>
    <row r="170" spans="1:9" ht="47.25" x14ac:dyDescent="0.25">
      <c r="A170" s="34" t="s">
        <v>138</v>
      </c>
      <c r="B170" s="37" t="s">
        <v>50</v>
      </c>
      <c r="C170" s="35" t="s">
        <v>20</v>
      </c>
      <c r="D170" s="37">
        <v>12</v>
      </c>
      <c r="E170" s="299" t="s">
        <v>502</v>
      </c>
      <c r="F170" s="300" t="s">
        <v>476</v>
      </c>
      <c r="G170" s="301" t="s">
        <v>477</v>
      </c>
      <c r="H170" s="35"/>
      <c r="I170" s="387">
        <f>SUM(I171)</f>
        <v>200000</v>
      </c>
    </row>
    <row r="171" spans="1:9" ht="66.75" customHeight="1" x14ac:dyDescent="0.25">
      <c r="A171" s="63" t="s">
        <v>139</v>
      </c>
      <c r="B171" s="62" t="s">
        <v>50</v>
      </c>
      <c r="C171" s="2" t="s">
        <v>20</v>
      </c>
      <c r="D171" s="368">
        <v>12</v>
      </c>
      <c r="E171" s="314" t="s">
        <v>211</v>
      </c>
      <c r="F171" s="315" t="s">
        <v>476</v>
      </c>
      <c r="G171" s="316" t="s">
        <v>477</v>
      </c>
      <c r="H171" s="2"/>
      <c r="I171" s="388">
        <f>SUM(I172)</f>
        <v>200000</v>
      </c>
    </row>
    <row r="172" spans="1:9" ht="47.25" x14ac:dyDescent="0.25">
      <c r="A172" s="63" t="s">
        <v>503</v>
      </c>
      <c r="B172" s="62" t="s">
        <v>50</v>
      </c>
      <c r="C172" s="2" t="s">
        <v>20</v>
      </c>
      <c r="D172" s="368">
        <v>12</v>
      </c>
      <c r="E172" s="314" t="s">
        <v>211</v>
      </c>
      <c r="F172" s="315" t="s">
        <v>10</v>
      </c>
      <c r="G172" s="316" t="s">
        <v>477</v>
      </c>
      <c r="H172" s="2"/>
      <c r="I172" s="388">
        <f>SUM(I173)</f>
        <v>200000</v>
      </c>
    </row>
    <row r="173" spans="1:9" ht="16.5" customHeight="1" x14ac:dyDescent="0.25">
      <c r="A173" s="105" t="s">
        <v>505</v>
      </c>
      <c r="B173" s="368" t="s">
        <v>50</v>
      </c>
      <c r="C173" s="2" t="s">
        <v>20</v>
      </c>
      <c r="D173" s="368">
        <v>12</v>
      </c>
      <c r="E173" s="314" t="s">
        <v>211</v>
      </c>
      <c r="F173" s="315" t="s">
        <v>10</v>
      </c>
      <c r="G173" s="316" t="s">
        <v>504</v>
      </c>
      <c r="H173" s="2"/>
      <c r="I173" s="388">
        <f>SUM(I174)</f>
        <v>200000</v>
      </c>
    </row>
    <row r="174" spans="1:9" ht="33" customHeight="1" x14ac:dyDescent="0.25">
      <c r="A174" s="110" t="s">
        <v>655</v>
      </c>
      <c r="B174" s="406" t="s">
        <v>50</v>
      </c>
      <c r="C174" s="2" t="s">
        <v>20</v>
      </c>
      <c r="D174" s="368">
        <v>12</v>
      </c>
      <c r="E174" s="314" t="s">
        <v>211</v>
      </c>
      <c r="F174" s="315" t="s">
        <v>10</v>
      </c>
      <c r="G174" s="316" t="s">
        <v>504</v>
      </c>
      <c r="H174" s="2" t="s">
        <v>16</v>
      </c>
      <c r="I174" s="389">
        <v>200000</v>
      </c>
    </row>
    <row r="175" spans="1:9" ht="52.5" customHeight="1" x14ac:dyDescent="0.25">
      <c r="A175" s="91" t="s">
        <v>197</v>
      </c>
      <c r="B175" s="37" t="s">
        <v>50</v>
      </c>
      <c r="C175" s="35" t="s">
        <v>20</v>
      </c>
      <c r="D175" s="37">
        <v>12</v>
      </c>
      <c r="E175" s="299" t="s">
        <v>734</v>
      </c>
      <c r="F175" s="300" t="s">
        <v>476</v>
      </c>
      <c r="G175" s="301" t="s">
        <v>477</v>
      </c>
      <c r="H175" s="35"/>
      <c r="I175" s="387">
        <f>SUM(I176)</f>
        <v>571061</v>
      </c>
    </row>
    <row r="176" spans="1:9" ht="80.25" customHeight="1" x14ac:dyDescent="0.25">
      <c r="A176" s="94" t="s">
        <v>198</v>
      </c>
      <c r="B176" s="62" t="s">
        <v>50</v>
      </c>
      <c r="C176" s="51" t="s">
        <v>20</v>
      </c>
      <c r="D176" s="62">
        <v>12</v>
      </c>
      <c r="E176" s="302" t="s">
        <v>228</v>
      </c>
      <c r="F176" s="303" t="s">
        <v>476</v>
      </c>
      <c r="G176" s="304" t="s">
        <v>477</v>
      </c>
      <c r="H176" s="51"/>
      <c r="I176" s="388">
        <f>SUM(I177)</f>
        <v>571061</v>
      </c>
    </row>
    <row r="177" spans="1:9" ht="33" customHeight="1" x14ac:dyDescent="0.25">
      <c r="A177" s="94" t="s">
        <v>541</v>
      </c>
      <c r="B177" s="62" t="s">
        <v>50</v>
      </c>
      <c r="C177" s="51" t="s">
        <v>20</v>
      </c>
      <c r="D177" s="62">
        <v>12</v>
      </c>
      <c r="E177" s="302" t="s">
        <v>228</v>
      </c>
      <c r="F177" s="303" t="s">
        <v>10</v>
      </c>
      <c r="G177" s="304" t="s">
        <v>477</v>
      </c>
      <c r="H177" s="51"/>
      <c r="I177" s="388">
        <f>SUM(I180+I182+I178)</f>
        <v>571061</v>
      </c>
    </row>
    <row r="178" spans="1:9" ht="49.5" customHeight="1" x14ac:dyDescent="0.25">
      <c r="A178" s="94" t="s">
        <v>795</v>
      </c>
      <c r="B178" s="62" t="s">
        <v>50</v>
      </c>
      <c r="C178" s="51" t="s">
        <v>20</v>
      </c>
      <c r="D178" s="62">
        <v>12</v>
      </c>
      <c r="E178" s="302" t="s">
        <v>228</v>
      </c>
      <c r="F178" s="303" t="s">
        <v>10</v>
      </c>
      <c r="G178" s="546">
        <v>13600</v>
      </c>
      <c r="H178" s="51"/>
      <c r="I178" s="388">
        <f>SUM(I179)</f>
        <v>372849</v>
      </c>
    </row>
    <row r="179" spans="1:9" ht="17.25" customHeight="1" x14ac:dyDescent="0.25">
      <c r="A179" s="94" t="s">
        <v>21</v>
      </c>
      <c r="B179" s="62" t="s">
        <v>50</v>
      </c>
      <c r="C179" s="51" t="s">
        <v>20</v>
      </c>
      <c r="D179" s="62">
        <v>12</v>
      </c>
      <c r="E179" s="302" t="s">
        <v>228</v>
      </c>
      <c r="F179" s="303" t="s">
        <v>10</v>
      </c>
      <c r="G179" s="546">
        <v>13600</v>
      </c>
      <c r="H179" s="51" t="s">
        <v>69</v>
      </c>
      <c r="I179" s="390">
        <v>372849</v>
      </c>
    </row>
    <row r="180" spans="1:9" ht="33.75" customHeight="1" x14ac:dyDescent="0.25">
      <c r="A180" s="94" t="s">
        <v>782</v>
      </c>
      <c r="B180" s="62" t="s">
        <v>50</v>
      </c>
      <c r="C180" s="51" t="s">
        <v>20</v>
      </c>
      <c r="D180" s="62">
        <v>12</v>
      </c>
      <c r="E180" s="302" t="s">
        <v>228</v>
      </c>
      <c r="F180" s="303" t="s">
        <v>10</v>
      </c>
      <c r="G180" s="304" t="s">
        <v>780</v>
      </c>
      <c r="H180" s="51"/>
      <c r="I180" s="388">
        <f>SUM(I181)</f>
        <v>93212</v>
      </c>
    </row>
    <row r="181" spans="1:9" ht="18" customHeight="1" x14ac:dyDescent="0.25">
      <c r="A181" s="136" t="s">
        <v>21</v>
      </c>
      <c r="B181" s="62" t="s">
        <v>50</v>
      </c>
      <c r="C181" s="51" t="s">
        <v>20</v>
      </c>
      <c r="D181" s="62">
        <v>12</v>
      </c>
      <c r="E181" s="302" t="s">
        <v>228</v>
      </c>
      <c r="F181" s="303" t="s">
        <v>10</v>
      </c>
      <c r="G181" s="304" t="s">
        <v>780</v>
      </c>
      <c r="H181" s="51" t="s">
        <v>69</v>
      </c>
      <c r="I181" s="390">
        <v>93212</v>
      </c>
    </row>
    <row r="182" spans="1:9" ht="48.75" customHeight="1" x14ac:dyDescent="0.25">
      <c r="A182" s="94" t="s">
        <v>736</v>
      </c>
      <c r="B182" s="62" t="s">
        <v>50</v>
      </c>
      <c r="C182" s="51" t="s">
        <v>20</v>
      </c>
      <c r="D182" s="62">
        <v>12</v>
      </c>
      <c r="E182" s="302" t="s">
        <v>228</v>
      </c>
      <c r="F182" s="303" t="s">
        <v>10</v>
      </c>
      <c r="G182" s="304" t="s">
        <v>735</v>
      </c>
      <c r="H182" s="51"/>
      <c r="I182" s="388">
        <f>SUM(I183)</f>
        <v>105000</v>
      </c>
    </row>
    <row r="183" spans="1:9" ht="19.5" customHeight="1" x14ac:dyDescent="0.25">
      <c r="A183" s="94" t="s">
        <v>21</v>
      </c>
      <c r="B183" s="62" t="s">
        <v>50</v>
      </c>
      <c r="C183" s="51" t="s">
        <v>20</v>
      </c>
      <c r="D183" s="62">
        <v>12</v>
      </c>
      <c r="E183" s="302" t="s">
        <v>228</v>
      </c>
      <c r="F183" s="303" t="s">
        <v>10</v>
      </c>
      <c r="G183" s="304" t="s">
        <v>735</v>
      </c>
      <c r="H183" s="51" t="s">
        <v>69</v>
      </c>
      <c r="I183" s="390">
        <v>105000</v>
      </c>
    </row>
    <row r="184" spans="1:9" ht="31.5" hidden="1" x14ac:dyDescent="0.25">
      <c r="A184" s="79" t="s">
        <v>149</v>
      </c>
      <c r="B184" s="40" t="s">
        <v>50</v>
      </c>
      <c r="C184" s="36" t="s">
        <v>20</v>
      </c>
      <c r="D184" s="36" t="s">
        <v>79</v>
      </c>
      <c r="E184" s="293" t="s">
        <v>223</v>
      </c>
      <c r="F184" s="294" t="s">
        <v>476</v>
      </c>
      <c r="G184" s="295" t="s">
        <v>477</v>
      </c>
      <c r="H184" s="35"/>
      <c r="I184" s="387">
        <f>SUM(I185)</f>
        <v>0</v>
      </c>
    </row>
    <row r="185" spans="1:9" ht="46.5" hidden="1" customHeight="1" x14ac:dyDescent="0.25">
      <c r="A185" s="105" t="s">
        <v>150</v>
      </c>
      <c r="B185" s="279" t="s">
        <v>50</v>
      </c>
      <c r="C185" s="5" t="s">
        <v>20</v>
      </c>
      <c r="D185" s="279">
        <v>12</v>
      </c>
      <c r="E185" s="314" t="s">
        <v>224</v>
      </c>
      <c r="F185" s="315" t="s">
        <v>476</v>
      </c>
      <c r="G185" s="316" t="s">
        <v>477</v>
      </c>
      <c r="H185" s="351"/>
      <c r="I185" s="388">
        <f>SUM(I186)</f>
        <v>0</v>
      </c>
    </row>
    <row r="186" spans="1:9" ht="63" hidden="1" x14ac:dyDescent="0.25">
      <c r="A186" s="105" t="s">
        <v>528</v>
      </c>
      <c r="B186" s="279" t="s">
        <v>50</v>
      </c>
      <c r="C186" s="5" t="s">
        <v>20</v>
      </c>
      <c r="D186" s="279">
        <v>12</v>
      </c>
      <c r="E186" s="314" t="s">
        <v>224</v>
      </c>
      <c r="F186" s="315" t="s">
        <v>10</v>
      </c>
      <c r="G186" s="316" t="s">
        <v>477</v>
      </c>
      <c r="H186" s="351"/>
      <c r="I186" s="388">
        <f>SUM(I187+I189)</f>
        <v>0</v>
      </c>
    </row>
    <row r="187" spans="1:9" ht="31.5" hidden="1" x14ac:dyDescent="0.25">
      <c r="A187" s="3" t="s">
        <v>530</v>
      </c>
      <c r="B187" s="279" t="s">
        <v>50</v>
      </c>
      <c r="C187" s="5" t="s">
        <v>20</v>
      </c>
      <c r="D187" s="279">
        <v>12</v>
      </c>
      <c r="E187" s="314" t="s">
        <v>224</v>
      </c>
      <c r="F187" s="315" t="s">
        <v>10</v>
      </c>
      <c r="G187" s="316" t="s">
        <v>529</v>
      </c>
      <c r="H187" s="351"/>
      <c r="I187" s="388">
        <f>SUM(I188)</f>
        <v>0</v>
      </c>
    </row>
    <row r="188" spans="1:9" ht="16.5" hidden="1" customHeight="1" x14ac:dyDescent="0.25">
      <c r="A188" s="105" t="s">
        <v>18</v>
      </c>
      <c r="B188" s="279" t="s">
        <v>50</v>
      </c>
      <c r="C188" s="5" t="s">
        <v>20</v>
      </c>
      <c r="D188" s="279">
        <v>12</v>
      </c>
      <c r="E188" s="314" t="s">
        <v>224</v>
      </c>
      <c r="F188" s="315" t="s">
        <v>10</v>
      </c>
      <c r="G188" s="316" t="s">
        <v>529</v>
      </c>
      <c r="H188" s="351" t="s">
        <v>17</v>
      </c>
      <c r="I188" s="390"/>
    </row>
    <row r="189" spans="1:9" ht="32.25" hidden="1" customHeight="1" x14ac:dyDescent="0.25">
      <c r="A189" s="529" t="s">
        <v>699</v>
      </c>
      <c r="B189" s="527" t="s">
        <v>50</v>
      </c>
      <c r="C189" s="5" t="s">
        <v>20</v>
      </c>
      <c r="D189" s="527">
        <v>12</v>
      </c>
      <c r="E189" s="314" t="s">
        <v>224</v>
      </c>
      <c r="F189" s="315" t="s">
        <v>10</v>
      </c>
      <c r="G189" s="316" t="s">
        <v>698</v>
      </c>
      <c r="H189" s="351"/>
      <c r="I189" s="388">
        <f>SUM(I190)</f>
        <v>0</v>
      </c>
    </row>
    <row r="190" spans="1:9" ht="16.5" hidden="1" customHeight="1" x14ac:dyDescent="0.25">
      <c r="A190" s="105" t="s">
        <v>18</v>
      </c>
      <c r="B190" s="527" t="s">
        <v>50</v>
      </c>
      <c r="C190" s="5" t="s">
        <v>20</v>
      </c>
      <c r="D190" s="527">
        <v>12</v>
      </c>
      <c r="E190" s="314" t="s">
        <v>224</v>
      </c>
      <c r="F190" s="315" t="s">
        <v>10</v>
      </c>
      <c r="G190" s="316" t="s">
        <v>698</v>
      </c>
      <c r="H190" s="351" t="s">
        <v>17</v>
      </c>
      <c r="I190" s="390"/>
    </row>
    <row r="191" spans="1:9" ht="31.5" x14ac:dyDescent="0.25">
      <c r="A191" s="79" t="s">
        <v>140</v>
      </c>
      <c r="B191" s="40" t="s">
        <v>50</v>
      </c>
      <c r="C191" s="36" t="s">
        <v>20</v>
      </c>
      <c r="D191" s="36" t="s">
        <v>79</v>
      </c>
      <c r="E191" s="293" t="s">
        <v>216</v>
      </c>
      <c r="F191" s="294" t="s">
        <v>476</v>
      </c>
      <c r="G191" s="295" t="s">
        <v>477</v>
      </c>
      <c r="H191" s="35"/>
      <c r="I191" s="387">
        <f>SUM(I192)</f>
        <v>116702</v>
      </c>
    </row>
    <row r="192" spans="1:9" ht="31.5" x14ac:dyDescent="0.25">
      <c r="A192" s="105" t="s">
        <v>141</v>
      </c>
      <c r="B192" s="279" t="s">
        <v>50</v>
      </c>
      <c r="C192" s="5" t="s">
        <v>20</v>
      </c>
      <c r="D192" s="279">
        <v>12</v>
      </c>
      <c r="E192" s="314" t="s">
        <v>217</v>
      </c>
      <c r="F192" s="315" t="s">
        <v>476</v>
      </c>
      <c r="G192" s="316" t="s">
        <v>477</v>
      </c>
      <c r="H192" s="351"/>
      <c r="I192" s="388">
        <f>SUM(I193)</f>
        <v>116702</v>
      </c>
    </row>
    <row r="193" spans="1:9" ht="31.5" x14ac:dyDescent="0.25">
      <c r="A193" s="3" t="s">
        <v>96</v>
      </c>
      <c r="B193" s="279" t="s">
        <v>50</v>
      </c>
      <c r="C193" s="5" t="s">
        <v>20</v>
      </c>
      <c r="D193" s="279">
        <v>12</v>
      </c>
      <c r="E193" s="314" t="s">
        <v>217</v>
      </c>
      <c r="F193" s="315" t="s">
        <v>476</v>
      </c>
      <c r="G193" s="316" t="s">
        <v>510</v>
      </c>
      <c r="H193" s="351"/>
      <c r="I193" s="388">
        <f>SUM(I194:I196)</f>
        <v>116702</v>
      </c>
    </row>
    <row r="194" spans="1:9" ht="63" x14ac:dyDescent="0.25">
      <c r="A194" s="125" t="s">
        <v>86</v>
      </c>
      <c r="B194" s="368" t="s">
        <v>50</v>
      </c>
      <c r="C194" s="5" t="s">
        <v>20</v>
      </c>
      <c r="D194" s="279">
        <v>12</v>
      </c>
      <c r="E194" s="314" t="s">
        <v>217</v>
      </c>
      <c r="F194" s="315" t="s">
        <v>476</v>
      </c>
      <c r="G194" s="316" t="s">
        <v>510</v>
      </c>
      <c r="H194" s="351" t="s">
        <v>13</v>
      </c>
      <c r="I194" s="390">
        <v>105202</v>
      </c>
    </row>
    <row r="195" spans="1:9" ht="30.75" customHeight="1" x14ac:dyDescent="0.25">
      <c r="A195" s="136" t="s">
        <v>655</v>
      </c>
      <c r="B195" s="407" t="s">
        <v>50</v>
      </c>
      <c r="C195" s="5" t="s">
        <v>20</v>
      </c>
      <c r="D195" s="279">
        <v>12</v>
      </c>
      <c r="E195" s="314" t="s">
        <v>217</v>
      </c>
      <c r="F195" s="315" t="s">
        <v>476</v>
      </c>
      <c r="G195" s="316" t="s">
        <v>510</v>
      </c>
      <c r="H195" s="351" t="s">
        <v>16</v>
      </c>
      <c r="I195" s="390">
        <v>9700</v>
      </c>
    </row>
    <row r="196" spans="1:9" ht="17.25" customHeight="1" x14ac:dyDescent="0.25">
      <c r="A196" s="3" t="s">
        <v>18</v>
      </c>
      <c r="B196" s="279" t="s">
        <v>50</v>
      </c>
      <c r="C196" s="5" t="s">
        <v>20</v>
      </c>
      <c r="D196" s="279">
        <v>12</v>
      </c>
      <c r="E196" s="314" t="s">
        <v>217</v>
      </c>
      <c r="F196" s="315" t="s">
        <v>476</v>
      </c>
      <c r="G196" s="316" t="s">
        <v>510</v>
      </c>
      <c r="H196" s="351" t="s">
        <v>17</v>
      </c>
      <c r="I196" s="390">
        <v>1800</v>
      </c>
    </row>
    <row r="197" spans="1:9" ht="15.75" x14ac:dyDescent="0.25">
      <c r="A197" s="18" t="s">
        <v>153</v>
      </c>
      <c r="B197" s="24" t="s">
        <v>50</v>
      </c>
      <c r="C197" s="19" t="s">
        <v>110</v>
      </c>
      <c r="D197" s="24"/>
      <c r="E197" s="414"/>
      <c r="F197" s="415"/>
      <c r="G197" s="416"/>
      <c r="H197" s="365"/>
      <c r="I197" s="412">
        <f>SUM(I198+I206+I236)</f>
        <v>4552416</v>
      </c>
    </row>
    <row r="198" spans="1:9" s="11" customFormat="1" ht="15.75" x14ac:dyDescent="0.25">
      <c r="A198" s="25" t="s">
        <v>253</v>
      </c>
      <c r="B198" s="409" t="s">
        <v>50</v>
      </c>
      <c r="C198" s="29" t="s">
        <v>110</v>
      </c>
      <c r="D198" s="366" t="s">
        <v>10</v>
      </c>
      <c r="E198" s="345"/>
      <c r="F198" s="346"/>
      <c r="G198" s="347"/>
      <c r="H198" s="28"/>
      <c r="I198" s="413">
        <f>SUM(I199)</f>
        <v>48048</v>
      </c>
    </row>
    <row r="199" spans="1:9" ht="47.25" x14ac:dyDescent="0.25">
      <c r="A199" s="34" t="s">
        <v>197</v>
      </c>
      <c r="B199" s="40" t="s">
        <v>50</v>
      </c>
      <c r="C199" s="36" t="s">
        <v>110</v>
      </c>
      <c r="D199" s="152" t="s">
        <v>10</v>
      </c>
      <c r="E199" s="299" t="s">
        <v>531</v>
      </c>
      <c r="F199" s="300" t="s">
        <v>476</v>
      </c>
      <c r="G199" s="301" t="s">
        <v>477</v>
      </c>
      <c r="H199" s="38"/>
      <c r="I199" s="387">
        <f>SUM(I200)</f>
        <v>48048</v>
      </c>
    </row>
    <row r="200" spans="1:9" ht="78.75" x14ac:dyDescent="0.25">
      <c r="A200" s="3" t="s">
        <v>255</v>
      </c>
      <c r="B200" s="279" t="s">
        <v>50</v>
      </c>
      <c r="C200" s="5" t="s">
        <v>110</v>
      </c>
      <c r="D200" s="151" t="s">
        <v>10</v>
      </c>
      <c r="E200" s="314" t="s">
        <v>254</v>
      </c>
      <c r="F200" s="315" t="s">
        <v>476</v>
      </c>
      <c r="G200" s="316" t="s">
        <v>477</v>
      </c>
      <c r="H200" s="68"/>
      <c r="I200" s="388">
        <f>SUM(I201)</f>
        <v>48048</v>
      </c>
    </row>
    <row r="201" spans="1:9" ht="47.25" x14ac:dyDescent="0.25">
      <c r="A201" s="73" t="s">
        <v>671</v>
      </c>
      <c r="B201" s="151" t="s">
        <v>50</v>
      </c>
      <c r="C201" s="5" t="s">
        <v>110</v>
      </c>
      <c r="D201" s="151" t="s">
        <v>10</v>
      </c>
      <c r="E201" s="314" t="s">
        <v>254</v>
      </c>
      <c r="F201" s="315" t="s">
        <v>10</v>
      </c>
      <c r="G201" s="316" t="s">
        <v>477</v>
      </c>
      <c r="H201" s="68"/>
      <c r="I201" s="388">
        <f>SUM(I202+I204)</f>
        <v>48048</v>
      </c>
    </row>
    <row r="202" spans="1:9" ht="32.25" hidden="1" customHeight="1" x14ac:dyDescent="0.25">
      <c r="A202" s="130" t="s">
        <v>261</v>
      </c>
      <c r="B202" s="62" t="s">
        <v>50</v>
      </c>
      <c r="C202" s="5" t="s">
        <v>110</v>
      </c>
      <c r="D202" s="151" t="s">
        <v>10</v>
      </c>
      <c r="E202" s="314" t="s">
        <v>254</v>
      </c>
      <c r="F202" s="315" t="s">
        <v>10</v>
      </c>
      <c r="G202" s="316" t="s">
        <v>533</v>
      </c>
      <c r="H202" s="68"/>
      <c r="I202" s="388">
        <f>SUM(I203)</f>
        <v>0</v>
      </c>
    </row>
    <row r="203" spans="1:9" ht="30.75" hidden="1" customHeight="1" x14ac:dyDescent="0.25">
      <c r="A203" s="136" t="s">
        <v>655</v>
      </c>
      <c r="B203" s="407" t="s">
        <v>50</v>
      </c>
      <c r="C203" s="5" t="s">
        <v>110</v>
      </c>
      <c r="D203" s="151" t="s">
        <v>10</v>
      </c>
      <c r="E203" s="314" t="s">
        <v>254</v>
      </c>
      <c r="F203" s="315" t="s">
        <v>10</v>
      </c>
      <c r="G203" s="316" t="s">
        <v>533</v>
      </c>
      <c r="H203" s="68" t="s">
        <v>16</v>
      </c>
      <c r="I203" s="390"/>
    </row>
    <row r="204" spans="1:9" ht="33" customHeight="1" x14ac:dyDescent="0.25">
      <c r="A204" s="130" t="s">
        <v>534</v>
      </c>
      <c r="B204" s="433" t="s">
        <v>50</v>
      </c>
      <c r="C204" s="5" t="s">
        <v>110</v>
      </c>
      <c r="D204" s="151" t="s">
        <v>10</v>
      </c>
      <c r="E204" s="314" t="s">
        <v>254</v>
      </c>
      <c r="F204" s="315" t="s">
        <v>10</v>
      </c>
      <c r="G204" s="316" t="s">
        <v>535</v>
      </c>
      <c r="H204" s="68"/>
      <c r="I204" s="388">
        <f>SUM(I205)</f>
        <v>48048</v>
      </c>
    </row>
    <row r="205" spans="1:9" ht="17.25" customHeight="1" x14ac:dyDescent="0.25">
      <c r="A205" s="94" t="s">
        <v>21</v>
      </c>
      <c r="B205" s="431" t="s">
        <v>50</v>
      </c>
      <c r="C205" s="5" t="s">
        <v>110</v>
      </c>
      <c r="D205" s="151" t="s">
        <v>10</v>
      </c>
      <c r="E205" s="314" t="s">
        <v>254</v>
      </c>
      <c r="F205" s="315" t="s">
        <v>10</v>
      </c>
      <c r="G205" s="316" t="s">
        <v>535</v>
      </c>
      <c r="H205" s="68" t="s">
        <v>69</v>
      </c>
      <c r="I205" s="390">
        <v>48048</v>
      </c>
    </row>
    <row r="206" spans="1:9" ht="15.75" x14ac:dyDescent="0.25">
      <c r="A206" s="25" t="s">
        <v>154</v>
      </c>
      <c r="B206" s="409" t="s">
        <v>50</v>
      </c>
      <c r="C206" s="29" t="s">
        <v>110</v>
      </c>
      <c r="D206" s="26" t="s">
        <v>12</v>
      </c>
      <c r="E206" s="345"/>
      <c r="F206" s="346"/>
      <c r="G206" s="347"/>
      <c r="H206" s="28"/>
      <c r="I206" s="413">
        <f>SUM(I207+I220+I225)</f>
        <v>4254368</v>
      </c>
    </row>
    <row r="207" spans="1:9" ht="36" customHeight="1" x14ac:dyDescent="0.25">
      <c r="A207" s="34" t="s">
        <v>186</v>
      </c>
      <c r="B207" s="40" t="s">
        <v>50</v>
      </c>
      <c r="C207" s="36" t="s">
        <v>110</v>
      </c>
      <c r="D207" s="40" t="s">
        <v>12</v>
      </c>
      <c r="E207" s="299" t="s">
        <v>536</v>
      </c>
      <c r="F207" s="300" t="s">
        <v>476</v>
      </c>
      <c r="G207" s="301" t="s">
        <v>477</v>
      </c>
      <c r="H207" s="38"/>
      <c r="I207" s="387">
        <f>SUM(I208)</f>
        <v>2890368</v>
      </c>
    </row>
    <row r="208" spans="1:9" ht="47.25" x14ac:dyDescent="0.25">
      <c r="A208" s="63" t="s">
        <v>187</v>
      </c>
      <c r="B208" s="431" t="s">
        <v>50</v>
      </c>
      <c r="C208" s="5" t="s">
        <v>110</v>
      </c>
      <c r="D208" s="509" t="s">
        <v>12</v>
      </c>
      <c r="E208" s="314" t="s">
        <v>225</v>
      </c>
      <c r="F208" s="315" t="s">
        <v>476</v>
      </c>
      <c r="G208" s="316" t="s">
        <v>477</v>
      </c>
      <c r="H208" s="68"/>
      <c r="I208" s="388">
        <f>SUM(I209)</f>
        <v>2890368</v>
      </c>
    </row>
    <row r="209" spans="1:9" ht="31.5" x14ac:dyDescent="0.25">
      <c r="A209" s="130" t="s">
        <v>537</v>
      </c>
      <c r="B209" s="433" t="s">
        <v>50</v>
      </c>
      <c r="C209" s="5" t="s">
        <v>110</v>
      </c>
      <c r="D209" s="509" t="s">
        <v>12</v>
      </c>
      <c r="E209" s="314" t="s">
        <v>225</v>
      </c>
      <c r="F209" s="315" t="s">
        <v>10</v>
      </c>
      <c r="G209" s="316" t="s">
        <v>477</v>
      </c>
      <c r="H209" s="68"/>
      <c r="I209" s="388">
        <f>SUM(I210+I212+I214+I216+I218)</f>
        <v>2890368</v>
      </c>
    </row>
    <row r="210" spans="1:9" ht="33.75" customHeight="1" x14ac:dyDescent="0.25">
      <c r="A210" s="130" t="s">
        <v>810</v>
      </c>
      <c r="B210" s="433" t="s">
        <v>50</v>
      </c>
      <c r="C210" s="5" t="s">
        <v>110</v>
      </c>
      <c r="D210" s="523" t="s">
        <v>12</v>
      </c>
      <c r="E210" s="314" t="s">
        <v>225</v>
      </c>
      <c r="F210" s="315" t="s">
        <v>10</v>
      </c>
      <c r="G210" s="524">
        <v>13420</v>
      </c>
      <c r="H210" s="68"/>
      <c r="I210" s="388">
        <f>SUM(I211)</f>
        <v>928000</v>
      </c>
    </row>
    <row r="211" spans="1:9" ht="18" customHeight="1" x14ac:dyDescent="0.25">
      <c r="A211" s="130" t="s">
        <v>21</v>
      </c>
      <c r="B211" s="433" t="s">
        <v>50</v>
      </c>
      <c r="C211" s="5" t="s">
        <v>110</v>
      </c>
      <c r="D211" s="523" t="s">
        <v>12</v>
      </c>
      <c r="E211" s="314" t="s">
        <v>225</v>
      </c>
      <c r="F211" s="315" t="s">
        <v>10</v>
      </c>
      <c r="G211" s="524">
        <v>13420</v>
      </c>
      <c r="H211" s="68" t="s">
        <v>69</v>
      </c>
      <c r="I211" s="390">
        <v>928000</v>
      </c>
    </row>
    <row r="212" spans="1:9" ht="31.5" x14ac:dyDescent="0.25">
      <c r="A212" s="130" t="s">
        <v>791</v>
      </c>
      <c r="B212" s="433" t="s">
        <v>50</v>
      </c>
      <c r="C212" s="5" t="s">
        <v>110</v>
      </c>
      <c r="D212" s="523" t="s">
        <v>12</v>
      </c>
      <c r="E212" s="314" t="s">
        <v>225</v>
      </c>
      <c r="F212" s="315" t="s">
        <v>10</v>
      </c>
      <c r="G212" s="524">
        <v>13430</v>
      </c>
      <c r="H212" s="68"/>
      <c r="I212" s="388">
        <f>SUM(I213)</f>
        <v>1407000</v>
      </c>
    </row>
    <row r="213" spans="1:9" ht="16.5" customHeight="1" x14ac:dyDescent="0.25">
      <c r="A213" s="130" t="s">
        <v>21</v>
      </c>
      <c r="B213" s="433" t="s">
        <v>50</v>
      </c>
      <c r="C213" s="5" t="s">
        <v>110</v>
      </c>
      <c r="D213" s="523" t="s">
        <v>12</v>
      </c>
      <c r="E213" s="314" t="s">
        <v>225</v>
      </c>
      <c r="F213" s="315" t="s">
        <v>10</v>
      </c>
      <c r="G213" s="524">
        <v>13430</v>
      </c>
      <c r="H213" s="68" t="s">
        <v>69</v>
      </c>
      <c r="I213" s="390">
        <v>1407000</v>
      </c>
    </row>
    <row r="214" spans="1:9" ht="31.5" x14ac:dyDescent="0.25">
      <c r="A214" s="130" t="s">
        <v>648</v>
      </c>
      <c r="B214" s="433" t="s">
        <v>50</v>
      </c>
      <c r="C214" s="5" t="s">
        <v>110</v>
      </c>
      <c r="D214" s="511" t="s">
        <v>12</v>
      </c>
      <c r="E214" s="314" t="s">
        <v>225</v>
      </c>
      <c r="F214" s="315" t="s">
        <v>10</v>
      </c>
      <c r="G214" s="316" t="s">
        <v>647</v>
      </c>
      <c r="H214" s="68"/>
      <c r="I214" s="388">
        <f>SUM(I215)</f>
        <v>102000</v>
      </c>
    </row>
    <row r="215" spans="1:9" ht="16.5" customHeight="1" x14ac:dyDescent="0.25">
      <c r="A215" s="94" t="s">
        <v>21</v>
      </c>
      <c r="B215" s="433" t="s">
        <v>50</v>
      </c>
      <c r="C215" s="5" t="s">
        <v>110</v>
      </c>
      <c r="D215" s="511" t="s">
        <v>12</v>
      </c>
      <c r="E215" s="314" t="s">
        <v>225</v>
      </c>
      <c r="F215" s="315" t="s">
        <v>10</v>
      </c>
      <c r="G215" s="316" t="s">
        <v>647</v>
      </c>
      <c r="H215" s="68" t="s">
        <v>69</v>
      </c>
      <c r="I215" s="390">
        <v>102000</v>
      </c>
    </row>
    <row r="216" spans="1:9" s="50" customFormat="1" ht="31.5" customHeight="1" x14ac:dyDescent="0.25">
      <c r="A216" s="94" t="s">
        <v>788</v>
      </c>
      <c r="B216" s="431" t="s">
        <v>50</v>
      </c>
      <c r="C216" s="5" t="s">
        <v>110</v>
      </c>
      <c r="D216" s="279" t="s">
        <v>12</v>
      </c>
      <c r="E216" s="314" t="s">
        <v>225</v>
      </c>
      <c r="F216" s="315" t="s">
        <v>10</v>
      </c>
      <c r="G216" s="316" t="s">
        <v>789</v>
      </c>
      <c r="H216" s="68"/>
      <c r="I216" s="388">
        <f>SUM(I217)</f>
        <v>102885</v>
      </c>
    </row>
    <row r="217" spans="1:9" s="50" customFormat="1" ht="15.75" customHeight="1" x14ac:dyDescent="0.25">
      <c r="A217" s="94" t="s">
        <v>21</v>
      </c>
      <c r="B217" s="431" t="s">
        <v>50</v>
      </c>
      <c r="C217" s="5" t="s">
        <v>110</v>
      </c>
      <c r="D217" s="279" t="s">
        <v>12</v>
      </c>
      <c r="E217" s="314" t="s">
        <v>225</v>
      </c>
      <c r="F217" s="315" t="s">
        <v>10</v>
      </c>
      <c r="G217" s="316" t="s">
        <v>789</v>
      </c>
      <c r="H217" s="68" t="s">
        <v>69</v>
      </c>
      <c r="I217" s="390">
        <v>102885</v>
      </c>
    </row>
    <row r="218" spans="1:9" s="50" customFormat="1" ht="32.25" customHeight="1" x14ac:dyDescent="0.25">
      <c r="A218" s="94" t="s">
        <v>811</v>
      </c>
      <c r="B218" s="431" t="s">
        <v>50</v>
      </c>
      <c r="C218" s="5" t="s">
        <v>110</v>
      </c>
      <c r="D218" s="510" t="s">
        <v>12</v>
      </c>
      <c r="E218" s="314" t="s">
        <v>225</v>
      </c>
      <c r="F218" s="315" t="s">
        <v>10</v>
      </c>
      <c r="G218" s="316" t="s">
        <v>790</v>
      </c>
      <c r="H218" s="68"/>
      <c r="I218" s="388">
        <f>SUM(I219)</f>
        <v>350483</v>
      </c>
    </row>
    <row r="219" spans="1:9" s="50" customFormat="1" ht="15.75" customHeight="1" x14ac:dyDescent="0.25">
      <c r="A219" s="94" t="s">
        <v>21</v>
      </c>
      <c r="B219" s="431" t="s">
        <v>50</v>
      </c>
      <c r="C219" s="5" t="s">
        <v>110</v>
      </c>
      <c r="D219" s="510" t="s">
        <v>12</v>
      </c>
      <c r="E219" s="314" t="s">
        <v>225</v>
      </c>
      <c r="F219" s="315" t="s">
        <v>10</v>
      </c>
      <c r="G219" s="316" t="s">
        <v>790</v>
      </c>
      <c r="H219" s="68" t="s">
        <v>69</v>
      </c>
      <c r="I219" s="390">
        <v>350483</v>
      </c>
    </row>
    <row r="220" spans="1:9" s="50" customFormat="1" ht="47.25" x14ac:dyDescent="0.25">
      <c r="A220" s="34" t="s">
        <v>197</v>
      </c>
      <c r="B220" s="40" t="s">
        <v>50</v>
      </c>
      <c r="C220" s="36" t="s">
        <v>110</v>
      </c>
      <c r="D220" s="152" t="s">
        <v>12</v>
      </c>
      <c r="E220" s="299" t="s">
        <v>531</v>
      </c>
      <c r="F220" s="300" t="s">
        <v>476</v>
      </c>
      <c r="G220" s="301" t="s">
        <v>477</v>
      </c>
      <c r="H220" s="38"/>
      <c r="I220" s="387">
        <f>SUM(I221)</f>
        <v>325000</v>
      </c>
    </row>
    <row r="221" spans="1:9" s="50" customFormat="1" ht="78.75" x14ac:dyDescent="0.25">
      <c r="A221" s="63" t="s">
        <v>255</v>
      </c>
      <c r="B221" s="431" t="s">
        <v>50</v>
      </c>
      <c r="C221" s="5" t="s">
        <v>110</v>
      </c>
      <c r="D221" s="151" t="s">
        <v>12</v>
      </c>
      <c r="E221" s="314" t="s">
        <v>254</v>
      </c>
      <c r="F221" s="315" t="s">
        <v>476</v>
      </c>
      <c r="G221" s="316" t="s">
        <v>477</v>
      </c>
      <c r="H221" s="351"/>
      <c r="I221" s="388">
        <f>SUM(I222)</f>
        <v>325000</v>
      </c>
    </row>
    <row r="222" spans="1:9" s="50" customFormat="1" ht="47.25" x14ac:dyDescent="0.25">
      <c r="A222" s="130" t="s">
        <v>532</v>
      </c>
      <c r="B222" s="433" t="s">
        <v>50</v>
      </c>
      <c r="C222" s="5" t="s">
        <v>110</v>
      </c>
      <c r="D222" s="151" t="s">
        <v>12</v>
      </c>
      <c r="E222" s="314" t="s">
        <v>254</v>
      </c>
      <c r="F222" s="315" t="s">
        <v>10</v>
      </c>
      <c r="G222" s="316" t="s">
        <v>477</v>
      </c>
      <c r="H222" s="351"/>
      <c r="I222" s="388">
        <f>SUM(I223)</f>
        <v>325000</v>
      </c>
    </row>
    <row r="223" spans="1:9" s="50" customFormat="1" ht="33.75" customHeight="1" x14ac:dyDescent="0.25">
      <c r="A223" s="130" t="s">
        <v>612</v>
      </c>
      <c r="B223" s="433" t="s">
        <v>50</v>
      </c>
      <c r="C223" s="5" t="s">
        <v>110</v>
      </c>
      <c r="D223" s="151" t="s">
        <v>12</v>
      </c>
      <c r="E223" s="314" t="s">
        <v>254</v>
      </c>
      <c r="F223" s="315" t="s">
        <v>10</v>
      </c>
      <c r="G223" s="316" t="s">
        <v>613</v>
      </c>
      <c r="H223" s="351"/>
      <c r="I223" s="388">
        <f>SUM(I224)</f>
        <v>325000</v>
      </c>
    </row>
    <row r="224" spans="1:9" s="50" customFormat="1" ht="18" customHeight="1" x14ac:dyDescent="0.25">
      <c r="A224" s="94" t="s">
        <v>21</v>
      </c>
      <c r="B224" s="431" t="s">
        <v>50</v>
      </c>
      <c r="C224" s="5" t="s">
        <v>110</v>
      </c>
      <c r="D224" s="151" t="s">
        <v>12</v>
      </c>
      <c r="E224" s="314" t="s">
        <v>254</v>
      </c>
      <c r="F224" s="315" t="s">
        <v>10</v>
      </c>
      <c r="G224" s="316" t="s">
        <v>613</v>
      </c>
      <c r="H224" s="351" t="s">
        <v>69</v>
      </c>
      <c r="I224" s="390">
        <v>325000</v>
      </c>
    </row>
    <row r="225" spans="1:9" s="50" customFormat="1" ht="31.5" x14ac:dyDescent="0.25">
      <c r="A225" s="34" t="s">
        <v>188</v>
      </c>
      <c r="B225" s="40" t="s">
        <v>50</v>
      </c>
      <c r="C225" s="36" t="s">
        <v>110</v>
      </c>
      <c r="D225" s="40" t="s">
        <v>12</v>
      </c>
      <c r="E225" s="299" t="s">
        <v>226</v>
      </c>
      <c r="F225" s="300" t="s">
        <v>476</v>
      </c>
      <c r="G225" s="301" t="s">
        <v>477</v>
      </c>
      <c r="H225" s="38"/>
      <c r="I225" s="387">
        <f>SUM(I226)</f>
        <v>1039000</v>
      </c>
    </row>
    <row r="226" spans="1:9" s="50" customFormat="1" ht="63" x14ac:dyDescent="0.25">
      <c r="A226" s="63" t="s">
        <v>189</v>
      </c>
      <c r="B226" s="431" t="s">
        <v>50</v>
      </c>
      <c r="C226" s="5" t="s">
        <v>110</v>
      </c>
      <c r="D226" s="279" t="s">
        <v>12</v>
      </c>
      <c r="E226" s="314" t="s">
        <v>227</v>
      </c>
      <c r="F226" s="315" t="s">
        <v>476</v>
      </c>
      <c r="G226" s="316" t="s">
        <v>477</v>
      </c>
      <c r="H226" s="68"/>
      <c r="I226" s="388">
        <f>SUM(I227)</f>
        <v>1039000</v>
      </c>
    </row>
    <row r="227" spans="1:9" s="50" customFormat="1" ht="47.25" x14ac:dyDescent="0.25">
      <c r="A227" s="63" t="s">
        <v>538</v>
      </c>
      <c r="B227" s="431" t="s">
        <v>50</v>
      </c>
      <c r="C227" s="5" t="s">
        <v>110</v>
      </c>
      <c r="D227" s="279" t="s">
        <v>12</v>
      </c>
      <c r="E227" s="314" t="s">
        <v>227</v>
      </c>
      <c r="F227" s="315" t="s">
        <v>12</v>
      </c>
      <c r="G227" s="316" t="s">
        <v>477</v>
      </c>
      <c r="H227" s="68"/>
      <c r="I227" s="388">
        <f>SUM(I228+I230+I232+I234)</f>
        <v>1039000</v>
      </c>
    </row>
    <row r="228" spans="1:9" s="50" customFormat="1" ht="47.25" hidden="1" x14ac:dyDescent="0.25">
      <c r="A228" s="63" t="s">
        <v>674</v>
      </c>
      <c r="B228" s="431" t="s">
        <v>50</v>
      </c>
      <c r="C228" s="5" t="s">
        <v>110</v>
      </c>
      <c r="D228" s="523" t="s">
        <v>12</v>
      </c>
      <c r="E228" s="314" t="s">
        <v>227</v>
      </c>
      <c r="F228" s="315" t="s">
        <v>12</v>
      </c>
      <c r="G228" s="524">
        <v>50181</v>
      </c>
      <c r="H228" s="68"/>
      <c r="I228" s="388">
        <f>SUM(I229)</f>
        <v>0</v>
      </c>
    </row>
    <row r="229" spans="1:9" s="50" customFormat="1" ht="15.75" hidden="1" customHeight="1" x14ac:dyDescent="0.25">
      <c r="A229" s="3" t="s">
        <v>21</v>
      </c>
      <c r="B229" s="431" t="s">
        <v>50</v>
      </c>
      <c r="C229" s="5" t="s">
        <v>110</v>
      </c>
      <c r="D229" s="523" t="s">
        <v>12</v>
      </c>
      <c r="E229" s="314" t="s">
        <v>227</v>
      </c>
      <c r="F229" s="315" t="s">
        <v>12</v>
      </c>
      <c r="G229" s="524">
        <v>50181</v>
      </c>
      <c r="H229" s="68" t="s">
        <v>69</v>
      </c>
      <c r="I229" s="390"/>
    </row>
    <row r="230" spans="1:9" s="50" customFormat="1" ht="31.5" x14ac:dyDescent="0.25">
      <c r="A230" s="63" t="s">
        <v>777</v>
      </c>
      <c r="B230" s="431" t="s">
        <v>50</v>
      </c>
      <c r="C230" s="5" t="s">
        <v>110</v>
      </c>
      <c r="D230" s="279" t="s">
        <v>12</v>
      </c>
      <c r="E230" s="314" t="s">
        <v>227</v>
      </c>
      <c r="F230" s="315" t="s">
        <v>12</v>
      </c>
      <c r="G230" s="316" t="s">
        <v>775</v>
      </c>
      <c r="H230" s="68"/>
      <c r="I230" s="388">
        <f>SUM(I231)</f>
        <v>150000</v>
      </c>
    </row>
    <row r="231" spans="1:9" s="50" customFormat="1" ht="16.5" customHeight="1" x14ac:dyDescent="0.25">
      <c r="A231" s="3" t="s">
        <v>21</v>
      </c>
      <c r="B231" s="279" t="s">
        <v>50</v>
      </c>
      <c r="C231" s="5" t="s">
        <v>110</v>
      </c>
      <c r="D231" s="279" t="s">
        <v>12</v>
      </c>
      <c r="E231" s="314" t="s">
        <v>227</v>
      </c>
      <c r="F231" s="315" t="s">
        <v>12</v>
      </c>
      <c r="G231" s="316" t="s">
        <v>775</v>
      </c>
      <c r="H231" s="68" t="s">
        <v>69</v>
      </c>
      <c r="I231" s="390">
        <v>150000</v>
      </c>
    </row>
    <row r="232" spans="1:9" s="50" customFormat="1" ht="19.5" customHeight="1" x14ac:dyDescent="0.25">
      <c r="A232" s="3" t="s">
        <v>778</v>
      </c>
      <c r="B232" s="510" t="s">
        <v>50</v>
      </c>
      <c r="C232" s="5" t="s">
        <v>110</v>
      </c>
      <c r="D232" s="510" t="s">
        <v>12</v>
      </c>
      <c r="E232" s="314" t="s">
        <v>227</v>
      </c>
      <c r="F232" s="315" t="s">
        <v>12</v>
      </c>
      <c r="G232" s="316" t="s">
        <v>776</v>
      </c>
      <c r="H232" s="68"/>
      <c r="I232" s="388">
        <f>SUM(I233)</f>
        <v>850000</v>
      </c>
    </row>
    <row r="233" spans="1:9" s="50" customFormat="1" ht="16.5" customHeight="1" x14ac:dyDescent="0.25">
      <c r="A233" s="3" t="s">
        <v>21</v>
      </c>
      <c r="B233" s="510" t="s">
        <v>50</v>
      </c>
      <c r="C233" s="5" t="s">
        <v>110</v>
      </c>
      <c r="D233" s="510" t="s">
        <v>12</v>
      </c>
      <c r="E233" s="314" t="s">
        <v>227</v>
      </c>
      <c r="F233" s="315" t="s">
        <v>12</v>
      </c>
      <c r="G233" s="316" t="s">
        <v>776</v>
      </c>
      <c r="H233" s="68" t="s">
        <v>69</v>
      </c>
      <c r="I233" s="390">
        <v>850000</v>
      </c>
    </row>
    <row r="234" spans="1:9" s="50" customFormat="1" ht="48" customHeight="1" x14ac:dyDescent="0.25">
      <c r="A234" s="73" t="s">
        <v>673</v>
      </c>
      <c r="B234" s="523" t="s">
        <v>50</v>
      </c>
      <c r="C234" s="5" t="s">
        <v>110</v>
      </c>
      <c r="D234" s="523" t="s">
        <v>12</v>
      </c>
      <c r="E234" s="314" t="s">
        <v>227</v>
      </c>
      <c r="F234" s="315" t="s">
        <v>12</v>
      </c>
      <c r="G234" s="316" t="s">
        <v>672</v>
      </c>
      <c r="H234" s="68"/>
      <c r="I234" s="388">
        <f>SUM(I235)</f>
        <v>39000</v>
      </c>
    </row>
    <row r="235" spans="1:9" s="50" customFormat="1" ht="16.5" customHeight="1" x14ac:dyDescent="0.25">
      <c r="A235" s="3" t="s">
        <v>21</v>
      </c>
      <c r="B235" s="523" t="s">
        <v>50</v>
      </c>
      <c r="C235" s="5" t="s">
        <v>110</v>
      </c>
      <c r="D235" s="523" t="s">
        <v>12</v>
      </c>
      <c r="E235" s="314" t="s">
        <v>227</v>
      </c>
      <c r="F235" s="315" t="s">
        <v>12</v>
      </c>
      <c r="G235" s="316" t="s">
        <v>672</v>
      </c>
      <c r="H235" s="68" t="s">
        <v>69</v>
      </c>
      <c r="I235" s="390">
        <v>39000</v>
      </c>
    </row>
    <row r="236" spans="1:9" s="50" customFormat="1" ht="16.5" customHeight="1" x14ac:dyDescent="0.25">
      <c r="A236" s="135" t="s">
        <v>779</v>
      </c>
      <c r="B236" s="30" t="s">
        <v>50</v>
      </c>
      <c r="C236" s="30" t="s">
        <v>110</v>
      </c>
      <c r="D236" s="26" t="s">
        <v>15</v>
      </c>
      <c r="E236" s="345"/>
      <c r="F236" s="346"/>
      <c r="G236" s="347"/>
      <c r="H236" s="26"/>
      <c r="I236" s="413">
        <f>SUM(I237)</f>
        <v>250000</v>
      </c>
    </row>
    <row r="237" spans="1:9" ht="36" customHeight="1" x14ac:dyDescent="0.25">
      <c r="A237" s="34" t="s">
        <v>186</v>
      </c>
      <c r="B237" s="40" t="s">
        <v>50</v>
      </c>
      <c r="C237" s="36" t="s">
        <v>110</v>
      </c>
      <c r="D237" s="40" t="s">
        <v>15</v>
      </c>
      <c r="E237" s="299" t="s">
        <v>536</v>
      </c>
      <c r="F237" s="300" t="s">
        <v>476</v>
      </c>
      <c r="G237" s="301" t="s">
        <v>477</v>
      </c>
      <c r="H237" s="38"/>
      <c r="I237" s="387">
        <f>SUM(I238)</f>
        <v>250000</v>
      </c>
    </row>
    <row r="238" spans="1:9" s="50" customFormat="1" ht="47.25" x14ac:dyDescent="0.25">
      <c r="A238" s="63" t="s">
        <v>187</v>
      </c>
      <c r="B238" s="431" t="s">
        <v>50</v>
      </c>
      <c r="C238" s="5" t="s">
        <v>110</v>
      </c>
      <c r="D238" s="544" t="s">
        <v>15</v>
      </c>
      <c r="E238" s="314" t="s">
        <v>225</v>
      </c>
      <c r="F238" s="315" t="s">
        <v>476</v>
      </c>
      <c r="G238" s="316" t="s">
        <v>477</v>
      </c>
      <c r="H238" s="68"/>
      <c r="I238" s="388">
        <f>SUM(I239)</f>
        <v>250000</v>
      </c>
    </row>
    <row r="239" spans="1:9" s="50" customFormat="1" ht="31.5" x14ac:dyDescent="0.25">
      <c r="A239" s="130" t="s">
        <v>537</v>
      </c>
      <c r="B239" s="433" t="s">
        <v>50</v>
      </c>
      <c r="C239" s="5" t="s">
        <v>110</v>
      </c>
      <c r="D239" s="544" t="s">
        <v>15</v>
      </c>
      <c r="E239" s="314" t="s">
        <v>225</v>
      </c>
      <c r="F239" s="315" t="s">
        <v>10</v>
      </c>
      <c r="G239" s="316" t="s">
        <v>477</v>
      </c>
      <c r="H239" s="68"/>
      <c r="I239" s="388">
        <f>SUM(I240)</f>
        <v>250000</v>
      </c>
    </row>
    <row r="240" spans="1:9" s="50" customFormat="1" ht="33" customHeight="1" x14ac:dyDescent="0.25">
      <c r="A240" s="130" t="s">
        <v>638</v>
      </c>
      <c r="B240" s="433" t="s">
        <v>50</v>
      </c>
      <c r="C240" s="5" t="s">
        <v>110</v>
      </c>
      <c r="D240" s="544" t="s">
        <v>15</v>
      </c>
      <c r="E240" s="314" t="s">
        <v>225</v>
      </c>
      <c r="F240" s="315" t="s">
        <v>10</v>
      </c>
      <c r="G240" s="316" t="s">
        <v>637</v>
      </c>
      <c r="H240" s="68"/>
      <c r="I240" s="388">
        <f>SUM(I241)</f>
        <v>250000</v>
      </c>
    </row>
    <row r="241" spans="1:9" s="50" customFormat="1" ht="31.5" customHeight="1" x14ac:dyDescent="0.25">
      <c r="A241" s="94" t="s">
        <v>190</v>
      </c>
      <c r="B241" s="431" t="s">
        <v>50</v>
      </c>
      <c r="C241" s="5" t="s">
        <v>110</v>
      </c>
      <c r="D241" s="544" t="s">
        <v>15</v>
      </c>
      <c r="E241" s="314" t="s">
        <v>225</v>
      </c>
      <c r="F241" s="315" t="s">
        <v>10</v>
      </c>
      <c r="G241" s="316" t="s">
        <v>637</v>
      </c>
      <c r="H241" s="68" t="s">
        <v>185</v>
      </c>
      <c r="I241" s="390">
        <v>250000</v>
      </c>
    </row>
    <row r="242" spans="1:9" s="50" customFormat="1" ht="16.5" customHeight="1" x14ac:dyDescent="0.25">
      <c r="A242" s="139" t="s">
        <v>743</v>
      </c>
      <c r="B242" s="20" t="s">
        <v>50</v>
      </c>
      <c r="C242" s="540" t="s">
        <v>32</v>
      </c>
      <c r="D242" s="20"/>
      <c r="E242" s="327"/>
      <c r="F242" s="328"/>
      <c r="G242" s="329"/>
      <c r="H242" s="16"/>
      <c r="I242" s="412">
        <f>SUM(I243)</f>
        <v>26546</v>
      </c>
    </row>
    <row r="243" spans="1:9" s="50" customFormat="1" ht="16.5" customHeight="1" x14ac:dyDescent="0.25">
      <c r="A243" s="135" t="s">
        <v>744</v>
      </c>
      <c r="B243" s="30" t="s">
        <v>50</v>
      </c>
      <c r="C243" s="65" t="s">
        <v>32</v>
      </c>
      <c r="D243" s="26" t="s">
        <v>29</v>
      </c>
      <c r="E243" s="345"/>
      <c r="F243" s="346"/>
      <c r="G243" s="347"/>
      <c r="H243" s="26"/>
      <c r="I243" s="413">
        <f>SUM(I244)</f>
        <v>26546</v>
      </c>
    </row>
    <row r="244" spans="1:9" ht="16.5" customHeight="1" x14ac:dyDescent="0.25">
      <c r="A244" s="91" t="s">
        <v>195</v>
      </c>
      <c r="B244" s="37" t="s">
        <v>50</v>
      </c>
      <c r="C244" s="35" t="s">
        <v>32</v>
      </c>
      <c r="D244" s="37" t="s">
        <v>29</v>
      </c>
      <c r="E244" s="299" t="s">
        <v>214</v>
      </c>
      <c r="F244" s="300" t="s">
        <v>476</v>
      </c>
      <c r="G244" s="301" t="s">
        <v>477</v>
      </c>
      <c r="H244" s="35"/>
      <c r="I244" s="387">
        <f>SUM(I245)</f>
        <v>26546</v>
      </c>
    </row>
    <row r="245" spans="1:9" ht="16.5" customHeight="1" x14ac:dyDescent="0.25">
      <c r="A245" s="105" t="s">
        <v>194</v>
      </c>
      <c r="B245" s="534" t="s">
        <v>50</v>
      </c>
      <c r="C245" s="2" t="s">
        <v>32</v>
      </c>
      <c r="D245" s="534" t="s">
        <v>29</v>
      </c>
      <c r="E245" s="314" t="s">
        <v>215</v>
      </c>
      <c r="F245" s="315" t="s">
        <v>476</v>
      </c>
      <c r="G245" s="316" t="s">
        <v>477</v>
      </c>
      <c r="H245" s="2"/>
      <c r="I245" s="388">
        <f>SUM(I246)</f>
        <v>26546</v>
      </c>
    </row>
    <row r="246" spans="1:9" ht="16.5" customHeight="1" x14ac:dyDescent="0.25">
      <c r="A246" s="105" t="s">
        <v>661</v>
      </c>
      <c r="B246" s="504" t="s">
        <v>50</v>
      </c>
      <c r="C246" s="2" t="s">
        <v>32</v>
      </c>
      <c r="D246" s="504" t="s">
        <v>29</v>
      </c>
      <c r="E246" s="314" t="s">
        <v>215</v>
      </c>
      <c r="F246" s="315" t="s">
        <v>476</v>
      </c>
      <c r="G246" s="316">
        <v>12700</v>
      </c>
      <c r="H246" s="2"/>
      <c r="I246" s="388">
        <f>SUM(I247)</f>
        <v>26546</v>
      </c>
    </row>
    <row r="247" spans="1:9" ht="31.5" customHeight="1" x14ac:dyDescent="0.25">
      <c r="A247" s="105" t="s">
        <v>655</v>
      </c>
      <c r="B247" s="504" t="s">
        <v>50</v>
      </c>
      <c r="C247" s="2" t="s">
        <v>32</v>
      </c>
      <c r="D247" s="504" t="s">
        <v>29</v>
      </c>
      <c r="E247" s="314" t="s">
        <v>215</v>
      </c>
      <c r="F247" s="315" t="s">
        <v>476</v>
      </c>
      <c r="G247" s="316">
        <v>12700</v>
      </c>
      <c r="H247" s="2" t="s">
        <v>16</v>
      </c>
      <c r="I247" s="390">
        <v>26546</v>
      </c>
    </row>
    <row r="248" spans="1:9" s="50" customFormat="1" ht="16.5" customHeight="1" x14ac:dyDescent="0.25">
      <c r="A248" s="139" t="s">
        <v>37</v>
      </c>
      <c r="B248" s="20" t="s">
        <v>50</v>
      </c>
      <c r="C248" s="20">
        <v>10</v>
      </c>
      <c r="D248" s="20"/>
      <c r="E248" s="327"/>
      <c r="F248" s="328"/>
      <c r="G248" s="329"/>
      <c r="H248" s="16"/>
      <c r="I248" s="412">
        <f>SUM(I249+I259)</f>
        <v>3971955</v>
      </c>
    </row>
    <row r="249" spans="1:9" s="50" customFormat="1" ht="16.5" customHeight="1" x14ac:dyDescent="0.25">
      <c r="A249" s="135" t="s">
        <v>41</v>
      </c>
      <c r="B249" s="30" t="s">
        <v>50</v>
      </c>
      <c r="C249" s="30">
        <v>10</v>
      </c>
      <c r="D249" s="26" t="s">
        <v>15</v>
      </c>
      <c r="E249" s="345"/>
      <c r="F249" s="346"/>
      <c r="G249" s="347"/>
      <c r="H249" s="26"/>
      <c r="I249" s="413">
        <f>SUM(I250)</f>
        <v>504000</v>
      </c>
    </row>
    <row r="250" spans="1:9" ht="47.25" x14ac:dyDescent="0.25">
      <c r="A250" s="123" t="s">
        <v>197</v>
      </c>
      <c r="B250" s="37" t="s">
        <v>50</v>
      </c>
      <c r="C250" s="37">
        <v>10</v>
      </c>
      <c r="D250" s="35" t="s">
        <v>15</v>
      </c>
      <c r="E250" s="293" t="s">
        <v>531</v>
      </c>
      <c r="F250" s="294" t="s">
        <v>476</v>
      </c>
      <c r="G250" s="295" t="s">
        <v>477</v>
      </c>
      <c r="H250" s="35"/>
      <c r="I250" s="387">
        <f>SUM(I251)</f>
        <v>504000</v>
      </c>
    </row>
    <row r="251" spans="1:9" ht="82.5" customHeight="1" x14ac:dyDescent="0.25">
      <c r="A251" s="73" t="s">
        <v>198</v>
      </c>
      <c r="B251" s="368" t="s">
        <v>50</v>
      </c>
      <c r="C251" s="368">
        <v>10</v>
      </c>
      <c r="D251" s="2" t="s">
        <v>15</v>
      </c>
      <c r="E251" s="296" t="s">
        <v>228</v>
      </c>
      <c r="F251" s="297" t="s">
        <v>476</v>
      </c>
      <c r="G251" s="298" t="s">
        <v>477</v>
      </c>
      <c r="H251" s="2"/>
      <c r="I251" s="388">
        <f>SUM(I252)</f>
        <v>504000</v>
      </c>
    </row>
    <row r="252" spans="1:9" ht="34.5" customHeight="1" x14ac:dyDescent="0.25">
      <c r="A252" s="73" t="s">
        <v>541</v>
      </c>
      <c r="B252" s="368" t="s">
        <v>50</v>
      </c>
      <c r="C252" s="368">
        <v>10</v>
      </c>
      <c r="D252" s="2" t="s">
        <v>15</v>
      </c>
      <c r="E252" s="296" t="s">
        <v>228</v>
      </c>
      <c r="F252" s="297" t="s">
        <v>10</v>
      </c>
      <c r="G252" s="298" t="s">
        <v>477</v>
      </c>
      <c r="H252" s="2"/>
      <c r="I252" s="388">
        <f>SUM(I253+I255+I257)</f>
        <v>504000</v>
      </c>
    </row>
    <row r="253" spans="1:9" ht="47.25" hidden="1" customHeight="1" x14ac:dyDescent="0.25">
      <c r="A253" s="73" t="s">
        <v>676</v>
      </c>
      <c r="B253" s="504" t="s">
        <v>50</v>
      </c>
      <c r="C253" s="504">
        <v>10</v>
      </c>
      <c r="D253" s="2" t="s">
        <v>15</v>
      </c>
      <c r="E253" s="296" t="s">
        <v>228</v>
      </c>
      <c r="F253" s="297" t="s">
        <v>10</v>
      </c>
      <c r="G253" s="525" t="s">
        <v>675</v>
      </c>
      <c r="H253" s="2"/>
      <c r="I253" s="388">
        <f>SUM(I254)</f>
        <v>0</v>
      </c>
    </row>
    <row r="254" spans="1:9" ht="15.75" hidden="1" customHeight="1" x14ac:dyDescent="0.25">
      <c r="A254" s="73" t="s">
        <v>21</v>
      </c>
      <c r="B254" s="504" t="s">
        <v>50</v>
      </c>
      <c r="C254" s="504">
        <v>10</v>
      </c>
      <c r="D254" s="2" t="s">
        <v>15</v>
      </c>
      <c r="E254" s="296" t="s">
        <v>228</v>
      </c>
      <c r="F254" s="297" t="s">
        <v>10</v>
      </c>
      <c r="G254" s="525" t="s">
        <v>675</v>
      </c>
      <c r="H254" s="2" t="s">
        <v>69</v>
      </c>
      <c r="I254" s="390"/>
    </row>
    <row r="255" spans="1:9" ht="15.75" x14ac:dyDescent="0.25">
      <c r="A255" s="73" t="s">
        <v>793</v>
      </c>
      <c r="B255" s="368" t="s">
        <v>50</v>
      </c>
      <c r="C255" s="368">
        <v>10</v>
      </c>
      <c r="D255" s="2" t="s">
        <v>15</v>
      </c>
      <c r="E255" s="296" t="s">
        <v>228</v>
      </c>
      <c r="F255" s="297" t="s">
        <v>10</v>
      </c>
      <c r="G255" s="298" t="s">
        <v>792</v>
      </c>
      <c r="H255" s="2"/>
      <c r="I255" s="388">
        <f>SUM(I256)</f>
        <v>174272</v>
      </c>
    </row>
    <row r="256" spans="1:9" ht="15.75" x14ac:dyDescent="0.25">
      <c r="A256" s="127" t="s">
        <v>21</v>
      </c>
      <c r="B256" s="62" t="s">
        <v>50</v>
      </c>
      <c r="C256" s="368">
        <v>10</v>
      </c>
      <c r="D256" s="2" t="s">
        <v>15</v>
      </c>
      <c r="E256" s="296" t="s">
        <v>228</v>
      </c>
      <c r="F256" s="297" t="s">
        <v>10</v>
      </c>
      <c r="G256" s="298" t="s">
        <v>792</v>
      </c>
      <c r="H256" s="2" t="s">
        <v>69</v>
      </c>
      <c r="I256" s="390">
        <v>174272</v>
      </c>
    </row>
    <row r="257" spans="1:9" ht="31.5" x14ac:dyDescent="0.25">
      <c r="A257" s="127" t="s">
        <v>798</v>
      </c>
      <c r="B257" s="504" t="s">
        <v>50</v>
      </c>
      <c r="C257" s="504">
        <v>10</v>
      </c>
      <c r="D257" s="2" t="s">
        <v>15</v>
      </c>
      <c r="E257" s="296" t="s">
        <v>228</v>
      </c>
      <c r="F257" s="297" t="s">
        <v>10</v>
      </c>
      <c r="G257" s="298" t="s">
        <v>797</v>
      </c>
      <c r="H257" s="2"/>
      <c r="I257" s="388">
        <f>SUM(I258)</f>
        <v>329728</v>
      </c>
    </row>
    <row r="258" spans="1:9" ht="15.75" x14ac:dyDescent="0.25">
      <c r="A258" s="127" t="s">
        <v>21</v>
      </c>
      <c r="B258" s="504" t="s">
        <v>50</v>
      </c>
      <c r="C258" s="504">
        <v>10</v>
      </c>
      <c r="D258" s="2" t="s">
        <v>15</v>
      </c>
      <c r="E258" s="296" t="s">
        <v>228</v>
      </c>
      <c r="F258" s="297" t="s">
        <v>10</v>
      </c>
      <c r="G258" s="298" t="s">
        <v>797</v>
      </c>
      <c r="H258" s="2" t="s">
        <v>69</v>
      </c>
      <c r="I258" s="390">
        <v>329728</v>
      </c>
    </row>
    <row r="259" spans="1:9" ht="15.75" x14ac:dyDescent="0.25">
      <c r="A259" s="135" t="s">
        <v>42</v>
      </c>
      <c r="B259" s="30" t="s">
        <v>50</v>
      </c>
      <c r="C259" s="30">
        <v>10</v>
      </c>
      <c r="D259" s="26" t="s">
        <v>20</v>
      </c>
      <c r="E259" s="345"/>
      <c r="F259" s="346"/>
      <c r="G259" s="347"/>
      <c r="H259" s="26"/>
      <c r="I259" s="413">
        <f>SUM(I260)</f>
        <v>3467955</v>
      </c>
    </row>
    <row r="260" spans="1:9" ht="47.25" x14ac:dyDescent="0.25">
      <c r="A260" s="126" t="s">
        <v>124</v>
      </c>
      <c r="B260" s="37" t="s">
        <v>50</v>
      </c>
      <c r="C260" s="37">
        <v>10</v>
      </c>
      <c r="D260" s="35" t="s">
        <v>20</v>
      </c>
      <c r="E260" s="293" t="s">
        <v>199</v>
      </c>
      <c r="F260" s="294" t="s">
        <v>476</v>
      </c>
      <c r="G260" s="295" t="s">
        <v>477</v>
      </c>
      <c r="H260" s="35"/>
      <c r="I260" s="387">
        <f>SUM(I261)</f>
        <v>3467955</v>
      </c>
    </row>
    <row r="261" spans="1:9" ht="78.75" x14ac:dyDescent="0.25">
      <c r="A261" s="73" t="s">
        <v>125</v>
      </c>
      <c r="B261" s="368" t="s">
        <v>50</v>
      </c>
      <c r="C261" s="8">
        <v>10</v>
      </c>
      <c r="D261" s="2" t="s">
        <v>20</v>
      </c>
      <c r="E261" s="296" t="s">
        <v>232</v>
      </c>
      <c r="F261" s="297" t="s">
        <v>476</v>
      </c>
      <c r="G261" s="298" t="s">
        <v>477</v>
      </c>
      <c r="H261" s="2"/>
      <c r="I261" s="388">
        <f>SUM(I262)</f>
        <v>3467955</v>
      </c>
    </row>
    <row r="262" spans="1:9" ht="47.25" x14ac:dyDescent="0.25">
      <c r="A262" s="73" t="s">
        <v>484</v>
      </c>
      <c r="B262" s="368" t="s">
        <v>50</v>
      </c>
      <c r="C262" s="8">
        <v>10</v>
      </c>
      <c r="D262" s="2" t="s">
        <v>20</v>
      </c>
      <c r="E262" s="296" t="s">
        <v>232</v>
      </c>
      <c r="F262" s="297" t="s">
        <v>10</v>
      </c>
      <c r="G262" s="298" t="s">
        <v>477</v>
      </c>
      <c r="H262" s="2"/>
      <c r="I262" s="388">
        <f>SUM(I263)</f>
        <v>3467955</v>
      </c>
    </row>
    <row r="263" spans="1:9" ht="33.75" customHeight="1" x14ac:dyDescent="0.25">
      <c r="A263" s="73" t="s">
        <v>460</v>
      </c>
      <c r="B263" s="368" t="s">
        <v>50</v>
      </c>
      <c r="C263" s="8">
        <v>10</v>
      </c>
      <c r="D263" s="2" t="s">
        <v>20</v>
      </c>
      <c r="E263" s="296" t="s">
        <v>232</v>
      </c>
      <c r="F263" s="297" t="s">
        <v>10</v>
      </c>
      <c r="G263" s="298" t="s">
        <v>590</v>
      </c>
      <c r="H263" s="2"/>
      <c r="I263" s="388">
        <f>SUM(I264:I265)</f>
        <v>3467955</v>
      </c>
    </row>
    <row r="264" spans="1:9" ht="31.5" hidden="1" x14ac:dyDescent="0.25">
      <c r="A264" s="136" t="s">
        <v>655</v>
      </c>
      <c r="B264" s="407" t="s">
        <v>50</v>
      </c>
      <c r="C264" s="8">
        <v>10</v>
      </c>
      <c r="D264" s="2" t="s">
        <v>20</v>
      </c>
      <c r="E264" s="296" t="s">
        <v>232</v>
      </c>
      <c r="F264" s="297" t="s">
        <v>10</v>
      </c>
      <c r="G264" s="298" t="s">
        <v>590</v>
      </c>
      <c r="H264" s="2" t="s">
        <v>16</v>
      </c>
      <c r="I264" s="390"/>
    </row>
    <row r="265" spans="1:9" ht="15.75" x14ac:dyDescent="0.25">
      <c r="A265" s="73" t="s">
        <v>40</v>
      </c>
      <c r="B265" s="368" t="s">
        <v>50</v>
      </c>
      <c r="C265" s="8">
        <v>10</v>
      </c>
      <c r="D265" s="2" t="s">
        <v>20</v>
      </c>
      <c r="E265" s="296" t="s">
        <v>232</v>
      </c>
      <c r="F265" s="297" t="s">
        <v>10</v>
      </c>
      <c r="G265" s="298" t="s">
        <v>590</v>
      </c>
      <c r="H265" s="2" t="s">
        <v>39</v>
      </c>
      <c r="I265" s="390">
        <v>3467955</v>
      </c>
    </row>
    <row r="266" spans="1:9" s="50" customFormat="1" ht="31.5" customHeight="1" x14ac:dyDescent="0.25">
      <c r="A266" s="134" t="s">
        <v>55</v>
      </c>
      <c r="B266" s="140" t="s">
        <v>56</v>
      </c>
      <c r="C266" s="401"/>
      <c r="D266" s="402"/>
      <c r="E266" s="403"/>
      <c r="F266" s="404"/>
      <c r="G266" s="405"/>
      <c r="H266" s="367"/>
      <c r="I266" s="395">
        <f>SUM(I267+I295+I339)</f>
        <v>20255199</v>
      </c>
    </row>
    <row r="267" spans="1:9" s="50" customFormat="1" ht="16.5" customHeight="1" x14ac:dyDescent="0.25">
      <c r="A267" s="397" t="s">
        <v>9</v>
      </c>
      <c r="B267" s="430" t="s">
        <v>56</v>
      </c>
      <c r="C267" s="16" t="s">
        <v>10</v>
      </c>
      <c r="D267" s="16"/>
      <c r="E267" s="420"/>
      <c r="F267" s="421"/>
      <c r="G267" s="422"/>
      <c r="H267" s="16"/>
      <c r="I267" s="412">
        <f>SUM(I268+I285)</f>
        <v>6569528</v>
      </c>
    </row>
    <row r="268" spans="1:9" ht="31.5" x14ac:dyDescent="0.25">
      <c r="A268" s="120" t="s">
        <v>73</v>
      </c>
      <c r="B268" s="30" t="s">
        <v>56</v>
      </c>
      <c r="C268" s="26" t="s">
        <v>10</v>
      </c>
      <c r="D268" s="26" t="s">
        <v>72</v>
      </c>
      <c r="E268" s="290"/>
      <c r="F268" s="291"/>
      <c r="G268" s="292"/>
      <c r="H268" s="27"/>
      <c r="I268" s="413">
        <f>SUM(I269,I274,I279)</f>
        <v>2756377</v>
      </c>
    </row>
    <row r="269" spans="1:9" ht="47.25" x14ac:dyDescent="0.25">
      <c r="A269" s="91" t="s">
        <v>117</v>
      </c>
      <c r="B269" s="37" t="s">
        <v>56</v>
      </c>
      <c r="C269" s="35" t="s">
        <v>10</v>
      </c>
      <c r="D269" s="35" t="s">
        <v>72</v>
      </c>
      <c r="E269" s="293" t="s">
        <v>479</v>
      </c>
      <c r="F269" s="294" t="s">
        <v>476</v>
      </c>
      <c r="G269" s="295" t="s">
        <v>477</v>
      </c>
      <c r="H269" s="35"/>
      <c r="I269" s="387">
        <f>SUM(I270)</f>
        <v>525116</v>
      </c>
    </row>
    <row r="270" spans="1:9" ht="63" x14ac:dyDescent="0.25">
      <c r="A270" s="94" t="s">
        <v>130</v>
      </c>
      <c r="B270" s="62" t="s">
        <v>56</v>
      </c>
      <c r="C270" s="2" t="s">
        <v>10</v>
      </c>
      <c r="D270" s="2" t="s">
        <v>72</v>
      </c>
      <c r="E270" s="296" t="s">
        <v>480</v>
      </c>
      <c r="F270" s="297" t="s">
        <v>476</v>
      </c>
      <c r="G270" s="298" t="s">
        <v>477</v>
      </c>
      <c r="H270" s="51"/>
      <c r="I270" s="388">
        <f>SUM(I271)</f>
        <v>525116</v>
      </c>
    </row>
    <row r="271" spans="1:9" ht="47.25" x14ac:dyDescent="0.25">
      <c r="A271" s="94" t="s">
        <v>483</v>
      </c>
      <c r="B271" s="62" t="s">
        <v>56</v>
      </c>
      <c r="C271" s="2" t="s">
        <v>10</v>
      </c>
      <c r="D271" s="2" t="s">
        <v>72</v>
      </c>
      <c r="E271" s="296" t="s">
        <v>480</v>
      </c>
      <c r="F271" s="297" t="s">
        <v>10</v>
      </c>
      <c r="G271" s="298" t="s">
        <v>477</v>
      </c>
      <c r="H271" s="51"/>
      <c r="I271" s="388">
        <f>SUM(I272)</f>
        <v>525116</v>
      </c>
    </row>
    <row r="272" spans="1:9" ht="15.75" x14ac:dyDescent="0.25">
      <c r="A272" s="94" t="s">
        <v>119</v>
      </c>
      <c r="B272" s="62" t="s">
        <v>56</v>
      </c>
      <c r="C272" s="2" t="s">
        <v>10</v>
      </c>
      <c r="D272" s="2" t="s">
        <v>72</v>
      </c>
      <c r="E272" s="296" t="s">
        <v>480</v>
      </c>
      <c r="F272" s="297" t="s">
        <v>10</v>
      </c>
      <c r="G272" s="298" t="s">
        <v>482</v>
      </c>
      <c r="H272" s="51"/>
      <c r="I272" s="388">
        <f>SUM(I273)</f>
        <v>525116</v>
      </c>
    </row>
    <row r="273" spans="1:9" ht="31.5" x14ac:dyDescent="0.25">
      <c r="A273" s="110" t="s">
        <v>655</v>
      </c>
      <c r="B273" s="406" t="s">
        <v>56</v>
      </c>
      <c r="C273" s="2" t="s">
        <v>10</v>
      </c>
      <c r="D273" s="2" t="s">
        <v>72</v>
      </c>
      <c r="E273" s="296" t="s">
        <v>480</v>
      </c>
      <c r="F273" s="297" t="s">
        <v>10</v>
      </c>
      <c r="G273" s="298" t="s">
        <v>482</v>
      </c>
      <c r="H273" s="2" t="s">
        <v>16</v>
      </c>
      <c r="I273" s="390">
        <v>525116</v>
      </c>
    </row>
    <row r="274" spans="1:9" s="44" customFormat="1" ht="63" x14ac:dyDescent="0.25">
      <c r="A274" s="91" t="s">
        <v>142</v>
      </c>
      <c r="B274" s="37" t="s">
        <v>56</v>
      </c>
      <c r="C274" s="35" t="s">
        <v>10</v>
      </c>
      <c r="D274" s="35" t="s">
        <v>72</v>
      </c>
      <c r="E274" s="293" t="s">
        <v>218</v>
      </c>
      <c r="F274" s="294" t="s">
        <v>476</v>
      </c>
      <c r="G274" s="295" t="s">
        <v>477</v>
      </c>
      <c r="H274" s="35"/>
      <c r="I274" s="387">
        <f>SUM(I275)</f>
        <v>26000</v>
      </c>
    </row>
    <row r="275" spans="1:9" s="44" customFormat="1" ht="110.25" x14ac:dyDescent="0.25">
      <c r="A275" s="94" t="s">
        <v>158</v>
      </c>
      <c r="B275" s="62" t="s">
        <v>56</v>
      </c>
      <c r="C275" s="2" t="s">
        <v>10</v>
      </c>
      <c r="D275" s="2" t="s">
        <v>72</v>
      </c>
      <c r="E275" s="296" t="s">
        <v>220</v>
      </c>
      <c r="F275" s="297" t="s">
        <v>476</v>
      </c>
      <c r="G275" s="298" t="s">
        <v>477</v>
      </c>
      <c r="H275" s="2"/>
      <c r="I275" s="388">
        <f>SUM(I276)</f>
        <v>26000</v>
      </c>
    </row>
    <row r="276" spans="1:9" s="44" customFormat="1" ht="47.25" x14ac:dyDescent="0.25">
      <c r="A276" s="94" t="s">
        <v>496</v>
      </c>
      <c r="B276" s="62" t="s">
        <v>56</v>
      </c>
      <c r="C276" s="2" t="s">
        <v>10</v>
      </c>
      <c r="D276" s="2" t="s">
        <v>72</v>
      </c>
      <c r="E276" s="296" t="s">
        <v>220</v>
      </c>
      <c r="F276" s="297" t="s">
        <v>10</v>
      </c>
      <c r="G276" s="298" t="s">
        <v>477</v>
      </c>
      <c r="H276" s="2"/>
      <c r="I276" s="388">
        <f>SUM(I277)</f>
        <v>26000</v>
      </c>
    </row>
    <row r="277" spans="1:9" s="44" customFormat="1" ht="31.5" x14ac:dyDescent="0.25">
      <c r="A277" s="3" t="s">
        <v>111</v>
      </c>
      <c r="B277" s="368" t="s">
        <v>56</v>
      </c>
      <c r="C277" s="2" t="s">
        <v>10</v>
      </c>
      <c r="D277" s="2" t="s">
        <v>72</v>
      </c>
      <c r="E277" s="296" t="s">
        <v>220</v>
      </c>
      <c r="F277" s="297" t="s">
        <v>10</v>
      </c>
      <c r="G277" s="298" t="s">
        <v>497</v>
      </c>
      <c r="H277" s="2"/>
      <c r="I277" s="388">
        <f>SUM(I278)</f>
        <v>26000</v>
      </c>
    </row>
    <row r="278" spans="1:9" s="44" customFormat="1" ht="31.5" x14ac:dyDescent="0.25">
      <c r="A278" s="110" t="s">
        <v>655</v>
      </c>
      <c r="B278" s="406" t="s">
        <v>56</v>
      </c>
      <c r="C278" s="2" t="s">
        <v>10</v>
      </c>
      <c r="D278" s="2" t="s">
        <v>72</v>
      </c>
      <c r="E278" s="296" t="s">
        <v>220</v>
      </c>
      <c r="F278" s="297" t="s">
        <v>10</v>
      </c>
      <c r="G278" s="298" t="s">
        <v>497</v>
      </c>
      <c r="H278" s="2" t="s">
        <v>16</v>
      </c>
      <c r="I278" s="389">
        <v>26000</v>
      </c>
    </row>
    <row r="279" spans="1:9" ht="47.25" x14ac:dyDescent="0.25">
      <c r="A279" s="34" t="s">
        <v>134</v>
      </c>
      <c r="B279" s="37" t="s">
        <v>56</v>
      </c>
      <c r="C279" s="35" t="s">
        <v>10</v>
      </c>
      <c r="D279" s="35" t="s">
        <v>72</v>
      </c>
      <c r="E279" s="293" t="s">
        <v>230</v>
      </c>
      <c r="F279" s="294" t="s">
        <v>476</v>
      </c>
      <c r="G279" s="295" t="s">
        <v>477</v>
      </c>
      <c r="H279" s="35"/>
      <c r="I279" s="387">
        <f>SUM(I280)</f>
        <v>2205261</v>
      </c>
    </row>
    <row r="280" spans="1:9" ht="63" x14ac:dyDescent="0.25">
      <c r="A280" s="3" t="s">
        <v>135</v>
      </c>
      <c r="B280" s="368" t="s">
        <v>56</v>
      </c>
      <c r="C280" s="2" t="s">
        <v>10</v>
      </c>
      <c r="D280" s="2" t="s">
        <v>72</v>
      </c>
      <c r="E280" s="296" t="s">
        <v>231</v>
      </c>
      <c r="F280" s="297" t="s">
        <v>476</v>
      </c>
      <c r="G280" s="298" t="s">
        <v>477</v>
      </c>
      <c r="H280" s="2"/>
      <c r="I280" s="388">
        <f>SUM(I281)</f>
        <v>2205261</v>
      </c>
    </row>
    <row r="281" spans="1:9" ht="78.75" x14ac:dyDescent="0.25">
      <c r="A281" s="3" t="s">
        <v>498</v>
      </c>
      <c r="B281" s="368" t="s">
        <v>56</v>
      </c>
      <c r="C281" s="2" t="s">
        <v>10</v>
      </c>
      <c r="D281" s="2" t="s">
        <v>72</v>
      </c>
      <c r="E281" s="296" t="s">
        <v>231</v>
      </c>
      <c r="F281" s="297" t="s">
        <v>10</v>
      </c>
      <c r="G281" s="298" t="s">
        <v>477</v>
      </c>
      <c r="H281" s="2"/>
      <c r="I281" s="388">
        <f>SUM(I282)</f>
        <v>2205261</v>
      </c>
    </row>
    <row r="282" spans="1:9" ht="31.5" x14ac:dyDescent="0.25">
      <c r="A282" s="3" t="s">
        <v>85</v>
      </c>
      <c r="B282" s="368" t="s">
        <v>56</v>
      </c>
      <c r="C282" s="2" t="s">
        <v>10</v>
      </c>
      <c r="D282" s="2" t="s">
        <v>72</v>
      </c>
      <c r="E282" s="296" t="s">
        <v>231</v>
      </c>
      <c r="F282" s="297" t="s">
        <v>10</v>
      </c>
      <c r="G282" s="298" t="s">
        <v>481</v>
      </c>
      <c r="H282" s="2"/>
      <c r="I282" s="388">
        <f>SUM(I283:I284)</f>
        <v>2205261</v>
      </c>
    </row>
    <row r="283" spans="1:9" ht="63" x14ac:dyDescent="0.25">
      <c r="A283" s="105" t="s">
        <v>86</v>
      </c>
      <c r="B283" s="368" t="s">
        <v>56</v>
      </c>
      <c r="C283" s="2" t="s">
        <v>10</v>
      </c>
      <c r="D283" s="2" t="s">
        <v>72</v>
      </c>
      <c r="E283" s="296" t="s">
        <v>231</v>
      </c>
      <c r="F283" s="297" t="s">
        <v>10</v>
      </c>
      <c r="G283" s="298" t="s">
        <v>481</v>
      </c>
      <c r="H283" s="2" t="s">
        <v>13</v>
      </c>
      <c r="I283" s="389">
        <v>2202261</v>
      </c>
    </row>
    <row r="284" spans="1:9" ht="15.75" x14ac:dyDescent="0.25">
      <c r="A284" s="3" t="s">
        <v>18</v>
      </c>
      <c r="B284" s="368" t="s">
        <v>56</v>
      </c>
      <c r="C284" s="2" t="s">
        <v>10</v>
      </c>
      <c r="D284" s="2" t="s">
        <v>72</v>
      </c>
      <c r="E284" s="296" t="s">
        <v>231</v>
      </c>
      <c r="F284" s="297" t="s">
        <v>10</v>
      </c>
      <c r="G284" s="298" t="s">
        <v>481</v>
      </c>
      <c r="H284" s="2" t="s">
        <v>17</v>
      </c>
      <c r="I284" s="389">
        <v>3000</v>
      </c>
    </row>
    <row r="285" spans="1:9" ht="15.75" x14ac:dyDescent="0.25">
      <c r="A285" s="120" t="s">
        <v>23</v>
      </c>
      <c r="B285" s="30" t="s">
        <v>56</v>
      </c>
      <c r="C285" s="26" t="s">
        <v>10</v>
      </c>
      <c r="D285" s="30">
        <v>13</v>
      </c>
      <c r="E285" s="317"/>
      <c r="F285" s="318"/>
      <c r="G285" s="319"/>
      <c r="H285" s="26"/>
      <c r="I285" s="413">
        <f>SUM(I286+I291)</f>
        <v>3813151</v>
      </c>
    </row>
    <row r="286" spans="1:9" ht="47.25" x14ac:dyDescent="0.25">
      <c r="A286" s="91" t="s">
        <v>137</v>
      </c>
      <c r="B286" s="37" t="s">
        <v>56</v>
      </c>
      <c r="C286" s="35" t="s">
        <v>10</v>
      </c>
      <c r="D286" s="39">
        <v>13</v>
      </c>
      <c r="E286" s="324" t="s">
        <v>199</v>
      </c>
      <c r="F286" s="325" t="s">
        <v>476</v>
      </c>
      <c r="G286" s="326" t="s">
        <v>477</v>
      </c>
      <c r="H286" s="35"/>
      <c r="I286" s="387">
        <f>SUM(I287)</f>
        <v>112400</v>
      </c>
    </row>
    <row r="287" spans="1:9" ht="63" x14ac:dyDescent="0.25">
      <c r="A287" s="108" t="s">
        <v>136</v>
      </c>
      <c r="B287" s="8" t="s">
        <v>56</v>
      </c>
      <c r="C287" s="2" t="s">
        <v>10</v>
      </c>
      <c r="D287" s="8">
        <v>13</v>
      </c>
      <c r="E287" s="311" t="s">
        <v>233</v>
      </c>
      <c r="F287" s="312" t="s">
        <v>476</v>
      </c>
      <c r="G287" s="313" t="s">
        <v>477</v>
      </c>
      <c r="H287" s="2"/>
      <c r="I287" s="388">
        <f>SUM(I288)</f>
        <v>112400</v>
      </c>
    </row>
    <row r="288" spans="1:9" ht="47.25" x14ac:dyDescent="0.25">
      <c r="A288" s="108" t="s">
        <v>500</v>
      </c>
      <c r="B288" s="8" t="s">
        <v>56</v>
      </c>
      <c r="C288" s="2" t="s">
        <v>10</v>
      </c>
      <c r="D288" s="8">
        <v>13</v>
      </c>
      <c r="E288" s="311" t="s">
        <v>233</v>
      </c>
      <c r="F288" s="312" t="s">
        <v>10</v>
      </c>
      <c r="G288" s="313" t="s">
        <v>477</v>
      </c>
      <c r="H288" s="2"/>
      <c r="I288" s="388">
        <f>SUM(I289)</f>
        <v>112400</v>
      </c>
    </row>
    <row r="289" spans="1:9" ht="47.25" x14ac:dyDescent="0.25">
      <c r="A289" s="3" t="s">
        <v>93</v>
      </c>
      <c r="B289" s="368" t="s">
        <v>56</v>
      </c>
      <c r="C289" s="2" t="s">
        <v>10</v>
      </c>
      <c r="D289" s="8">
        <v>13</v>
      </c>
      <c r="E289" s="311" t="s">
        <v>233</v>
      </c>
      <c r="F289" s="312" t="s">
        <v>10</v>
      </c>
      <c r="G289" s="313" t="s">
        <v>501</v>
      </c>
      <c r="H289" s="2"/>
      <c r="I289" s="388">
        <f>SUM(I290)</f>
        <v>112400</v>
      </c>
    </row>
    <row r="290" spans="1:9" ht="31.5" x14ac:dyDescent="0.25">
      <c r="A290" s="110" t="s">
        <v>94</v>
      </c>
      <c r="B290" s="406" t="s">
        <v>56</v>
      </c>
      <c r="C290" s="2" t="s">
        <v>10</v>
      </c>
      <c r="D290" s="8">
        <v>13</v>
      </c>
      <c r="E290" s="311" t="s">
        <v>233</v>
      </c>
      <c r="F290" s="312" t="s">
        <v>10</v>
      </c>
      <c r="G290" s="313" t="s">
        <v>501</v>
      </c>
      <c r="H290" s="2" t="s">
        <v>80</v>
      </c>
      <c r="I290" s="389">
        <v>112400</v>
      </c>
    </row>
    <row r="291" spans="1:9" ht="31.5" x14ac:dyDescent="0.25">
      <c r="A291" s="91" t="s">
        <v>24</v>
      </c>
      <c r="B291" s="37" t="s">
        <v>56</v>
      </c>
      <c r="C291" s="35" t="s">
        <v>10</v>
      </c>
      <c r="D291" s="37">
        <v>13</v>
      </c>
      <c r="E291" s="299" t="s">
        <v>212</v>
      </c>
      <c r="F291" s="300" t="s">
        <v>476</v>
      </c>
      <c r="G291" s="301" t="s">
        <v>477</v>
      </c>
      <c r="H291" s="35"/>
      <c r="I291" s="387">
        <f>SUM(I292)</f>
        <v>3700751</v>
      </c>
    </row>
    <row r="292" spans="1:9" ht="17.25" customHeight="1" x14ac:dyDescent="0.25">
      <c r="A292" s="105" t="s">
        <v>95</v>
      </c>
      <c r="B292" s="368" t="s">
        <v>56</v>
      </c>
      <c r="C292" s="2" t="s">
        <v>10</v>
      </c>
      <c r="D292" s="368">
        <v>13</v>
      </c>
      <c r="E292" s="314" t="s">
        <v>213</v>
      </c>
      <c r="F292" s="315" t="s">
        <v>476</v>
      </c>
      <c r="G292" s="316" t="s">
        <v>477</v>
      </c>
      <c r="H292" s="2"/>
      <c r="I292" s="388">
        <f>SUM(I293)</f>
        <v>3700751</v>
      </c>
    </row>
    <row r="293" spans="1:9" ht="30.75" customHeight="1" x14ac:dyDescent="0.25">
      <c r="A293" s="3" t="s">
        <v>113</v>
      </c>
      <c r="B293" s="368" t="s">
        <v>56</v>
      </c>
      <c r="C293" s="2" t="s">
        <v>10</v>
      </c>
      <c r="D293" s="368">
        <v>13</v>
      </c>
      <c r="E293" s="314" t="s">
        <v>213</v>
      </c>
      <c r="F293" s="315" t="s">
        <v>476</v>
      </c>
      <c r="G293" s="316" t="s">
        <v>506</v>
      </c>
      <c r="H293" s="2"/>
      <c r="I293" s="388">
        <f>SUM(I294)</f>
        <v>3700751</v>
      </c>
    </row>
    <row r="294" spans="1:9" ht="15.75" customHeight="1" x14ac:dyDescent="0.25">
      <c r="A294" s="3" t="s">
        <v>18</v>
      </c>
      <c r="B294" s="368" t="s">
        <v>56</v>
      </c>
      <c r="C294" s="2" t="s">
        <v>10</v>
      </c>
      <c r="D294" s="368">
        <v>13</v>
      </c>
      <c r="E294" s="314" t="s">
        <v>213</v>
      </c>
      <c r="F294" s="315" t="s">
        <v>476</v>
      </c>
      <c r="G294" s="316" t="s">
        <v>506</v>
      </c>
      <c r="H294" s="2" t="s">
        <v>17</v>
      </c>
      <c r="I294" s="389">
        <v>3700751</v>
      </c>
    </row>
    <row r="295" spans="1:9" ht="15.75" customHeight="1" x14ac:dyDescent="0.25">
      <c r="A295" s="139" t="s">
        <v>37</v>
      </c>
      <c r="B295" s="20" t="s">
        <v>56</v>
      </c>
      <c r="C295" s="20">
        <v>10</v>
      </c>
      <c r="D295" s="20"/>
      <c r="E295" s="327"/>
      <c r="F295" s="328"/>
      <c r="G295" s="329"/>
      <c r="H295" s="16"/>
      <c r="I295" s="412">
        <f>SUM(I296+I302+I320)</f>
        <v>9299699</v>
      </c>
    </row>
    <row r="296" spans="1:9" ht="15.75" x14ac:dyDescent="0.25">
      <c r="A296" s="135" t="s">
        <v>38</v>
      </c>
      <c r="B296" s="30" t="s">
        <v>56</v>
      </c>
      <c r="C296" s="30">
        <v>10</v>
      </c>
      <c r="D296" s="26" t="s">
        <v>10</v>
      </c>
      <c r="E296" s="290"/>
      <c r="F296" s="291"/>
      <c r="G296" s="292"/>
      <c r="H296" s="26"/>
      <c r="I296" s="413">
        <f>SUM(I297)</f>
        <v>622620</v>
      </c>
    </row>
    <row r="297" spans="1:9" ht="47.25" x14ac:dyDescent="0.25">
      <c r="A297" s="126" t="s">
        <v>124</v>
      </c>
      <c r="B297" s="37" t="s">
        <v>56</v>
      </c>
      <c r="C297" s="37">
        <v>10</v>
      </c>
      <c r="D297" s="35" t="s">
        <v>10</v>
      </c>
      <c r="E297" s="293" t="s">
        <v>199</v>
      </c>
      <c r="F297" s="294" t="s">
        <v>476</v>
      </c>
      <c r="G297" s="295" t="s">
        <v>477</v>
      </c>
      <c r="H297" s="35"/>
      <c r="I297" s="387">
        <f>SUM(I298)</f>
        <v>622620</v>
      </c>
    </row>
    <row r="298" spans="1:9" ht="63" x14ac:dyDescent="0.25">
      <c r="A298" s="73" t="s">
        <v>175</v>
      </c>
      <c r="B298" s="368" t="s">
        <v>56</v>
      </c>
      <c r="C298" s="368">
        <v>10</v>
      </c>
      <c r="D298" s="2" t="s">
        <v>10</v>
      </c>
      <c r="E298" s="296" t="s">
        <v>201</v>
      </c>
      <c r="F298" s="297" t="s">
        <v>476</v>
      </c>
      <c r="G298" s="298" t="s">
        <v>477</v>
      </c>
      <c r="H298" s="2"/>
      <c r="I298" s="388">
        <f>SUM(I299)</f>
        <v>622620</v>
      </c>
    </row>
    <row r="299" spans="1:9" ht="47.25" x14ac:dyDescent="0.25">
      <c r="A299" s="73" t="s">
        <v>580</v>
      </c>
      <c r="B299" s="368" t="s">
        <v>56</v>
      </c>
      <c r="C299" s="368">
        <v>10</v>
      </c>
      <c r="D299" s="2" t="s">
        <v>10</v>
      </c>
      <c r="E299" s="296" t="s">
        <v>201</v>
      </c>
      <c r="F299" s="297" t="s">
        <v>10</v>
      </c>
      <c r="G299" s="298" t="s">
        <v>477</v>
      </c>
      <c r="H299" s="2"/>
      <c r="I299" s="388">
        <f>SUM(I300)</f>
        <v>622620</v>
      </c>
    </row>
    <row r="300" spans="1:9" ht="17.25" customHeight="1" x14ac:dyDescent="0.25">
      <c r="A300" s="73" t="s">
        <v>176</v>
      </c>
      <c r="B300" s="368" t="s">
        <v>56</v>
      </c>
      <c r="C300" s="368">
        <v>10</v>
      </c>
      <c r="D300" s="2" t="s">
        <v>10</v>
      </c>
      <c r="E300" s="296" t="s">
        <v>201</v>
      </c>
      <c r="F300" s="297" t="s">
        <v>10</v>
      </c>
      <c r="G300" s="298" t="s">
        <v>581</v>
      </c>
      <c r="H300" s="2"/>
      <c r="I300" s="388">
        <f>SUM(I301)</f>
        <v>622620</v>
      </c>
    </row>
    <row r="301" spans="1:9" ht="15.75" x14ac:dyDescent="0.25">
      <c r="A301" s="73" t="s">
        <v>40</v>
      </c>
      <c r="B301" s="368" t="s">
        <v>56</v>
      </c>
      <c r="C301" s="368">
        <v>10</v>
      </c>
      <c r="D301" s="2" t="s">
        <v>10</v>
      </c>
      <c r="E301" s="296" t="s">
        <v>201</v>
      </c>
      <c r="F301" s="297" t="s">
        <v>10</v>
      </c>
      <c r="G301" s="298" t="s">
        <v>581</v>
      </c>
      <c r="H301" s="2" t="s">
        <v>39</v>
      </c>
      <c r="I301" s="389">
        <v>622620</v>
      </c>
    </row>
    <row r="302" spans="1:9" ht="15.75" x14ac:dyDescent="0.25">
      <c r="A302" s="135" t="s">
        <v>41</v>
      </c>
      <c r="B302" s="30" t="s">
        <v>56</v>
      </c>
      <c r="C302" s="30">
        <v>10</v>
      </c>
      <c r="D302" s="26" t="s">
        <v>15</v>
      </c>
      <c r="E302" s="290"/>
      <c r="F302" s="291"/>
      <c r="G302" s="292"/>
      <c r="H302" s="26"/>
      <c r="I302" s="413">
        <f>SUM(I303)</f>
        <v>6407221</v>
      </c>
    </row>
    <row r="303" spans="1:9" ht="47.25" x14ac:dyDescent="0.25">
      <c r="A303" s="126" t="s">
        <v>124</v>
      </c>
      <c r="B303" s="37" t="s">
        <v>56</v>
      </c>
      <c r="C303" s="37">
        <v>10</v>
      </c>
      <c r="D303" s="35" t="s">
        <v>15</v>
      </c>
      <c r="E303" s="293" t="s">
        <v>199</v>
      </c>
      <c r="F303" s="294" t="s">
        <v>476</v>
      </c>
      <c r="G303" s="295" t="s">
        <v>477</v>
      </c>
      <c r="H303" s="35"/>
      <c r="I303" s="387">
        <f>SUM(I304)</f>
        <v>6407221</v>
      </c>
    </row>
    <row r="304" spans="1:9" ht="63" x14ac:dyDescent="0.25">
      <c r="A304" s="73" t="s">
        <v>175</v>
      </c>
      <c r="B304" s="368" t="s">
        <v>56</v>
      </c>
      <c r="C304" s="368">
        <v>10</v>
      </c>
      <c r="D304" s="2" t="s">
        <v>15</v>
      </c>
      <c r="E304" s="296" t="s">
        <v>201</v>
      </c>
      <c r="F304" s="297" t="s">
        <v>476</v>
      </c>
      <c r="G304" s="298" t="s">
        <v>477</v>
      </c>
      <c r="H304" s="2"/>
      <c r="I304" s="388">
        <f>SUM(I305)</f>
        <v>6407221</v>
      </c>
    </row>
    <row r="305" spans="1:9" ht="47.25" x14ac:dyDescent="0.25">
      <c r="A305" s="73" t="s">
        <v>580</v>
      </c>
      <c r="B305" s="368" t="s">
        <v>56</v>
      </c>
      <c r="C305" s="368">
        <v>10</v>
      </c>
      <c r="D305" s="2" t="s">
        <v>15</v>
      </c>
      <c r="E305" s="296" t="s">
        <v>201</v>
      </c>
      <c r="F305" s="297" t="s">
        <v>10</v>
      </c>
      <c r="G305" s="298" t="s">
        <v>477</v>
      </c>
      <c r="H305" s="2"/>
      <c r="I305" s="388">
        <f>SUM(I306+I308+I311+I314+I317)</f>
        <v>6407221</v>
      </c>
    </row>
    <row r="306" spans="1:9" ht="15.75" x14ac:dyDescent="0.25">
      <c r="A306" s="125" t="s">
        <v>695</v>
      </c>
      <c r="B306" s="368" t="s">
        <v>56</v>
      </c>
      <c r="C306" s="368">
        <v>10</v>
      </c>
      <c r="D306" s="2" t="s">
        <v>15</v>
      </c>
      <c r="E306" s="296" t="s">
        <v>201</v>
      </c>
      <c r="F306" s="297" t="s">
        <v>10</v>
      </c>
      <c r="G306" s="298" t="s">
        <v>585</v>
      </c>
      <c r="H306" s="2"/>
      <c r="I306" s="388">
        <f>SUM(I307)</f>
        <v>1506354</v>
      </c>
    </row>
    <row r="307" spans="1:9" ht="15.75" x14ac:dyDescent="0.25">
      <c r="A307" s="73" t="s">
        <v>40</v>
      </c>
      <c r="B307" s="368" t="s">
        <v>56</v>
      </c>
      <c r="C307" s="368">
        <v>10</v>
      </c>
      <c r="D307" s="2" t="s">
        <v>15</v>
      </c>
      <c r="E307" s="296" t="s">
        <v>201</v>
      </c>
      <c r="F307" s="297" t="s">
        <v>10</v>
      </c>
      <c r="G307" s="298" t="s">
        <v>585</v>
      </c>
      <c r="H307" s="2" t="s">
        <v>39</v>
      </c>
      <c r="I307" s="390">
        <v>1506354</v>
      </c>
    </row>
    <row r="308" spans="1:9" ht="31.5" x14ac:dyDescent="0.25">
      <c r="A308" s="125" t="s">
        <v>99</v>
      </c>
      <c r="B308" s="368" t="s">
        <v>56</v>
      </c>
      <c r="C308" s="368">
        <v>10</v>
      </c>
      <c r="D308" s="2" t="s">
        <v>15</v>
      </c>
      <c r="E308" s="296" t="s">
        <v>201</v>
      </c>
      <c r="F308" s="297" t="s">
        <v>10</v>
      </c>
      <c r="G308" s="298" t="s">
        <v>586</v>
      </c>
      <c r="H308" s="2"/>
      <c r="I308" s="388">
        <f>SUM(I309:I310)</f>
        <v>68193</v>
      </c>
    </row>
    <row r="309" spans="1:9" ht="31.5" x14ac:dyDescent="0.25">
      <c r="A309" s="136" t="s">
        <v>655</v>
      </c>
      <c r="B309" s="407" t="s">
        <v>56</v>
      </c>
      <c r="C309" s="368">
        <v>10</v>
      </c>
      <c r="D309" s="2" t="s">
        <v>15</v>
      </c>
      <c r="E309" s="296" t="s">
        <v>201</v>
      </c>
      <c r="F309" s="297" t="s">
        <v>10</v>
      </c>
      <c r="G309" s="298" t="s">
        <v>586</v>
      </c>
      <c r="H309" s="2" t="s">
        <v>16</v>
      </c>
      <c r="I309" s="390">
        <v>1067</v>
      </c>
    </row>
    <row r="310" spans="1:9" ht="15.75" x14ac:dyDescent="0.25">
      <c r="A310" s="73" t="s">
        <v>40</v>
      </c>
      <c r="B310" s="368" t="s">
        <v>56</v>
      </c>
      <c r="C310" s="368">
        <v>10</v>
      </c>
      <c r="D310" s="2" t="s">
        <v>15</v>
      </c>
      <c r="E310" s="296" t="s">
        <v>201</v>
      </c>
      <c r="F310" s="297" t="s">
        <v>10</v>
      </c>
      <c r="G310" s="298" t="s">
        <v>586</v>
      </c>
      <c r="H310" s="2" t="s">
        <v>39</v>
      </c>
      <c r="I310" s="389">
        <v>67126</v>
      </c>
    </row>
    <row r="311" spans="1:9" ht="31.5" x14ac:dyDescent="0.25">
      <c r="A311" s="125" t="s">
        <v>100</v>
      </c>
      <c r="B311" s="368" t="s">
        <v>56</v>
      </c>
      <c r="C311" s="368">
        <v>10</v>
      </c>
      <c r="D311" s="2" t="s">
        <v>15</v>
      </c>
      <c r="E311" s="296" t="s">
        <v>201</v>
      </c>
      <c r="F311" s="297" t="s">
        <v>10</v>
      </c>
      <c r="G311" s="298" t="s">
        <v>587</v>
      </c>
      <c r="H311" s="2"/>
      <c r="I311" s="388">
        <f>SUM(I312:I313)</f>
        <v>421162</v>
      </c>
    </row>
    <row r="312" spans="1:9" s="98" customFormat="1" ht="31.5" x14ac:dyDescent="0.25">
      <c r="A312" s="136" t="s">
        <v>655</v>
      </c>
      <c r="B312" s="407" t="s">
        <v>56</v>
      </c>
      <c r="C312" s="368">
        <v>10</v>
      </c>
      <c r="D312" s="2" t="s">
        <v>15</v>
      </c>
      <c r="E312" s="296" t="s">
        <v>201</v>
      </c>
      <c r="F312" s="297" t="s">
        <v>10</v>
      </c>
      <c r="G312" s="298" t="s">
        <v>587</v>
      </c>
      <c r="H312" s="96" t="s">
        <v>16</v>
      </c>
      <c r="I312" s="393">
        <v>5733</v>
      </c>
    </row>
    <row r="313" spans="1:9" ht="15.75" x14ac:dyDescent="0.25">
      <c r="A313" s="73" t="s">
        <v>40</v>
      </c>
      <c r="B313" s="368" t="s">
        <v>56</v>
      </c>
      <c r="C313" s="368">
        <v>10</v>
      </c>
      <c r="D313" s="2" t="s">
        <v>15</v>
      </c>
      <c r="E313" s="296" t="s">
        <v>201</v>
      </c>
      <c r="F313" s="297" t="s">
        <v>10</v>
      </c>
      <c r="G313" s="298" t="s">
        <v>587</v>
      </c>
      <c r="H313" s="2" t="s">
        <v>39</v>
      </c>
      <c r="I313" s="390">
        <v>415429</v>
      </c>
    </row>
    <row r="314" spans="1:9" ht="15.75" x14ac:dyDescent="0.25">
      <c r="A314" s="137" t="s">
        <v>101</v>
      </c>
      <c r="B314" s="58" t="s">
        <v>56</v>
      </c>
      <c r="C314" s="368">
        <v>10</v>
      </c>
      <c r="D314" s="2" t="s">
        <v>15</v>
      </c>
      <c r="E314" s="296" t="s">
        <v>201</v>
      </c>
      <c r="F314" s="297" t="s">
        <v>10</v>
      </c>
      <c r="G314" s="298" t="s">
        <v>588</v>
      </c>
      <c r="H314" s="2"/>
      <c r="I314" s="388">
        <f>SUM(I315:I316)</f>
        <v>3763631</v>
      </c>
    </row>
    <row r="315" spans="1:9" ht="31.5" x14ac:dyDescent="0.25">
      <c r="A315" s="136" t="s">
        <v>655</v>
      </c>
      <c r="B315" s="407" t="s">
        <v>56</v>
      </c>
      <c r="C315" s="368">
        <v>10</v>
      </c>
      <c r="D315" s="2" t="s">
        <v>15</v>
      </c>
      <c r="E315" s="296" t="s">
        <v>201</v>
      </c>
      <c r="F315" s="297" t="s">
        <v>10</v>
      </c>
      <c r="G315" s="298" t="s">
        <v>588</v>
      </c>
      <c r="H315" s="2" t="s">
        <v>16</v>
      </c>
      <c r="I315" s="390">
        <v>56714</v>
      </c>
    </row>
    <row r="316" spans="1:9" ht="15.75" x14ac:dyDescent="0.25">
      <c r="A316" s="73" t="s">
        <v>40</v>
      </c>
      <c r="B316" s="368" t="s">
        <v>56</v>
      </c>
      <c r="C316" s="368">
        <v>10</v>
      </c>
      <c r="D316" s="2" t="s">
        <v>15</v>
      </c>
      <c r="E316" s="296" t="s">
        <v>201</v>
      </c>
      <c r="F316" s="297" t="s">
        <v>10</v>
      </c>
      <c r="G316" s="298" t="s">
        <v>588</v>
      </c>
      <c r="H316" s="2" t="s">
        <v>39</v>
      </c>
      <c r="I316" s="390">
        <v>3706917</v>
      </c>
    </row>
    <row r="317" spans="1:9" ht="15.75" x14ac:dyDescent="0.25">
      <c r="A317" s="125" t="s">
        <v>102</v>
      </c>
      <c r="B317" s="368" t="s">
        <v>56</v>
      </c>
      <c r="C317" s="368">
        <v>10</v>
      </c>
      <c r="D317" s="2" t="s">
        <v>15</v>
      </c>
      <c r="E317" s="296" t="s">
        <v>201</v>
      </c>
      <c r="F317" s="297" t="s">
        <v>10</v>
      </c>
      <c r="G317" s="298" t="s">
        <v>589</v>
      </c>
      <c r="H317" s="2"/>
      <c r="I317" s="388">
        <f>SUM(I318:I319)</f>
        <v>647881</v>
      </c>
    </row>
    <row r="318" spans="1:9" ht="31.5" x14ac:dyDescent="0.25">
      <c r="A318" s="136" t="s">
        <v>655</v>
      </c>
      <c r="B318" s="407" t="s">
        <v>56</v>
      </c>
      <c r="C318" s="368">
        <v>10</v>
      </c>
      <c r="D318" s="2" t="s">
        <v>15</v>
      </c>
      <c r="E318" s="296" t="s">
        <v>201</v>
      </c>
      <c r="F318" s="297" t="s">
        <v>10</v>
      </c>
      <c r="G318" s="298" t="s">
        <v>589</v>
      </c>
      <c r="H318" s="2" t="s">
        <v>16</v>
      </c>
      <c r="I318" s="390">
        <v>10644</v>
      </c>
    </row>
    <row r="319" spans="1:9" ht="15.75" x14ac:dyDescent="0.25">
      <c r="A319" s="73" t="s">
        <v>40</v>
      </c>
      <c r="B319" s="368" t="s">
        <v>56</v>
      </c>
      <c r="C319" s="368">
        <v>10</v>
      </c>
      <c r="D319" s="2" t="s">
        <v>15</v>
      </c>
      <c r="E319" s="296" t="s">
        <v>201</v>
      </c>
      <c r="F319" s="297" t="s">
        <v>10</v>
      </c>
      <c r="G319" s="298" t="s">
        <v>589</v>
      </c>
      <c r="H319" s="2" t="s">
        <v>39</v>
      </c>
      <c r="I319" s="390">
        <v>637237</v>
      </c>
    </row>
    <row r="320" spans="1:9" s="11" customFormat="1" ht="15.75" x14ac:dyDescent="0.25">
      <c r="A320" s="124" t="s">
        <v>74</v>
      </c>
      <c r="B320" s="30" t="s">
        <v>56</v>
      </c>
      <c r="C320" s="30">
        <v>10</v>
      </c>
      <c r="D320" s="29" t="s">
        <v>72</v>
      </c>
      <c r="E320" s="290"/>
      <c r="F320" s="291"/>
      <c r="G320" s="292"/>
      <c r="H320" s="61"/>
      <c r="I320" s="413">
        <f>SUM(I321+I334)</f>
        <v>2269858</v>
      </c>
    </row>
    <row r="321" spans="1:9" ht="47.25" x14ac:dyDescent="0.25">
      <c r="A321" s="131" t="s">
        <v>137</v>
      </c>
      <c r="B321" s="408" t="s">
        <v>56</v>
      </c>
      <c r="C321" s="83">
        <v>10</v>
      </c>
      <c r="D321" s="84" t="s">
        <v>72</v>
      </c>
      <c r="E321" s="342" t="s">
        <v>199</v>
      </c>
      <c r="F321" s="343" t="s">
        <v>476</v>
      </c>
      <c r="G321" s="344" t="s">
        <v>477</v>
      </c>
      <c r="H321" s="38"/>
      <c r="I321" s="387">
        <f>SUM(I322+I330)</f>
        <v>2231074</v>
      </c>
    </row>
    <row r="322" spans="1:9" ht="63" x14ac:dyDescent="0.25">
      <c r="A322" s="138" t="s">
        <v>136</v>
      </c>
      <c r="B322" s="8" t="s">
        <v>56</v>
      </c>
      <c r="C322" s="41">
        <v>10</v>
      </c>
      <c r="D322" s="42" t="s">
        <v>72</v>
      </c>
      <c r="E322" s="339" t="s">
        <v>233</v>
      </c>
      <c r="F322" s="340" t="s">
        <v>476</v>
      </c>
      <c r="G322" s="341" t="s">
        <v>477</v>
      </c>
      <c r="H322" s="351"/>
      <c r="I322" s="388">
        <f>SUM(I323)</f>
        <v>2226074</v>
      </c>
    </row>
    <row r="323" spans="1:9" ht="47.25" x14ac:dyDescent="0.25">
      <c r="A323" s="138" t="s">
        <v>500</v>
      </c>
      <c r="B323" s="8" t="s">
        <v>56</v>
      </c>
      <c r="C323" s="41">
        <v>10</v>
      </c>
      <c r="D323" s="42" t="s">
        <v>72</v>
      </c>
      <c r="E323" s="339" t="s">
        <v>233</v>
      </c>
      <c r="F323" s="340" t="s">
        <v>10</v>
      </c>
      <c r="G323" s="341" t="s">
        <v>477</v>
      </c>
      <c r="H323" s="351"/>
      <c r="I323" s="388">
        <f>SUM(I324+I328)</f>
        <v>2226074</v>
      </c>
    </row>
    <row r="324" spans="1:9" ht="31.5" x14ac:dyDescent="0.25">
      <c r="A324" s="73" t="s">
        <v>103</v>
      </c>
      <c r="B324" s="368" t="s">
        <v>56</v>
      </c>
      <c r="C324" s="41">
        <v>10</v>
      </c>
      <c r="D324" s="42" t="s">
        <v>72</v>
      </c>
      <c r="E324" s="339" t="s">
        <v>233</v>
      </c>
      <c r="F324" s="340" t="s">
        <v>10</v>
      </c>
      <c r="G324" s="341" t="s">
        <v>592</v>
      </c>
      <c r="H324" s="351"/>
      <c r="I324" s="388">
        <f>SUM(I325:I327)</f>
        <v>1896000</v>
      </c>
    </row>
    <row r="325" spans="1:9" ht="63" x14ac:dyDescent="0.25">
      <c r="A325" s="125" t="s">
        <v>86</v>
      </c>
      <c r="B325" s="368" t="s">
        <v>56</v>
      </c>
      <c r="C325" s="41">
        <v>10</v>
      </c>
      <c r="D325" s="42" t="s">
        <v>72</v>
      </c>
      <c r="E325" s="339" t="s">
        <v>233</v>
      </c>
      <c r="F325" s="340" t="s">
        <v>10</v>
      </c>
      <c r="G325" s="341" t="s">
        <v>592</v>
      </c>
      <c r="H325" s="2" t="s">
        <v>13</v>
      </c>
      <c r="I325" s="390">
        <v>1700000</v>
      </c>
    </row>
    <row r="326" spans="1:9" ht="31.5" x14ac:dyDescent="0.25">
      <c r="A326" s="136" t="s">
        <v>655</v>
      </c>
      <c r="B326" s="407" t="s">
        <v>56</v>
      </c>
      <c r="C326" s="41">
        <v>10</v>
      </c>
      <c r="D326" s="42" t="s">
        <v>72</v>
      </c>
      <c r="E326" s="339" t="s">
        <v>233</v>
      </c>
      <c r="F326" s="340" t="s">
        <v>10</v>
      </c>
      <c r="G326" s="341" t="s">
        <v>592</v>
      </c>
      <c r="H326" s="2" t="s">
        <v>16</v>
      </c>
      <c r="I326" s="390">
        <v>196000</v>
      </c>
    </row>
    <row r="327" spans="1:9" ht="15.75" hidden="1" x14ac:dyDescent="0.25">
      <c r="A327" s="73" t="s">
        <v>18</v>
      </c>
      <c r="B327" s="368" t="s">
        <v>56</v>
      </c>
      <c r="C327" s="41">
        <v>10</v>
      </c>
      <c r="D327" s="42" t="s">
        <v>72</v>
      </c>
      <c r="E327" s="339" t="s">
        <v>233</v>
      </c>
      <c r="F327" s="340" t="s">
        <v>10</v>
      </c>
      <c r="G327" s="341" t="s">
        <v>592</v>
      </c>
      <c r="H327" s="2" t="s">
        <v>17</v>
      </c>
      <c r="I327" s="390"/>
    </row>
    <row r="328" spans="1:9" ht="31.5" x14ac:dyDescent="0.25">
      <c r="A328" s="3" t="s">
        <v>85</v>
      </c>
      <c r="B328" s="407" t="s">
        <v>56</v>
      </c>
      <c r="C328" s="41">
        <v>10</v>
      </c>
      <c r="D328" s="42" t="s">
        <v>72</v>
      </c>
      <c r="E328" s="339" t="s">
        <v>233</v>
      </c>
      <c r="F328" s="340" t="s">
        <v>10</v>
      </c>
      <c r="G328" s="341" t="s">
        <v>481</v>
      </c>
      <c r="H328" s="2"/>
      <c r="I328" s="388">
        <f>SUM(I329)</f>
        <v>330074</v>
      </c>
    </row>
    <row r="329" spans="1:9" ht="63" x14ac:dyDescent="0.25">
      <c r="A329" s="105" t="s">
        <v>86</v>
      </c>
      <c r="B329" s="407" t="s">
        <v>56</v>
      </c>
      <c r="C329" s="41">
        <v>10</v>
      </c>
      <c r="D329" s="42" t="s">
        <v>72</v>
      </c>
      <c r="E329" s="339" t="s">
        <v>233</v>
      </c>
      <c r="F329" s="340" t="s">
        <v>10</v>
      </c>
      <c r="G329" s="341" t="s">
        <v>481</v>
      </c>
      <c r="H329" s="2" t="s">
        <v>13</v>
      </c>
      <c r="I329" s="390">
        <v>330074</v>
      </c>
    </row>
    <row r="330" spans="1:9" ht="78.75" x14ac:dyDescent="0.25">
      <c r="A330" s="127" t="s">
        <v>125</v>
      </c>
      <c r="B330" s="62" t="s">
        <v>56</v>
      </c>
      <c r="C330" s="41">
        <v>10</v>
      </c>
      <c r="D330" s="42" t="s">
        <v>72</v>
      </c>
      <c r="E330" s="339" t="s">
        <v>232</v>
      </c>
      <c r="F330" s="340" t="s">
        <v>476</v>
      </c>
      <c r="G330" s="341" t="s">
        <v>477</v>
      </c>
      <c r="H330" s="2"/>
      <c r="I330" s="388">
        <f>SUM(I331)</f>
        <v>5000</v>
      </c>
    </row>
    <row r="331" spans="1:9" ht="47.25" x14ac:dyDescent="0.25">
      <c r="A331" s="353" t="s">
        <v>484</v>
      </c>
      <c r="B331" s="62" t="s">
        <v>56</v>
      </c>
      <c r="C331" s="41">
        <v>10</v>
      </c>
      <c r="D331" s="42" t="s">
        <v>72</v>
      </c>
      <c r="E331" s="339" t="s">
        <v>232</v>
      </c>
      <c r="F331" s="340" t="s">
        <v>10</v>
      </c>
      <c r="G331" s="341" t="s">
        <v>477</v>
      </c>
      <c r="H331" s="2"/>
      <c r="I331" s="388">
        <f>SUM(I332)</f>
        <v>5000</v>
      </c>
    </row>
    <row r="332" spans="1:9" ht="31.5" x14ac:dyDescent="0.25">
      <c r="A332" s="99" t="s">
        <v>114</v>
      </c>
      <c r="B332" s="62" t="s">
        <v>56</v>
      </c>
      <c r="C332" s="41">
        <v>10</v>
      </c>
      <c r="D332" s="42" t="s">
        <v>72</v>
      </c>
      <c r="E332" s="339" t="s">
        <v>232</v>
      </c>
      <c r="F332" s="340" t="s">
        <v>10</v>
      </c>
      <c r="G332" s="341" t="s">
        <v>486</v>
      </c>
      <c r="H332" s="2"/>
      <c r="I332" s="388">
        <f>SUM(I333)</f>
        <v>5000</v>
      </c>
    </row>
    <row r="333" spans="1:9" ht="31.5" x14ac:dyDescent="0.25">
      <c r="A333" s="136" t="s">
        <v>655</v>
      </c>
      <c r="B333" s="407" t="s">
        <v>56</v>
      </c>
      <c r="C333" s="41">
        <v>10</v>
      </c>
      <c r="D333" s="42" t="s">
        <v>72</v>
      </c>
      <c r="E333" s="339" t="s">
        <v>232</v>
      </c>
      <c r="F333" s="340" t="s">
        <v>10</v>
      </c>
      <c r="G333" s="341" t="s">
        <v>486</v>
      </c>
      <c r="H333" s="2" t="s">
        <v>16</v>
      </c>
      <c r="I333" s="389">
        <v>5000</v>
      </c>
    </row>
    <row r="334" spans="1:9" ht="47.25" x14ac:dyDescent="0.25">
      <c r="A334" s="91" t="s">
        <v>117</v>
      </c>
      <c r="B334" s="39" t="s">
        <v>56</v>
      </c>
      <c r="C334" s="83">
        <v>10</v>
      </c>
      <c r="D334" s="84" t="s">
        <v>72</v>
      </c>
      <c r="E334" s="293" t="s">
        <v>479</v>
      </c>
      <c r="F334" s="294" t="s">
        <v>476</v>
      </c>
      <c r="G334" s="295" t="s">
        <v>477</v>
      </c>
      <c r="H334" s="35"/>
      <c r="I334" s="387">
        <f>SUM(I335)</f>
        <v>38784</v>
      </c>
    </row>
    <row r="335" spans="1:9" ht="63" x14ac:dyDescent="0.25">
      <c r="A335" s="94" t="s">
        <v>130</v>
      </c>
      <c r="B335" s="407" t="s">
        <v>56</v>
      </c>
      <c r="C335" s="41">
        <v>10</v>
      </c>
      <c r="D335" s="42" t="s">
        <v>72</v>
      </c>
      <c r="E335" s="296" t="s">
        <v>480</v>
      </c>
      <c r="F335" s="297" t="s">
        <v>476</v>
      </c>
      <c r="G335" s="298" t="s">
        <v>477</v>
      </c>
      <c r="H335" s="51"/>
      <c r="I335" s="388">
        <f>SUM(I336)</f>
        <v>38784</v>
      </c>
    </row>
    <row r="336" spans="1:9" ht="47.25" x14ac:dyDescent="0.25">
      <c r="A336" s="94" t="s">
        <v>483</v>
      </c>
      <c r="B336" s="407" t="s">
        <v>56</v>
      </c>
      <c r="C336" s="41">
        <v>10</v>
      </c>
      <c r="D336" s="42" t="s">
        <v>72</v>
      </c>
      <c r="E336" s="296" t="s">
        <v>480</v>
      </c>
      <c r="F336" s="297" t="s">
        <v>10</v>
      </c>
      <c r="G336" s="298" t="s">
        <v>477</v>
      </c>
      <c r="H336" s="51"/>
      <c r="I336" s="388">
        <f>SUM(I337)</f>
        <v>38784</v>
      </c>
    </row>
    <row r="337" spans="1:9" ht="15.75" x14ac:dyDescent="0.25">
      <c r="A337" s="94" t="s">
        <v>119</v>
      </c>
      <c r="B337" s="407" t="s">
        <v>56</v>
      </c>
      <c r="C337" s="41">
        <v>10</v>
      </c>
      <c r="D337" s="42" t="s">
        <v>72</v>
      </c>
      <c r="E337" s="296" t="s">
        <v>480</v>
      </c>
      <c r="F337" s="297" t="s">
        <v>10</v>
      </c>
      <c r="G337" s="298" t="s">
        <v>482</v>
      </c>
      <c r="H337" s="51"/>
      <c r="I337" s="388">
        <f>SUM(I338)</f>
        <v>38784</v>
      </c>
    </row>
    <row r="338" spans="1:9" ht="31.5" x14ac:dyDescent="0.25">
      <c r="A338" s="110" t="s">
        <v>655</v>
      </c>
      <c r="B338" s="407" t="s">
        <v>56</v>
      </c>
      <c r="C338" s="41">
        <v>10</v>
      </c>
      <c r="D338" s="42" t="s">
        <v>72</v>
      </c>
      <c r="E338" s="296" t="s">
        <v>480</v>
      </c>
      <c r="F338" s="297" t="s">
        <v>10</v>
      </c>
      <c r="G338" s="298" t="s">
        <v>482</v>
      </c>
      <c r="H338" s="2" t="s">
        <v>16</v>
      </c>
      <c r="I338" s="390">
        <v>38784</v>
      </c>
    </row>
    <row r="339" spans="1:9" ht="47.25" x14ac:dyDescent="0.25">
      <c r="A339" s="139" t="s">
        <v>46</v>
      </c>
      <c r="B339" s="20" t="s">
        <v>56</v>
      </c>
      <c r="C339" s="20">
        <v>14</v>
      </c>
      <c r="D339" s="20"/>
      <c r="E339" s="327"/>
      <c r="F339" s="328"/>
      <c r="G339" s="329"/>
      <c r="H339" s="16"/>
      <c r="I339" s="412">
        <f>SUM(I340+I346)</f>
        <v>4385972</v>
      </c>
    </row>
    <row r="340" spans="1:9" ht="31.5" x14ac:dyDescent="0.25">
      <c r="A340" s="135" t="s">
        <v>47</v>
      </c>
      <c r="B340" s="30" t="s">
        <v>56</v>
      </c>
      <c r="C340" s="30">
        <v>14</v>
      </c>
      <c r="D340" s="26" t="s">
        <v>10</v>
      </c>
      <c r="E340" s="290"/>
      <c r="F340" s="291"/>
      <c r="G340" s="292"/>
      <c r="H340" s="26"/>
      <c r="I340" s="413">
        <f>SUM(I341)</f>
        <v>4385972</v>
      </c>
    </row>
    <row r="341" spans="1:9" ht="47.25" x14ac:dyDescent="0.25">
      <c r="A341" s="126" t="s">
        <v>134</v>
      </c>
      <c r="B341" s="37" t="s">
        <v>56</v>
      </c>
      <c r="C341" s="37">
        <v>14</v>
      </c>
      <c r="D341" s="35" t="s">
        <v>10</v>
      </c>
      <c r="E341" s="293" t="s">
        <v>230</v>
      </c>
      <c r="F341" s="294" t="s">
        <v>476</v>
      </c>
      <c r="G341" s="295" t="s">
        <v>477</v>
      </c>
      <c r="H341" s="35"/>
      <c r="I341" s="387">
        <f>SUM(I342)</f>
        <v>4385972</v>
      </c>
    </row>
    <row r="342" spans="1:9" ht="63" x14ac:dyDescent="0.25">
      <c r="A342" s="125" t="s">
        <v>184</v>
      </c>
      <c r="B342" s="368" t="s">
        <v>56</v>
      </c>
      <c r="C342" s="368">
        <v>14</v>
      </c>
      <c r="D342" s="2" t="s">
        <v>10</v>
      </c>
      <c r="E342" s="296" t="s">
        <v>234</v>
      </c>
      <c r="F342" s="297" t="s">
        <v>476</v>
      </c>
      <c r="G342" s="298" t="s">
        <v>477</v>
      </c>
      <c r="H342" s="2"/>
      <c r="I342" s="388">
        <f>SUM(I343)</f>
        <v>4385972</v>
      </c>
    </row>
    <row r="343" spans="1:9" ht="34.5" customHeight="1" x14ac:dyDescent="0.25">
      <c r="A343" s="125" t="s">
        <v>597</v>
      </c>
      <c r="B343" s="368" t="s">
        <v>56</v>
      </c>
      <c r="C343" s="481">
        <v>14</v>
      </c>
      <c r="D343" s="2" t="s">
        <v>10</v>
      </c>
      <c r="E343" s="296" t="s">
        <v>234</v>
      </c>
      <c r="F343" s="297" t="s">
        <v>12</v>
      </c>
      <c r="G343" s="298" t="s">
        <v>477</v>
      </c>
      <c r="H343" s="2"/>
      <c r="I343" s="388">
        <f>SUM(I344)</f>
        <v>4385972</v>
      </c>
    </row>
    <row r="344" spans="1:9" ht="47.25" x14ac:dyDescent="0.25">
      <c r="A344" s="125" t="s">
        <v>599</v>
      </c>
      <c r="B344" s="368" t="s">
        <v>56</v>
      </c>
      <c r="C344" s="368">
        <v>14</v>
      </c>
      <c r="D344" s="2" t="s">
        <v>10</v>
      </c>
      <c r="E344" s="296" t="s">
        <v>234</v>
      </c>
      <c r="F344" s="297" t="s">
        <v>12</v>
      </c>
      <c r="G344" s="298" t="s">
        <v>598</v>
      </c>
      <c r="H344" s="2"/>
      <c r="I344" s="388">
        <f>SUM(I345)</f>
        <v>4385972</v>
      </c>
    </row>
    <row r="345" spans="1:9" ht="15.75" x14ac:dyDescent="0.25">
      <c r="A345" s="125" t="s">
        <v>21</v>
      </c>
      <c r="B345" s="368" t="s">
        <v>56</v>
      </c>
      <c r="C345" s="368">
        <v>14</v>
      </c>
      <c r="D345" s="2" t="s">
        <v>10</v>
      </c>
      <c r="E345" s="296" t="s">
        <v>234</v>
      </c>
      <c r="F345" s="297" t="s">
        <v>12</v>
      </c>
      <c r="G345" s="298" t="s">
        <v>598</v>
      </c>
      <c r="H345" s="2" t="s">
        <v>69</v>
      </c>
      <c r="I345" s="390">
        <v>4385972</v>
      </c>
    </row>
    <row r="346" spans="1:9" ht="15.75" hidden="1" x14ac:dyDescent="0.25">
      <c r="A346" s="135" t="s">
        <v>193</v>
      </c>
      <c r="B346" s="30" t="s">
        <v>56</v>
      </c>
      <c r="C346" s="30">
        <v>14</v>
      </c>
      <c r="D346" s="26" t="s">
        <v>15</v>
      </c>
      <c r="E346" s="290"/>
      <c r="F346" s="291"/>
      <c r="G346" s="292"/>
      <c r="H346" s="27"/>
      <c r="I346" s="413">
        <f>SUM(I347)</f>
        <v>0</v>
      </c>
    </row>
    <row r="347" spans="1:9" ht="47.25" hidden="1" x14ac:dyDescent="0.25">
      <c r="A347" s="126" t="s">
        <v>134</v>
      </c>
      <c r="B347" s="37" t="s">
        <v>56</v>
      </c>
      <c r="C347" s="37">
        <v>14</v>
      </c>
      <c r="D347" s="35" t="s">
        <v>15</v>
      </c>
      <c r="E347" s="293" t="s">
        <v>230</v>
      </c>
      <c r="F347" s="294" t="s">
        <v>476</v>
      </c>
      <c r="G347" s="295" t="s">
        <v>477</v>
      </c>
      <c r="H347" s="35"/>
      <c r="I347" s="387">
        <f>SUM(I348)</f>
        <v>0</v>
      </c>
    </row>
    <row r="348" spans="1:9" ht="63" hidden="1" x14ac:dyDescent="0.25">
      <c r="A348" s="125" t="s">
        <v>184</v>
      </c>
      <c r="B348" s="368" t="s">
        <v>56</v>
      </c>
      <c r="C348" s="368">
        <v>14</v>
      </c>
      <c r="D348" s="2" t="s">
        <v>15</v>
      </c>
      <c r="E348" s="296" t="s">
        <v>234</v>
      </c>
      <c r="F348" s="297" t="s">
        <v>476</v>
      </c>
      <c r="G348" s="298" t="s">
        <v>477</v>
      </c>
      <c r="H348" s="88"/>
      <c r="I348" s="388">
        <f>SUM(I349)</f>
        <v>0</v>
      </c>
    </row>
    <row r="349" spans="1:9" ht="34.5" hidden="1" customHeight="1" x14ac:dyDescent="0.25">
      <c r="A349" s="520" t="s">
        <v>641</v>
      </c>
      <c r="B349" s="410" t="s">
        <v>56</v>
      </c>
      <c r="C349" s="368">
        <v>14</v>
      </c>
      <c r="D349" s="2" t="s">
        <v>15</v>
      </c>
      <c r="E349" s="339" t="s">
        <v>234</v>
      </c>
      <c r="F349" s="340" t="s">
        <v>20</v>
      </c>
      <c r="G349" s="341" t="s">
        <v>477</v>
      </c>
      <c r="H349" s="521"/>
      <c r="I349" s="388">
        <f>SUM(I350)</f>
        <v>0</v>
      </c>
    </row>
    <row r="350" spans="1:9" ht="47.25" hidden="1" x14ac:dyDescent="0.25">
      <c r="A350" s="128" t="s">
        <v>643</v>
      </c>
      <c r="B350" s="410" t="s">
        <v>56</v>
      </c>
      <c r="C350" s="368">
        <v>14</v>
      </c>
      <c r="D350" s="2" t="s">
        <v>15</v>
      </c>
      <c r="E350" s="339" t="s">
        <v>234</v>
      </c>
      <c r="F350" s="340" t="s">
        <v>20</v>
      </c>
      <c r="G350" s="341" t="s">
        <v>642</v>
      </c>
      <c r="H350" s="521"/>
      <c r="I350" s="388">
        <f>SUM(I351)</f>
        <v>0</v>
      </c>
    </row>
    <row r="351" spans="1:9" ht="15.75" hidden="1" x14ac:dyDescent="0.25">
      <c r="A351" s="137" t="s">
        <v>21</v>
      </c>
      <c r="B351" s="58" t="s">
        <v>56</v>
      </c>
      <c r="C351" s="368">
        <v>14</v>
      </c>
      <c r="D351" s="2" t="s">
        <v>15</v>
      </c>
      <c r="E351" s="339" t="s">
        <v>234</v>
      </c>
      <c r="F351" s="340" t="s">
        <v>20</v>
      </c>
      <c r="G351" s="341" t="s">
        <v>642</v>
      </c>
      <c r="H351" s="43" t="s">
        <v>69</v>
      </c>
      <c r="I351" s="394"/>
    </row>
    <row r="352" spans="1:9" ht="18.75" customHeight="1" x14ac:dyDescent="0.25">
      <c r="A352" s="31" t="s">
        <v>53</v>
      </c>
      <c r="B352" s="32" t="s">
        <v>54</v>
      </c>
      <c r="C352" s="23"/>
      <c r="D352" s="154"/>
      <c r="E352" s="160"/>
      <c r="F352" s="282"/>
      <c r="G352" s="155"/>
      <c r="H352" s="33"/>
      <c r="I352" s="395">
        <f>SUM(I353)</f>
        <v>883926</v>
      </c>
    </row>
    <row r="353" spans="1:9" ht="18.75" customHeight="1" x14ac:dyDescent="0.25">
      <c r="A353" s="397" t="s">
        <v>9</v>
      </c>
      <c r="B353" s="430" t="s">
        <v>54</v>
      </c>
      <c r="C353" s="16" t="s">
        <v>10</v>
      </c>
      <c r="D353" s="16"/>
      <c r="E353" s="420"/>
      <c r="F353" s="421"/>
      <c r="G353" s="422"/>
      <c r="H353" s="16"/>
      <c r="I353" s="412">
        <f>SUM(I354)</f>
        <v>883926</v>
      </c>
    </row>
    <row r="354" spans="1:9" ht="47.25" x14ac:dyDescent="0.25">
      <c r="A354" s="25" t="s">
        <v>14</v>
      </c>
      <c r="B354" s="30" t="s">
        <v>54</v>
      </c>
      <c r="C354" s="26" t="s">
        <v>10</v>
      </c>
      <c r="D354" s="26" t="s">
        <v>15</v>
      </c>
      <c r="E354" s="290"/>
      <c r="F354" s="291"/>
      <c r="G354" s="292"/>
      <c r="H354" s="27"/>
      <c r="I354" s="413">
        <f>SUM(I355,I360,I364)</f>
        <v>883926</v>
      </c>
    </row>
    <row r="355" spans="1:9" ht="47.25" x14ac:dyDescent="0.25">
      <c r="A355" s="91" t="s">
        <v>117</v>
      </c>
      <c r="B355" s="37" t="s">
        <v>54</v>
      </c>
      <c r="C355" s="35" t="s">
        <v>10</v>
      </c>
      <c r="D355" s="35" t="s">
        <v>15</v>
      </c>
      <c r="E355" s="305" t="s">
        <v>479</v>
      </c>
      <c r="F355" s="306" t="s">
        <v>476</v>
      </c>
      <c r="G355" s="307" t="s">
        <v>477</v>
      </c>
      <c r="H355" s="35"/>
      <c r="I355" s="387">
        <f>SUM(I356)</f>
        <v>57000</v>
      </c>
    </row>
    <row r="356" spans="1:9" ht="63" x14ac:dyDescent="0.25">
      <c r="A356" s="94" t="s">
        <v>118</v>
      </c>
      <c r="B356" s="62" t="s">
        <v>54</v>
      </c>
      <c r="C356" s="2" t="s">
        <v>10</v>
      </c>
      <c r="D356" s="2" t="s">
        <v>15</v>
      </c>
      <c r="E356" s="308" t="s">
        <v>480</v>
      </c>
      <c r="F356" s="309" t="s">
        <v>476</v>
      </c>
      <c r="G356" s="310" t="s">
        <v>477</v>
      </c>
      <c r="H356" s="51"/>
      <c r="I356" s="388">
        <f>SUM(I357)</f>
        <v>57000</v>
      </c>
    </row>
    <row r="357" spans="1:9" ht="47.25" x14ac:dyDescent="0.25">
      <c r="A357" s="94" t="s">
        <v>483</v>
      </c>
      <c r="B357" s="62" t="s">
        <v>54</v>
      </c>
      <c r="C357" s="2" t="s">
        <v>10</v>
      </c>
      <c r="D357" s="2" t="s">
        <v>15</v>
      </c>
      <c r="E357" s="308" t="s">
        <v>480</v>
      </c>
      <c r="F357" s="309" t="s">
        <v>10</v>
      </c>
      <c r="G357" s="310" t="s">
        <v>477</v>
      </c>
      <c r="H357" s="51"/>
      <c r="I357" s="388">
        <f>SUM(I358)</f>
        <v>57000</v>
      </c>
    </row>
    <row r="358" spans="1:9" ht="16.5" customHeight="1" x14ac:dyDescent="0.25">
      <c r="A358" s="94" t="s">
        <v>119</v>
      </c>
      <c r="B358" s="62" t="s">
        <v>54</v>
      </c>
      <c r="C358" s="2" t="s">
        <v>10</v>
      </c>
      <c r="D358" s="2" t="s">
        <v>15</v>
      </c>
      <c r="E358" s="308" t="s">
        <v>480</v>
      </c>
      <c r="F358" s="309" t="s">
        <v>10</v>
      </c>
      <c r="G358" s="310" t="s">
        <v>482</v>
      </c>
      <c r="H358" s="51"/>
      <c r="I358" s="388">
        <f>SUM(I359)</f>
        <v>57000</v>
      </c>
    </row>
    <row r="359" spans="1:9" ht="30.75" customHeight="1" x14ac:dyDescent="0.25">
      <c r="A359" s="106" t="s">
        <v>655</v>
      </c>
      <c r="B359" s="406" t="s">
        <v>54</v>
      </c>
      <c r="C359" s="2" t="s">
        <v>10</v>
      </c>
      <c r="D359" s="2" t="s">
        <v>15</v>
      </c>
      <c r="E359" s="308" t="s">
        <v>480</v>
      </c>
      <c r="F359" s="309" t="s">
        <v>10</v>
      </c>
      <c r="G359" s="310" t="s">
        <v>482</v>
      </c>
      <c r="H359" s="2" t="s">
        <v>16</v>
      </c>
      <c r="I359" s="390">
        <v>57000</v>
      </c>
    </row>
    <row r="360" spans="1:9" ht="31.5" x14ac:dyDescent="0.25">
      <c r="A360" s="34" t="s">
        <v>120</v>
      </c>
      <c r="B360" s="37" t="s">
        <v>54</v>
      </c>
      <c r="C360" s="35" t="s">
        <v>10</v>
      </c>
      <c r="D360" s="35" t="s">
        <v>15</v>
      </c>
      <c r="E360" s="293" t="s">
        <v>235</v>
      </c>
      <c r="F360" s="294" t="s">
        <v>476</v>
      </c>
      <c r="G360" s="295" t="s">
        <v>477</v>
      </c>
      <c r="H360" s="35"/>
      <c r="I360" s="387">
        <f>SUM(I361)</f>
        <v>419309</v>
      </c>
    </row>
    <row r="361" spans="1:9" ht="31.5" x14ac:dyDescent="0.25">
      <c r="A361" s="3" t="s">
        <v>121</v>
      </c>
      <c r="B361" s="368" t="s">
        <v>54</v>
      </c>
      <c r="C361" s="2" t="s">
        <v>10</v>
      </c>
      <c r="D361" s="2" t="s">
        <v>15</v>
      </c>
      <c r="E361" s="296" t="s">
        <v>236</v>
      </c>
      <c r="F361" s="297" t="s">
        <v>476</v>
      </c>
      <c r="G361" s="298" t="s">
        <v>477</v>
      </c>
      <c r="H361" s="2"/>
      <c r="I361" s="388">
        <f>SUM(I362)</f>
        <v>419309</v>
      </c>
    </row>
    <row r="362" spans="1:9" ht="31.5" x14ac:dyDescent="0.25">
      <c r="A362" s="3" t="s">
        <v>85</v>
      </c>
      <c r="B362" s="368" t="s">
        <v>54</v>
      </c>
      <c r="C362" s="2" t="s">
        <v>10</v>
      </c>
      <c r="D362" s="2" t="s">
        <v>15</v>
      </c>
      <c r="E362" s="296" t="s">
        <v>236</v>
      </c>
      <c r="F362" s="297" t="s">
        <v>476</v>
      </c>
      <c r="G362" s="298" t="s">
        <v>481</v>
      </c>
      <c r="H362" s="2"/>
      <c r="I362" s="388">
        <f>SUM(I363)</f>
        <v>419309</v>
      </c>
    </row>
    <row r="363" spans="1:9" ht="63" x14ac:dyDescent="0.25">
      <c r="A363" s="105" t="s">
        <v>86</v>
      </c>
      <c r="B363" s="368" t="s">
        <v>54</v>
      </c>
      <c r="C363" s="2" t="s">
        <v>10</v>
      </c>
      <c r="D363" s="2" t="s">
        <v>15</v>
      </c>
      <c r="E363" s="296" t="s">
        <v>236</v>
      </c>
      <c r="F363" s="297" t="s">
        <v>476</v>
      </c>
      <c r="G363" s="298" t="s">
        <v>481</v>
      </c>
      <c r="H363" s="2" t="s">
        <v>13</v>
      </c>
      <c r="I363" s="389">
        <v>419309</v>
      </c>
    </row>
    <row r="364" spans="1:9" ht="31.5" x14ac:dyDescent="0.25">
      <c r="A364" s="34" t="s">
        <v>122</v>
      </c>
      <c r="B364" s="37" t="s">
        <v>54</v>
      </c>
      <c r="C364" s="35" t="s">
        <v>10</v>
      </c>
      <c r="D364" s="35" t="s">
        <v>15</v>
      </c>
      <c r="E364" s="293" t="s">
        <v>237</v>
      </c>
      <c r="F364" s="294" t="s">
        <v>476</v>
      </c>
      <c r="G364" s="295" t="s">
        <v>477</v>
      </c>
      <c r="H364" s="35"/>
      <c r="I364" s="387">
        <f>SUM(I365)</f>
        <v>407617</v>
      </c>
    </row>
    <row r="365" spans="1:9" ht="15.75" x14ac:dyDescent="0.25">
      <c r="A365" s="3" t="s">
        <v>123</v>
      </c>
      <c r="B365" s="368" t="s">
        <v>54</v>
      </c>
      <c r="C365" s="2" t="s">
        <v>10</v>
      </c>
      <c r="D365" s="2" t="s">
        <v>15</v>
      </c>
      <c r="E365" s="296" t="s">
        <v>238</v>
      </c>
      <c r="F365" s="297" t="s">
        <v>476</v>
      </c>
      <c r="G365" s="298" t="s">
        <v>477</v>
      </c>
      <c r="H365" s="2"/>
      <c r="I365" s="388">
        <f>SUM(I366)</f>
        <v>407617</v>
      </c>
    </row>
    <row r="366" spans="1:9" ht="31.5" x14ac:dyDescent="0.25">
      <c r="A366" s="3" t="s">
        <v>85</v>
      </c>
      <c r="B366" s="368" t="s">
        <v>54</v>
      </c>
      <c r="C366" s="2" t="s">
        <v>10</v>
      </c>
      <c r="D366" s="2" t="s">
        <v>15</v>
      </c>
      <c r="E366" s="296" t="s">
        <v>238</v>
      </c>
      <c r="F366" s="297" t="s">
        <v>476</v>
      </c>
      <c r="G366" s="298" t="s">
        <v>481</v>
      </c>
      <c r="H366" s="2"/>
      <c r="I366" s="388">
        <f>SUM(I367:I368)</f>
        <v>407617</v>
      </c>
    </row>
    <row r="367" spans="1:9" ht="63" x14ac:dyDescent="0.25">
      <c r="A367" s="105" t="s">
        <v>86</v>
      </c>
      <c r="B367" s="368" t="s">
        <v>54</v>
      </c>
      <c r="C367" s="2" t="s">
        <v>10</v>
      </c>
      <c r="D367" s="2" t="s">
        <v>15</v>
      </c>
      <c r="E367" s="296" t="s">
        <v>238</v>
      </c>
      <c r="F367" s="297" t="s">
        <v>476</v>
      </c>
      <c r="G367" s="298" t="s">
        <v>481</v>
      </c>
      <c r="H367" s="2" t="s">
        <v>13</v>
      </c>
      <c r="I367" s="389">
        <v>407617</v>
      </c>
    </row>
    <row r="368" spans="1:9" ht="15.75" hidden="1" x14ac:dyDescent="0.25">
      <c r="A368" s="3" t="s">
        <v>18</v>
      </c>
      <c r="B368" s="368" t="s">
        <v>54</v>
      </c>
      <c r="C368" s="2" t="s">
        <v>10</v>
      </c>
      <c r="D368" s="2" t="s">
        <v>15</v>
      </c>
      <c r="E368" s="296" t="s">
        <v>238</v>
      </c>
      <c r="F368" s="297" t="s">
        <v>476</v>
      </c>
      <c r="G368" s="298" t="s">
        <v>481</v>
      </c>
      <c r="H368" s="2" t="s">
        <v>17</v>
      </c>
      <c r="I368" s="389"/>
    </row>
    <row r="369" spans="1:10" ht="30" customHeight="1" x14ac:dyDescent="0.25">
      <c r="A369" s="21" t="s">
        <v>51</v>
      </c>
      <c r="B369" s="22" t="s">
        <v>52</v>
      </c>
      <c r="C369" s="23"/>
      <c r="D369" s="153"/>
      <c r="E369" s="159"/>
      <c r="F369" s="281"/>
      <c r="G369" s="155"/>
      <c r="H369" s="33"/>
      <c r="I369" s="395">
        <f>SUM(I377+I515)</f>
        <v>191293935</v>
      </c>
      <c r="J369" s="491"/>
    </row>
    <row r="370" spans="1:10" ht="16.5" hidden="1" customHeight="1" x14ac:dyDescent="0.25">
      <c r="A370" s="396" t="s">
        <v>25</v>
      </c>
      <c r="B370" s="20" t="s">
        <v>52</v>
      </c>
      <c r="C370" s="16" t="s">
        <v>20</v>
      </c>
      <c r="D370" s="20"/>
      <c r="E370" s="414"/>
      <c r="F370" s="415"/>
      <c r="G370" s="416"/>
      <c r="H370" s="16"/>
      <c r="I370" s="412">
        <f t="shared" ref="I370:I375" si="0">SUM(I371)</f>
        <v>0</v>
      </c>
    </row>
    <row r="371" spans="1:10" ht="17.25" hidden="1" customHeight="1" x14ac:dyDescent="0.25">
      <c r="A371" s="120" t="s">
        <v>26</v>
      </c>
      <c r="B371" s="30" t="s">
        <v>52</v>
      </c>
      <c r="C371" s="26" t="s">
        <v>20</v>
      </c>
      <c r="D371" s="30">
        <v>12</v>
      </c>
      <c r="E371" s="122"/>
      <c r="F371" s="417"/>
      <c r="G371" s="418"/>
      <c r="H371" s="26"/>
      <c r="I371" s="413">
        <f t="shared" si="0"/>
        <v>0</v>
      </c>
    </row>
    <row r="372" spans="1:10" ht="47.25" hidden="1" x14ac:dyDescent="0.25">
      <c r="A372" s="34" t="s">
        <v>151</v>
      </c>
      <c r="B372" s="37" t="s">
        <v>52</v>
      </c>
      <c r="C372" s="35" t="s">
        <v>20</v>
      </c>
      <c r="D372" s="37">
        <v>12</v>
      </c>
      <c r="E372" s="299" t="s">
        <v>525</v>
      </c>
      <c r="F372" s="300" t="s">
        <v>476</v>
      </c>
      <c r="G372" s="301" t="s">
        <v>477</v>
      </c>
      <c r="H372" s="35"/>
      <c r="I372" s="387">
        <f t="shared" si="0"/>
        <v>0</v>
      </c>
    </row>
    <row r="373" spans="1:10" ht="63" hidden="1" x14ac:dyDescent="0.25">
      <c r="A373" s="355" t="s">
        <v>152</v>
      </c>
      <c r="B373" s="419" t="s">
        <v>52</v>
      </c>
      <c r="C373" s="5" t="s">
        <v>20</v>
      </c>
      <c r="D373" s="279">
        <v>12</v>
      </c>
      <c r="E373" s="314" t="s">
        <v>222</v>
      </c>
      <c r="F373" s="315" t="s">
        <v>476</v>
      </c>
      <c r="G373" s="316" t="s">
        <v>477</v>
      </c>
      <c r="H373" s="2"/>
      <c r="I373" s="388">
        <f t="shared" si="0"/>
        <v>0</v>
      </c>
    </row>
    <row r="374" spans="1:10" ht="35.25" hidden="1" customHeight="1" x14ac:dyDescent="0.25">
      <c r="A374" s="111" t="s">
        <v>526</v>
      </c>
      <c r="B374" s="407" t="s">
        <v>52</v>
      </c>
      <c r="C374" s="5" t="s">
        <v>20</v>
      </c>
      <c r="D374" s="279">
        <v>12</v>
      </c>
      <c r="E374" s="314" t="s">
        <v>222</v>
      </c>
      <c r="F374" s="315" t="s">
        <v>10</v>
      </c>
      <c r="G374" s="316" t="s">
        <v>477</v>
      </c>
      <c r="H374" s="351"/>
      <c r="I374" s="388">
        <f t="shared" si="0"/>
        <v>0</v>
      </c>
    </row>
    <row r="375" spans="1:10" ht="15.75" hidden="1" customHeight="1" x14ac:dyDescent="0.25">
      <c r="A375" s="73" t="s">
        <v>109</v>
      </c>
      <c r="B375" s="368" t="s">
        <v>52</v>
      </c>
      <c r="C375" s="5" t="s">
        <v>20</v>
      </c>
      <c r="D375" s="279">
        <v>12</v>
      </c>
      <c r="E375" s="314" t="s">
        <v>222</v>
      </c>
      <c r="F375" s="315" t="s">
        <v>10</v>
      </c>
      <c r="G375" s="316" t="s">
        <v>527</v>
      </c>
      <c r="H375" s="68"/>
      <c r="I375" s="388">
        <f t="shared" si="0"/>
        <v>0</v>
      </c>
    </row>
    <row r="376" spans="1:10" ht="30" hidden="1" customHeight="1" x14ac:dyDescent="0.25">
      <c r="A376" s="136" t="s">
        <v>655</v>
      </c>
      <c r="B376" s="407" t="s">
        <v>52</v>
      </c>
      <c r="C376" s="5" t="s">
        <v>20</v>
      </c>
      <c r="D376" s="279">
        <v>12</v>
      </c>
      <c r="E376" s="314" t="s">
        <v>222</v>
      </c>
      <c r="F376" s="315" t="s">
        <v>10</v>
      </c>
      <c r="G376" s="316" t="s">
        <v>527</v>
      </c>
      <c r="H376" s="68" t="s">
        <v>16</v>
      </c>
      <c r="I376" s="390"/>
    </row>
    <row r="377" spans="1:10" ht="15.75" x14ac:dyDescent="0.25">
      <c r="A377" s="396" t="s">
        <v>27</v>
      </c>
      <c r="B377" s="20" t="s">
        <v>52</v>
      </c>
      <c r="C377" s="16" t="s">
        <v>29</v>
      </c>
      <c r="D377" s="20"/>
      <c r="E377" s="414"/>
      <c r="F377" s="415"/>
      <c r="G377" s="416"/>
      <c r="H377" s="16"/>
      <c r="I377" s="412">
        <f>SUM(I378+I403+I463+I476+I486)</f>
        <v>181900537</v>
      </c>
    </row>
    <row r="378" spans="1:10" ht="15.75" x14ac:dyDescent="0.25">
      <c r="A378" s="120" t="s">
        <v>28</v>
      </c>
      <c r="B378" s="30" t="s">
        <v>52</v>
      </c>
      <c r="C378" s="26" t="s">
        <v>29</v>
      </c>
      <c r="D378" s="26" t="s">
        <v>10</v>
      </c>
      <c r="E378" s="345"/>
      <c r="F378" s="346"/>
      <c r="G378" s="347"/>
      <c r="H378" s="26"/>
      <c r="I378" s="413">
        <f>SUM(I379,I393,I398)</f>
        <v>19357927</v>
      </c>
    </row>
    <row r="379" spans="1:10" ht="31.5" x14ac:dyDescent="0.25">
      <c r="A379" s="34" t="s">
        <v>155</v>
      </c>
      <c r="B379" s="40" t="s">
        <v>52</v>
      </c>
      <c r="C379" s="36" t="s">
        <v>29</v>
      </c>
      <c r="D379" s="36" t="s">
        <v>10</v>
      </c>
      <c r="E379" s="293" t="s">
        <v>542</v>
      </c>
      <c r="F379" s="294" t="s">
        <v>476</v>
      </c>
      <c r="G379" s="295" t="s">
        <v>477</v>
      </c>
      <c r="H379" s="38"/>
      <c r="I379" s="387">
        <f>SUM(I380)</f>
        <v>19184327</v>
      </c>
    </row>
    <row r="380" spans="1:10" ht="47.25" x14ac:dyDescent="0.25">
      <c r="A380" s="3" t="s">
        <v>156</v>
      </c>
      <c r="B380" s="279" t="s">
        <v>52</v>
      </c>
      <c r="C380" s="5" t="s">
        <v>29</v>
      </c>
      <c r="D380" s="5" t="s">
        <v>10</v>
      </c>
      <c r="E380" s="296" t="s">
        <v>239</v>
      </c>
      <c r="F380" s="297" t="s">
        <v>476</v>
      </c>
      <c r="G380" s="298" t="s">
        <v>477</v>
      </c>
      <c r="H380" s="68"/>
      <c r="I380" s="388">
        <f>SUM(I381)</f>
        <v>19184327</v>
      </c>
    </row>
    <row r="381" spans="1:10" ht="15.75" x14ac:dyDescent="0.25">
      <c r="A381" s="3" t="s">
        <v>543</v>
      </c>
      <c r="B381" s="279" t="s">
        <v>52</v>
      </c>
      <c r="C381" s="5" t="s">
        <v>29</v>
      </c>
      <c r="D381" s="5" t="s">
        <v>10</v>
      </c>
      <c r="E381" s="296" t="s">
        <v>239</v>
      </c>
      <c r="F381" s="297" t="s">
        <v>10</v>
      </c>
      <c r="G381" s="298" t="s">
        <v>477</v>
      </c>
      <c r="H381" s="68"/>
      <c r="I381" s="388">
        <f>SUM(I382+I385+I387+I389)</f>
        <v>19184327</v>
      </c>
    </row>
    <row r="382" spans="1:10" ht="94.5" x14ac:dyDescent="0.25">
      <c r="A382" s="3" t="s">
        <v>544</v>
      </c>
      <c r="B382" s="279" t="s">
        <v>52</v>
      </c>
      <c r="C382" s="5" t="s">
        <v>29</v>
      </c>
      <c r="D382" s="5" t="s">
        <v>10</v>
      </c>
      <c r="E382" s="296" t="s">
        <v>239</v>
      </c>
      <c r="F382" s="297" t="s">
        <v>10</v>
      </c>
      <c r="G382" s="298" t="s">
        <v>545</v>
      </c>
      <c r="H382" s="2"/>
      <c r="I382" s="388">
        <f>SUM(I383:I384)</f>
        <v>10198363</v>
      </c>
    </row>
    <row r="383" spans="1:10" ht="63" x14ac:dyDescent="0.25">
      <c r="A383" s="125" t="s">
        <v>86</v>
      </c>
      <c r="B383" s="368" t="s">
        <v>52</v>
      </c>
      <c r="C383" s="5" t="s">
        <v>29</v>
      </c>
      <c r="D383" s="5" t="s">
        <v>10</v>
      </c>
      <c r="E383" s="296" t="s">
        <v>239</v>
      </c>
      <c r="F383" s="297" t="s">
        <v>10</v>
      </c>
      <c r="G383" s="298" t="s">
        <v>545</v>
      </c>
      <c r="H383" s="351" t="s">
        <v>13</v>
      </c>
      <c r="I383" s="390">
        <v>10112208</v>
      </c>
    </row>
    <row r="384" spans="1:10" ht="31.5" x14ac:dyDescent="0.25">
      <c r="A384" s="136" t="s">
        <v>655</v>
      </c>
      <c r="B384" s="407" t="s">
        <v>52</v>
      </c>
      <c r="C384" s="5" t="s">
        <v>29</v>
      </c>
      <c r="D384" s="5" t="s">
        <v>10</v>
      </c>
      <c r="E384" s="296" t="s">
        <v>239</v>
      </c>
      <c r="F384" s="297" t="s">
        <v>10</v>
      </c>
      <c r="G384" s="298" t="s">
        <v>545</v>
      </c>
      <c r="H384" s="351" t="s">
        <v>16</v>
      </c>
      <c r="I384" s="390">
        <v>86155</v>
      </c>
    </row>
    <row r="385" spans="1:9" ht="31.5" hidden="1" x14ac:dyDescent="0.25">
      <c r="A385" s="522" t="s">
        <v>700</v>
      </c>
      <c r="B385" s="407" t="s">
        <v>52</v>
      </c>
      <c r="C385" s="5" t="s">
        <v>29</v>
      </c>
      <c r="D385" s="5" t="s">
        <v>10</v>
      </c>
      <c r="E385" s="296" t="s">
        <v>239</v>
      </c>
      <c r="F385" s="297" t="s">
        <v>10</v>
      </c>
      <c r="G385" s="298" t="s">
        <v>687</v>
      </c>
      <c r="H385" s="351"/>
      <c r="I385" s="388">
        <f>SUM(I386)</f>
        <v>0</v>
      </c>
    </row>
    <row r="386" spans="1:9" ht="31.5" hidden="1" x14ac:dyDescent="0.25">
      <c r="A386" s="136" t="s">
        <v>655</v>
      </c>
      <c r="B386" s="407" t="s">
        <v>52</v>
      </c>
      <c r="C386" s="5" t="s">
        <v>29</v>
      </c>
      <c r="D386" s="5" t="s">
        <v>10</v>
      </c>
      <c r="E386" s="296" t="s">
        <v>239</v>
      </c>
      <c r="F386" s="297" t="s">
        <v>10</v>
      </c>
      <c r="G386" s="298" t="s">
        <v>687</v>
      </c>
      <c r="H386" s="351" t="s">
        <v>16</v>
      </c>
      <c r="I386" s="390"/>
    </row>
    <row r="387" spans="1:9" ht="31.5" hidden="1" x14ac:dyDescent="0.25">
      <c r="A387" s="522" t="s">
        <v>652</v>
      </c>
      <c r="B387" s="407" t="s">
        <v>52</v>
      </c>
      <c r="C387" s="5" t="s">
        <v>29</v>
      </c>
      <c r="D387" s="5" t="s">
        <v>10</v>
      </c>
      <c r="E387" s="296" t="s">
        <v>239</v>
      </c>
      <c r="F387" s="297" t="s">
        <v>10</v>
      </c>
      <c r="G387" s="298" t="s">
        <v>651</v>
      </c>
      <c r="H387" s="351"/>
      <c r="I387" s="388">
        <f>SUM(I388)</f>
        <v>0</v>
      </c>
    </row>
    <row r="388" spans="1:9" ht="31.5" hidden="1" x14ac:dyDescent="0.25">
      <c r="A388" s="136" t="s">
        <v>655</v>
      </c>
      <c r="B388" s="407" t="s">
        <v>52</v>
      </c>
      <c r="C388" s="5" t="s">
        <v>29</v>
      </c>
      <c r="D388" s="5" t="s">
        <v>10</v>
      </c>
      <c r="E388" s="296" t="s">
        <v>239</v>
      </c>
      <c r="F388" s="297" t="s">
        <v>10</v>
      </c>
      <c r="G388" s="298" t="s">
        <v>651</v>
      </c>
      <c r="H388" s="351" t="s">
        <v>16</v>
      </c>
      <c r="I388" s="390"/>
    </row>
    <row r="389" spans="1:9" ht="31.5" x14ac:dyDescent="0.25">
      <c r="A389" s="3" t="s">
        <v>96</v>
      </c>
      <c r="B389" s="279" t="s">
        <v>52</v>
      </c>
      <c r="C389" s="5" t="s">
        <v>29</v>
      </c>
      <c r="D389" s="5" t="s">
        <v>10</v>
      </c>
      <c r="E389" s="296" t="s">
        <v>239</v>
      </c>
      <c r="F389" s="297" t="s">
        <v>10</v>
      </c>
      <c r="G389" s="298" t="s">
        <v>510</v>
      </c>
      <c r="H389" s="68"/>
      <c r="I389" s="388">
        <f>SUM(I390:I392)</f>
        <v>8985964</v>
      </c>
    </row>
    <row r="390" spans="1:9" ht="63" x14ac:dyDescent="0.25">
      <c r="A390" s="125" t="s">
        <v>86</v>
      </c>
      <c r="B390" s="368" t="s">
        <v>52</v>
      </c>
      <c r="C390" s="5" t="s">
        <v>29</v>
      </c>
      <c r="D390" s="5" t="s">
        <v>10</v>
      </c>
      <c r="E390" s="296" t="s">
        <v>239</v>
      </c>
      <c r="F390" s="297" t="s">
        <v>10</v>
      </c>
      <c r="G390" s="298" t="s">
        <v>510</v>
      </c>
      <c r="H390" s="68" t="s">
        <v>13</v>
      </c>
      <c r="I390" s="390">
        <v>3530130</v>
      </c>
    </row>
    <row r="391" spans="1:9" ht="31.5" x14ac:dyDescent="0.25">
      <c r="A391" s="136" t="s">
        <v>655</v>
      </c>
      <c r="B391" s="407" t="s">
        <v>52</v>
      </c>
      <c r="C391" s="5" t="s">
        <v>29</v>
      </c>
      <c r="D391" s="5" t="s">
        <v>10</v>
      </c>
      <c r="E391" s="296" t="s">
        <v>239</v>
      </c>
      <c r="F391" s="297" t="s">
        <v>10</v>
      </c>
      <c r="G391" s="298" t="s">
        <v>510</v>
      </c>
      <c r="H391" s="68" t="s">
        <v>16</v>
      </c>
      <c r="I391" s="390">
        <v>5364530</v>
      </c>
    </row>
    <row r="392" spans="1:9" ht="15.75" x14ac:dyDescent="0.25">
      <c r="A392" s="3" t="s">
        <v>18</v>
      </c>
      <c r="B392" s="279" t="s">
        <v>52</v>
      </c>
      <c r="C392" s="5" t="s">
        <v>29</v>
      </c>
      <c r="D392" s="5" t="s">
        <v>10</v>
      </c>
      <c r="E392" s="296" t="s">
        <v>239</v>
      </c>
      <c r="F392" s="297" t="s">
        <v>10</v>
      </c>
      <c r="G392" s="298" t="s">
        <v>510</v>
      </c>
      <c r="H392" s="68" t="s">
        <v>17</v>
      </c>
      <c r="I392" s="390">
        <v>91304</v>
      </c>
    </row>
    <row r="393" spans="1:9" ht="63" x14ac:dyDescent="0.25">
      <c r="A393" s="34" t="s">
        <v>146</v>
      </c>
      <c r="B393" s="40" t="s">
        <v>52</v>
      </c>
      <c r="C393" s="36" t="s">
        <v>29</v>
      </c>
      <c r="D393" s="36" t="s">
        <v>10</v>
      </c>
      <c r="E393" s="293" t="s">
        <v>801</v>
      </c>
      <c r="F393" s="294" t="s">
        <v>476</v>
      </c>
      <c r="G393" s="295" t="s">
        <v>477</v>
      </c>
      <c r="H393" s="38"/>
      <c r="I393" s="387">
        <f>SUM(I394)</f>
        <v>65000</v>
      </c>
    </row>
    <row r="394" spans="1:9" ht="78.75" x14ac:dyDescent="0.25">
      <c r="A394" s="3" t="s">
        <v>260</v>
      </c>
      <c r="B394" s="547" t="s">
        <v>52</v>
      </c>
      <c r="C394" s="5" t="s">
        <v>29</v>
      </c>
      <c r="D394" s="5" t="s">
        <v>10</v>
      </c>
      <c r="E394" s="296" t="s">
        <v>258</v>
      </c>
      <c r="F394" s="297" t="s">
        <v>476</v>
      </c>
      <c r="G394" s="298" t="s">
        <v>477</v>
      </c>
      <c r="H394" s="68"/>
      <c r="I394" s="388">
        <f>SUM(I395)</f>
        <v>65000</v>
      </c>
    </row>
    <row r="395" spans="1:9" ht="47.25" x14ac:dyDescent="0.25">
      <c r="A395" s="3" t="s">
        <v>523</v>
      </c>
      <c r="B395" s="547" t="s">
        <v>52</v>
      </c>
      <c r="C395" s="5" t="s">
        <v>29</v>
      </c>
      <c r="D395" s="5" t="s">
        <v>10</v>
      </c>
      <c r="E395" s="296" t="s">
        <v>258</v>
      </c>
      <c r="F395" s="297" t="s">
        <v>10</v>
      </c>
      <c r="G395" s="298" t="s">
        <v>477</v>
      </c>
      <c r="H395" s="68"/>
      <c r="I395" s="388">
        <f>SUM(I396)</f>
        <v>65000</v>
      </c>
    </row>
    <row r="396" spans="1:9" ht="31.5" x14ac:dyDescent="0.25">
      <c r="A396" s="3" t="s">
        <v>259</v>
      </c>
      <c r="B396" s="547" t="s">
        <v>52</v>
      </c>
      <c r="C396" s="5" t="s">
        <v>29</v>
      </c>
      <c r="D396" s="5" t="s">
        <v>10</v>
      </c>
      <c r="E396" s="296" t="s">
        <v>258</v>
      </c>
      <c r="F396" s="297" t="s">
        <v>10</v>
      </c>
      <c r="G396" s="298" t="s">
        <v>524</v>
      </c>
      <c r="H396" s="68"/>
      <c r="I396" s="388">
        <f>SUM(I397)</f>
        <v>65000</v>
      </c>
    </row>
    <row r="397" spans="1:9" ht="31.5" x14ac:dyDescent="0.25">
      <c r="A397" s="136" t="s">
        <v>655</v>
      </c>
      <c r="B397" s="547" t="s">
        <v>52</v>
      </c>
      <c r="C397" s="5" t="s">
        <v>29</v>
      </c>
      <c r="D397" s="5" t="s">
        <v>10</v>
      </c>
      <c r="E397" s="296" t="s">
        <v>258</v>
      </c>
      <c r="F397" s="297" t="s">
        <v>10</v>
      </c>
      <c r="G397" s="298" t="s">
        <v>524</v>
      </c>
      <c r="H397" s="68" t="s">
        <v>16</v>
      </c>
      <c r="I397" s="390">
        <v>65000</v>
      </c>
    </row>
    <row r="398" spans="1:9" ht="63" x14ac:dyDescent="0.25">
      <c r="A398" s="91" t="s">
        <v>142</v>
      </c>
      <c r="B398" s="37" t="s">
        <v>52</v>
      </c>
      <c r="C398" s="35" t="s">
        <v>29</v>
      </c>
      <c r="D398" s="49" t="s">
        <v>10</v>
      </c>
      <c r="E398" s="305" t="s">
        <v>218</v>
      </c>
      <c r="F398" s="306" t="s">
        <v>476</v>
      </c>
      <c r="G398" s="307" t="s">
        <v>477</v>
      </c>
      <c r="H398" s="35"/>
      <c r="I398" s="387">
        <f>SUM(I399)</f>
        <v>108600</v>
      </c>
    </row>
    <row r="399" spans="1:9" ht="110.25" x14ac:dyDescent="0.25">
      <c r="A399" s="94" t="s">
        <v>158</v>
      </c>
      <c r="B399" s="62" t="s">
        <v>52</v>
      </c>
      <c r="C399" s="2" t="s">
        <v>29</v>
      </c>
      <c r="D399" s="10" t="s">
        <v>10</v>
      </c>
      <c r="E399" s="333" t="s">
        <v>220</v>
      </c>
      <c r="F399" s="334" t="s">
        <v>476</v>
      </c>
      <c r="G399" s="335" t="s">
        <v>477</v>
      </c>
      <c r="H399" s="2"/>
      <c r="I399" s="388">
        <f>SUM(I400)</f>
        <v>108600</v>
      </c>
    </row>
    <row r="400" spans="1:9" ht="47.25" x14ac:dyDescent="0.25">
      <c r="A400" s="94" t="s">
        <v>496</v>
      </c>
      <c r="B400" s="62" t="s">
        <v>52</v>
      </c>
      <c r="C400" s="2" t="s">
        <v>29</v>
      </c>
      <c r="D400" s="10" t="s">
        <v>10</v>
      </c>
      <c r="E400" s="333" t="s">
        <v>220</v>
      </c>
      <c r="F400" s="334" t="s">
        <v>10</v>
      </c>
      <c r="G400" s="335" t="s">
        <v>477</v>
      </c>
      <c r="H400" s="2"/>
      <c r="I400" s="388">
        <f>SUM(I401)</f>
        <v>108600</v>
      </c>
    </row>
    <row r="401" spans="1:9" ht="18" customHeight="1" x14ac:dyDescent="0.25">
      <c r="A401" s="3" t="s">
        <v>111</v>
      </c>
      <c r="B401" s="368" t="s">
        <v>52</v>
      </c>
      <c r="C401" s="2" t="s">
        <v>29</v>
      </c>
      <c r="D401" s="10" t="s">
        <v>10</v>
      </c>
      <c r="E401" s="333" t="s">
        <v>220</v>
      </c>
      <c r="F401" s="334" t="s">
        <v>10</v>
      </c>
      <c r="G401" s="335" t="s">
        <v>497</v>
      </c>
      <c r="H401" s="2"/>
      <c r="I401" s="388">
        <f>SUM(I402)</f>
        <v>108600</v>
      </c>
    </row>
    <row r="402" spans="1:9" ht="33.75" customHeight="1" x14ac:dyDescent="0.25">
      <c r="A402" s="110" t="s">
        <v>655</v>
      </c>
      <c r="B402" s="406" t="s">
        <v>52</v>
      </c>
      <c r="C402" s="2" t="s">
        <v>29</v>
      </c>
      <c r="D402" s="10" t="s">
        <v>10</v>
      </c>
      <c r="E402" s="333" t="s">
        <v>220</v>
      </c>
      <c r="F402" s="334" t="s">
        <v>10</v>
      </c>
      <c r="G402" s="335" t="s">
        <v>497</v>
      </c>
      <c r="H402" s="2" t="s">
        <v>16</v>
      </c>
      <c r="I402" s="389">
        <v>108600</v>
      </c>
    </row>
    <row r="403" spans="1:9" ht="15.75" x14ac:dyDescent="0.25">
      <c r="A403" s="120" t="s">
        <v>30</v>
      </c>
      <c r="B403" s="30" t="s">
        <v>52</v>
      </c>
      <c r="C403" s="26" t="s">
        <v>29</v>
      </c>
      <c r="D403" s="26" t="s">
        <v>12</v>
      </c>
      <c r="E403" s="345"/>
      <c r="F403" s="346"/>
      <c r="G403" s="347"/>
      <c r="H403" s="26"/>
      <c r="I403" s="413">
        <f>SUM(I404+I453+I458)</f>
        <v>146726919</v>
      </c>
    </row>
    <row r="404" spans="1:9" ht="31.5" x14ac:dyDescent="0.25">
      <c r="A404" s="34" t="s">
        <v>155</v>
      </c>
      <c r="B404" s="37" t="s">
        <v>52</v>
      </c>
      <c r="C404" s="35" t="s">
        <v>29</v>
      </c>
      <c r="D404" s="35" t="s">
        <v>12</v>
      </c>
      <c r="E404" s="293" t="s">
        <v>542</v>
      </c>
      <c r="F404" s="294" t="s">
        <v>476</v>
      </c>
      <c r="G404" s="295" t="s">
        <v>477</v>
      </c>
      <c r="H404" s="35"/>
      <c r="I404" s="387">
        <f>SUM(I405+I437)</f>
        <v>145960111</v>
      </c>
    </row>
    <row r="405" spans="1:9" ht="47.25" x14ac:dyDescent="0.25">
      <c r="A405" s="73" t="s">
        <v>156</v>
      </c>
      <c r="B405" s="368" t="s">
        <v>52</v>
      </c>
      <c r="C405" s="2" t="s">
        <v>29</v>
      </c>
      <c r="D405" s="2" t="s">
        <v>12</v>
      </c>
      <c r="E405" s="296" t="s">
        <v>239</v>
      </c>
      <c r="F405" s="297" t="s">
        <v>476</v>
      </c>
      <c r="G405" s="298" t="s">
        <v>477</v>
      </c>
      <c r="H405" s="2"/>
      <c r="I405" s="388">
        <f>SUM(I406)</f>
        <v>145863179</v>
      </c>
    </row>
    <row r="406" spans="1:9" ht="15.75" x14ac:dyDescent="0.25">
      <c r="A406" s="398" t="s">
        <v>555</v>
      </c>
      <c r="B406" s="368" t="s">
        <v>52</v>
      </c>
      <c r="C406" s="2" t="s">
        <v>29</v>
      </c>
      <c r="D406" s="2" t="s">
        <v>12</v>
      </c>
      <c r="E406" s="296" t="s">
        <v>239</v>
      </c>
      <c r="F406" s="297" t="s">
        <v>12</v>
      </c>
      <c r="G406" s="298" t="s">
        <v>477</v>
      </c>
      <c r="H406" s="2"/>
      <c r="I406" s="388">
        <f>SUM(I407+I410+I412+I422+I414+I424+I427+I416+I418+I420+I429+I433+I435)</f>
        <v>145863179</v>
      </c>
    </row>
    <row r="407" spans="1:9" ht="94.5" x14ac:dyDescent="0.25">
      <c r="A407" s="59" t="s">
        <v>159</v>
      </c>
      <c r="B407" s="368" t="s">
        <v>52</v>
      </c>
      <c r="C407" s="2" t="s">
        <v>29</v>
      </c>
      <c r="D407" s="2" t="s">
        <v>12</v>
      </c>
      <c r="E407" s="296" t="s">
        <v>239</v>
      </c>
      <c r="F407" s="297" t="s">
        <v>12</v>
      </c>
      <c r="G407" s="298" t="s">
        <v>546</v>
      </c>
      <c r="H407" s="2"/>
      <c r="I407" s="388">
        <f>SUM(I408:I409)</f>
        <v>116993898</v>
      </c>
    </row>
    <row r="408" spans="1:9" ht="63" x14ac:dyDescent="0.25">
      <c r="A408" s="125" t="s">
        <v>86</v>
      </c>
      <c r="B408" s="368" t="s">
        <v>52</v>
      </c>
      <c r="C408" s="2" t="s">
        <v>29</v>
      </c>
      <c r="D408" s="2" t="s">
        <v>12</v>
      </c>
      <c r="E408" s="296" t="s">
        <v>239</v>
      </c>
      <c r="F408" s="297" t="s">
        <v>12</v>
      </c>
      <c r="G408" s="298" t="s">
        <v>546</v>
      </c>
      <c r="H408" s="2" t="s">
        <v>13</v>
      </c>
      <c r="I408" s="390">
        <v>112593195</v>
      </c>
    </row>
    <row r="409" spans="1:9" ht="31.5" x14ac:dyDescent="0.25">
      <c r="A409" s="136" t="s">
        <v>655</v>
      </c>
      <c r="B409" s="407" t="s">
        <v>52</v>
      </c>
      <c r="C409" s="2" t="s">
        <v>29</v>
      </c>
      <c r="D409" s="2" t="s">
        <v>12</v>
      </c>
      <c r="E409" s="296" t="s">
        <v>239</v>
      </c>
      <c r="F409" s="297" t="s">
        <v>12</v>
      </c>
      <c r="G409" s="298" t="s">
        <v>546</v>
      </c>
      <c r="H409" s="2" t="s">
        <v>16</v>
      </c>
      <c r="I409" s="390">
        <v>4400703</v>
      </c>
    </row>
    <row r="410" spans="1:9" ht="31.5" x14ac:dyDescent="0.25">
      <c r="A410" s="522" t="s">
        <v>688</v>
      </c>
      <c r="B410" s="407" t="s">
        <v>52</v>
      </c>
      <c r="C410" s="2" t="s">
        <v>29</v>
      </c>
      <c r="D410" s="2" t="s">
        <v>12</v>
      </c>
      <c r="E410" s="296" t="s">
        <v>239</v>
      </c>
      <c r="F410" s="297" t="s">
        <v>12</v>
      </c>
      <c r="G410" s="298" t="s">
        <v>687</v>
      </c>
      <c r="H410" s="2"/>
      <c r="I410" s="388">
        <f>SUM(I411)</f>
        <v>710000</v>
      </c>
    </row>
    <row r="411" spans="1:9" ht="31.5" x14ac:dyDescent="0.25">
      <c r="A411" s="136" t="s">
        <v>655</v>
      </c>
      <c r="B411" s="407" t="s">
        <v>52</v>
      </c>
      <c r="C411" s="2" t="s">
        <v>29</v>
      </c>
      <c r="D411" s="2" t="s">
        <v>12</v>
      </c>
      <c r="E411" s="296" t="s">
        <v>239</v>
      </c>
      <c r="F411" s="297" t="s">
        <v>12</v>
      </c>
      <c r="G411" s="298" t="s">
        <v>687</v>
      </c>
      <c r="H411" s="2" t="s">
        <v>16</v>
      </c>
      <c r="I411" s="390">
        <v>710000</v>
      </c>
    </row>
    <row r="412" spans="1:9" ht="31.5" x14ac:dyDescent="0.25">
      <c r="A412" s="522" t="s">
        <v>680</v>
      </c>
      <c r="B412" s="407" t="s">
        <v>52</v>
      </c>
      <c r="C412" s="2" t="s">
        <v>29</v>
      </c>
      <c r="D412" s="2" t="s">
        <v>12</v>
      </c>
      <c r="E412" s="296" t="s">
        <v>239</v>
      </c>
      <c r="F412" s="297" t="s">
        <v>12</v>
      </c>
      <c r="G412" s="298" t="s">
        <v>679</v>
      </c>
      <c r="H412" s="2"/>
      <c r="I412" s="388">
        <f>SUM(I413)</f>
        <v>106817</v>
      </c>
    </row>
    <row r="413" spans="1:9" ht="63" x14ac:dyDescent="0.25">
      <c r="A413" s="125" t="s">
        <v>86</v>
      </c>
      <c r="B413" s="407" t="s">
        <v>52</v>
      </c>
      <c r="C413" s="2" t="s">
        <v>29</v>
      </c>
      <c r="D413" s="2" t="s">
        <v>12</v>
      </c>
      <c r="E413" s="296" t="s">
        <v>239</v>
      </c>
      <c r="F413" s="297" t="s">
        <v>12</v>
      </c>
      <c r="G413" s="298" t="s">
        <v>679</v>
      </c>
      <c r="H413" s="2" t="s">
        <v>13</v>
      </c>
      <c r="I413" s="390">
        <v>106817</v>
      </c>
    </row>
    <row r="414" spans="1:9" ht="63" x14ac:dyDescent="0.25">
      <c r="A414" s="522" t="s">
        <v>681</v>
      </c>
      <c r="B414" s="407" t="s">
        <v>52</v>
      </c>
      <c r="C414" s="2" t="s">
        <v>29</v>
      </c>
      <c r="D414" s="2" t="s">
        <v>12</v>
      </c>
      <c r="E414" s="296" t="s">
        <v>239</v>
      </c>
      <c r="F414" s="297" t="s">
        <v>12</v>
      </c>
      <c r="G414" s="298" t="s">
        <v>678</v>
      </c>
      <c r="H414" s="2"/>
      <c r="I414" s="388">
        <f>SUM(I415)</f>
        <v>174108</v>
      </c>
    </row>
    <row r="415" spans="1:9" ht="31.5" x14ac:dyDescent="0.25">
      <c r="A415" s="136" t="s">
        <v>655</v>
      </c>
      <c r="B415" s="407" t="s">
        <v>52</v>
      </c>
      <c r="C415" s="2" t="s">
        <v>29</v>
      </c>
      <c r="D415" s="2" t="s">
        <v>12</v>
      </c>
      <c r="E415" s="296" t="s">
        <v>239</v>
      </c>
      <c r="F415" s="297" t="s">
        <v>12</v>
      </c>
      <c r="G415" s="298" t="s">
        <v>678</v>
      </c>
      <c r="H415" s="2" t="s">
        <v>16</v>
      </c>
      <c r="I415" s="390">
        <v>174108</v>
      </c>
    </row>
    <row r="416" spans="1:9" ht="15.75" x14ac:dyDescent="0.25">
      <c r="A416" s="112" t="s">
        <v>459</v>
      </c>
      <c r="B416" s="368" t="s">
        <v>52</v>
      </c>
      <c r="C416" s="5" t="s">
        <v>29</v>
      </c>
      <c r="D416" s="5" t="s">
        <v>12</v>
      </c>
      <c r="E416" s="296" t="s">
        <v>239</v>
      </c>
      <c r="F416" s="297" t="s">
        <v>12</v>
      </c>
      <c r="G416" s="298" t="s">
        <v>547</v>
      </c>
      <c r="H416" s="2"/>
      <c r="I416" s="388">
        <f>SUM(I417)</f>
        <v>895700</v>
      </c>
    </row>
    <row r="417" spans="1:9" ht="63" x14ac:dyDescent="0.25">
      <c r="A417" s="125" t="s">
        <v>86</v>
      </c>
      <c r="B417" s="368" t="s">
        <v>52</v>
      </c>
      <c r="C417" s="5" t="s">
        <v>29</v>
      </c>
      <c r="D417" s="5" t="s">
        <v>12</v>
      </c>
      <c r="E417" s="296" t="s">
        <v>239</v>
      </c>
      <c r="F417" s="297" t="s">
        <v>12</v>
      </c>
      <c r="G417" s="298" t="s">
        <v>547</v>
      </c>
      <c r="H417" s="2" t="s">
        <v>13</v>
      </c>
      <c r="I417" s="390">
        <v>895700</v>
      </c>
    </row>
    <row r="418" spans="1:9" ht="47.25" x14ac:dyDescent="0.25">
      <c r="A418" s="125" t="s">
        <v>774</v>
      </c>
      <c r="B418" s="543" t="s">
        <v>52</v>
      </c>
      <c r="C418" s="5" t="s">
        <v>29</v>
      </c>
      <c r="D418" s="5" t="s">
        <v>12</v>
      </c>
      <c r="E418" s="296" t="s">
        <v>239</v>
      </c>
      <c r="F418" s="297" t="s">
        <v>12</v>
      </c>
      <c r="G418" s="298" t="s">
        <v>773</v>
      </c>
      <c r="H418" s="2"/>
      <c r="I418" s="388">
        <f>SUM(I419)</f>
        <v>875000</v>
      </c>
    </row>
    <row r="419" spans="1:9" ht="31.5" x14ac:dyDescent="0.25">
      <c r="A419" s="136" t="s">
        <v>655</v>
      </c>
      <c r="B419" s="543" t="s">
        <v>52</v>
      </c>
      <c r="C419" s="5" t="s">
        <v>29</v>
      </c>
      <c r="D419" s="5" t="s">
        <v>12</v>
      </c>
      <c r="E419" s="296" t="s">
        <v>239</v>
      </c>
      <c r="F419" s="297" t="s">
        <v>12</v>
      </c>
      <c r="G419" s="298" t="s">
        <v>773</v>
      </c>
      <c r="H419" s="2" t="s">
        <v>16</v>
      </c>
      <c r="I419" s="390">
        <v>875000</v>
      </c>
    </row>
    <row r="420" spans="1:9" ht="47.25" x14ac:dyDescent="0.25">
      <c r="A420" s="125" t="s">
        <v>800</v>
      </c>
      <c r="B420" s="543" t="s">
        <v>52</v>
      </c>
      <c r="C420" s="5" t="s">
        <v>29</v>
      </c>
      <c r="D420" s="5" t="s">
        <v>12</v>
      </c>
      <c r="E420" s="296" t="s">
        <v>239</v>
      </c>
      <c r="F420" s="297" t="s">
        <v>12</v>
      </c>
      <c r="G420" s="298" t="s">
        <v>799</v>
      </c>
      <c r="H420" s="2"/>
      <c r="I420" s="388">
        <f>SUM(I421)</f>
        <v>1625000</v>
      </c>
    </row>
    <row r="421" spans="1:9" ht="31.5" x14ac:dyDescent="0.25">
      <c r="A421" s="125" t="s">
        <v>655</v>
      </c>
      <c r="B421" s="543" t="s">
        <v>52</v>
      </c>
      <c r="C421" s="5" t="s">
        <v>29</v>
      </c>
      <c r="D421" s="5" t="s">
        <v>12</v>
      </c>
      <c r="E421" s="296" t="s">
        <v>239</v>
      </c>
      <c r="F421" s="297" t="s">
        <v>12</v>
      </c>
      <c r="G421" s="298" t="s">
        <v>799</v>
      </c>
      <c r="H421" s="2" t="s">
        <v>16</v>
      </c>
      <c r="I421" s="390">
        <v>1625000</v>
      </c>
    </row>
    <row r="422" spans="1:9" ht="31.5" x14ac:dyDescent="0.25">
      <c r="A422" s="522" t="s">
        <v>652</v>
      </c>
      <c r="B422" s="407" t="s">
        <v>52</v>
      </c>
      <c r="C422" s="2" t="s">
        <v>29</v>
      </c>
      <c r="D422" s="2" t="s">
        <v>12</v>
      </c>
      <c r="E422" s="296" t="s">
        <v>239</v>
      </c>
      <c r="F422" s="297" t="s">
        <v>12</v>
      </c>
      <c r="G422" s="298" t="s">
        <v>651</v>
      </c>
      <c r="H422" s="2"/>
      <c r="I422" s="388">
        <f>SUM(I423)</f>
        <v>382308</v>
      </c>
    </row>
    <row r="423" spans="1:9" ht="31.5" x14ac:dyDescent="0.25">
      <c r="A423" s="136" t="s">
        <v>655</v>
      </c>
      <c r="B423" s="407" t="s">
        <v>52</v>
      </c>
      <c r="C423" s="2" t="s">
        <v>29</v>
      </c>
      <c r="D423" s="2" t="s">
        <v>12</v>
      </c>
      <c r="E423" s="296" t="s">
        <v>239</v>
      </c>
      <c r="F423" s="297" t="s">
        <v>12</v>
      </c>
      <c r="G423" s="298" t="s">
        <v>651</v>
      </c>
      <c r="H423" s="2" t="s">
        <v>16</v>
      </c>
      <c r="I423" s="390">
        <v>382308</v>
      </c>
    </row>
    <row r="424" spans="1:9" ht="31.5" x14ac:dyDescent="0.25">
      <c r="A424" s="358" t="s">
        <v>548</v>
      </c>
      <c r="B424" s="407" t="s">
        <v>52</v>
      </c>
      <c r="C424" s="2" t="s">
        <v>29</v>
      </c>
      <c r="D424" s="2" t="s">
        <v>12</v>
      </c>
      <c r="E424" s="296" t="s">
        <v>239</v>
      </c>
      <c r="F424" s="297" t="s">
        <v>12</v>
      </c>
      <c r="G424" s="298" t="s">
        <v>549</v>
      </c>
      <c r="H424" s="2"/>
      <c r="I424" s="388">
        <f>SUM(I425:I426)</f>
        <v>584181</v>
      </c>
    </row>
    <row r="425" spans="1:9" ht="63" x14ac:dyDescent="0.25">
      <c r="A425" s="125" t="s">
        <v>86</v>
      </c>
      <c r="B425" s="368" t="s">
        <v>52</v>
      </c>
      <c r="C425" s="2" t="s">
        <v>29</v>
      </c>
      <c r="D425" s="2" t="s">
        <v>12</v>
      </c>
      <c r="E425" s="296" t="s">
        <v>239</v>
      </c>
      <c r="F425" s="297" t="s">
        <v>12</v>
      </c>
      <c r="G425" s="298" t="s">
        <v>549</v>
      </c>
      <c r="H425" s="2" t="s">
        <v>13</v>
      </c>
      <c r="I425" s="390">
        <v>501081</v>
      </c>
    </row>
    <row r="426" spans="1:9" ht="15.75" x14ac:dyDescent="0.25">
      <c r="A426" s="73" t="s">
        <v>40</v>
      </c>
      <c r="B426" s="368" t="s">
        <v>52</v>
      </c>
      <c r="C426" s="2" t="s">
        <v>29</v>
      </c>
      <c r="D426" s="2" t="s">
        <v>12</v>
      </c>
      <c r="E426" s="296" t="s">
        <v>239</v>
      </c>
      <c r="F426" s="297" t="s">
        <v>12</v>
      </c>
      <c r="G426" s="298" t="s">
        <v>549</v>
      </c>
      <c r="H426" s="351" t="s">
        <v>39</v>
      </c>
      <c r="I426" s="390">
        <v>83100</v>
      </c>
    </row>
    <row r="427" spans="1:9" ht="63" x14ac:dyDescent="0.25">
      <c r="A427" s="358" t="s">
        <v>550</v>
      </c>
      <c r="B427" s="407" t="s">
        <v>52</v>
      </c>
      <c r="C427" s="51" t="s">
        <v>29</v>
      </c>
      <c r="D427" s="51" t="s">
        <v>12</v>
      </c>
      <c r="E427" s="336" t="s">
        <v>239</v>
      </c>
      <c r="F427" s="337" t="s">
        <v>12</v>
      </c>
      <c r="G427" s="338" t="s">
        <v>551</v>
      </c>
      <c r="H427" s="51"/>
      <c r="I427" s="388">
        <f>SUM(I428)</f>
        <v>1475000</v>
      </c>
    </row>
    <row r="428" spans="1:9" ht="31.5" x14ac:dyDescent="0.25">
      <c r="A428" s="399" t="s">
        <v>655</v>
      </c>
      <c r="B428" s="407" t="s">
        <v>52</v>
      </c>
      <c r="C428" s="68" t="s">
        <v>29</v>
      </c>
      <c r="D428" s="51" t="s">
        <v>12</v>
      </c>
      <c r="E428" s="336" t="s">
        <v>239</v>
      </c>
      <c r="F428" s="337" t="s">
        <v>12</v>
      </c>
      <c r="G428" s="338" t="s">
        <v>551</v>
      </c>
      <c r="H428" s="51" t="s">
        <v>16</v>
      </c>
      <c r="I428" s="390">
        <v>1475000</v>
      </c>
    </row>
    <row r="429" spans="1:9" ht="31.5" x14ac:dyDescent="0.25">
      <c r="A429" s="73" t="s">
        <v>96</v>
      </c>
      <c r="B429" s="368" t="s">
        <v>52</v>
      </c>
      <c r="C429" s="5" t="s">
        <v>29</v>
      </c>
      <c r="D429" s="5" t="s">
        <v>12</v>
      </c>
      <c r="E429" s="296" t="s">
        <v>239</v>
      </c>
      <c r="F429" s="297" t="s">
        <v>12</v>
      </c>
      <c r="G429" s="298" t="s">
        <v>510</v>
      </c>
      <c r="H429" s="2"/>
      <c r="I429" s="388">
        <f>SUM(I430:I432)</f>
        <v>22041167</v>
      </c>
    </row>
    <row r="430" spans="1:9" ht="63" x14ac:dyDescent="0.25">
      <c r="A430" s="125" t="s">
        <v>86</v>
      </c>
      <c r="B430" s="368" t="s">
        <v>52</v>
      </c>
      <c r="C430" s="5" t="s">
        <v>29</v>
      </c>
      <c r="D430" s="5" t="s">
        <v>12</v>
      </c>
      <c r="E430" s="296" t="s">
        <v>239</v>
      </c>
      <c r="F430" s="297" t="s">
        <v>12</v>
      </c>
      <c r="G430" s="298" t="s">
        <v>510</v>
      </c>
      <c r="H430" s="2" t="s">
        <v>13</v>
      </c>
      <c r="I430" s="389">
        <v>889912</v>
      </c>
    </row>
    <row r="431" spans="1:9" ht="31.5" x14ac:dyDescent="0.25">
      <c r="A431" s="136" t="s">
        <v>655</v>
      </c>
      <c r="B431" s="407" t="s">
        <v>52</v>
      </c>
      <c r="C431" s="5" t="s">
        <v>29</v>
      </c>
      <c r="D431" s="5" t="s">
        <v>12</v>
      </c>
      <c r="E431" s="296" t="s">
        <v>239</v>
      </c>
      <c r="F431" s="297" t="s">
        <v>12</v>
      </c>
      <c r="G431" s="298" t="s">
        <v>510</v>
      </c>
      <c r="H431" s="2" t="s">
        <v>16</v>
      </c>
      <c r="I431" s="389">
        <v>18100846</v>
      </c>
    </row>
    <row r="432" spans="1:9" ht="15.75" x14ac:dyDescent="0.25">
      <c r="A432" s="73" t="s">
        <v>18</v>
      </c>
      <c r="B432" s="368" t="s">
        <v>52</v>
      </c>
      <c r="C432" s="51" t="s">
        <v>29</v>
      </c>
      <c r="D432" s="51" t="s">
        <v>12</v>
      </c>
      <c r="E432" s="336" t="s">
        <v>239</v>
      </c>
      <c r="F432" s="337" t="s">
        <v>12</v>
      </c>
      <c r="G432" s="338" t="s">
        <v>510</v>
      </c>
      <c r="H432" s="51" t="s">
        <v>17</v>
      </c>
      <c r="I432" s="389">
        <v>3050409</v>
      </c>
    </row>
    <row r="433" spans="1:9" ht="31.5" hidden="1" x14ac:dyDescent="0.25">
      <c r="A433" s="73" t="s">
        <v>650</v>
      </c>
      <c r="B433" s="504" t="s">
        <v>52</v>
      </c>
      <c r="C433" s="51" t="s">
        <v>29</v>
      </c>
      <c r="D433" s="51" t="s">
        <v>12</v>
      </c>
      <c r="E433" s="336" t="s">
        <v>239</v>
      </c>
      <c r="F433" s="337" t="s">
        <v>12</v>
      </c>
      <c r="G433" s="338" t="s">
        <v>649</v>
      </c>
      <c r="H433" s="51"/>
      <c r="I433" s="388">
        <f>SUM(I434)</f>
        <v>0</v>
      </c>
    </row>
    <row r="434" spans="1:9" ht="31.5" hidden="1" x14ac:dyDescent="0.25">
      <c r="A434" s="136" t="s">
        <v>655</v>
      </c>
      <c r="B434" s="504" t="s">
        <v>52</v>
      </c>
      <c r="C434" s="51" t="s">
        <v>29</v>
      </c>
      <c r="D434" s="51" t="s">
        <v>12</v>
      </c>
      <c r="E434" s="336" t="s">
        <v>239</v>
      </c>
      <c r="F434" s="337" t="s">
        <v>12</v>
      </c>
      <c r="G434" s="338" t="s">
        <v>649</v>
      </c>
      <c r="H434" s="51" t="s">
        <v>16</v>
      </c>
      <c r="I434" s="389"/>
    </row>
    <row r="435" spans="1:9" ht="15.75" hidden="1" x14ac:dyDescent="0.25">
      <c r="A435" s="73" t="s">
        <v>654</v>
      </c>
      <c r="B435" s="504" t="s">
        <v>52</v>
      </c>
      <c r="C435" s="2" t="s">
        <v>29</v>
      </c>
      <c r="D435" s="2" t="s">
        <v>12</v>
      </c>
      <c r="E435" s="296" t="s">
        <v>239</v>
      </c>
      <c r="F435" s="297" t="s">
        <v>12</v>
      </c>
      <c r="G435" s="338" t="s">
        <v>653</v>
      </c>
      <c r="H435" s="2"/>
      <c r="I435" s="388">
        <f>SUM(I436)</f>
        <v>0</v>
      </c>
    </row>
    <row r="436" spans="1:9" ht="31.5" hidden="1" x14ac:dyDescent="0.25">
      <c r="A436" s="399" t="s">
        <v>655</v>
      </c>
      <c r="B436" s="407" t="s">
        <v>52</v>
      </c>
      <c r="C436" s="68" t="s">
        <v>29</v>
      </c>
      <c r="D436" s="51" t="s">
        <v>12</v>
      </c>
      <c r="E436" s="336" t="s">
        <v>239</v>
      </c>
      <c r="F436" s="337" t="s">
        <v>12</v>
      </c>
      <c r="G436" s="338" t="s">
        <v>653</v>
      </c>
      <c r="H436" s="51" t="s">
        <v>16</v>
      </c>
      <c r="I436" s="390"/>
    </row>
    <row r="437" spans="1:9" ht="63" x14ac:dyDescent="0.25">
      <c r="A437" s="127" t="s">
        <v>161</v>
      </c>
      <c r="B437" s="62" t="s">
        <v>52</v>
      </c>
      <c r="C437" s="51" t="s">
        <v>29</v>
      </c>
      <c r="D437" s="51" t="s">
        <v>12</v>
      </c>
      <c r="E437" s="336" t="s">
        <v>241</v>
      </c>
      <c r="F437" s="337" t="s">
        <v>476</v>
      </c>
      <c r="G437" s="338" t="s">
        <v>477</v>
      </c>
      <c r="H437" s="51"/>
      <c r="I437" s="388">
        <f>SUM(I438)</f>
        <v>96932</v>
      </c>
    </row>
    <row r="438" spans="1:9" ht="31.5" x14ac:dyDescent="0.25">
      <c r="A438" s="353" t="s">
        <v>552</v>
      </c>
      <c r="B438" s="62" t="s">
        <v>52</v>
      </c>
      <c r="C438" s="51" t="s">
        <v>29</v>
      </c>
      <c r="D438" s="51" t="s">
        <v>12</v>
      </c>
      <c r="E438" s="336" t="s">
        <v>241</v>
      </c>
      <c r="F438" s="337" t="s">
        <v>10</v>
      </c>
      <c r="G438" s="338" t="s">
        <v>477</v>
      </c>
      <c r="H438" s="51"/>
      <c r="I438" s="388">
        <f>SUM(I439)</f>
        <v>96932</v>
      </c>
    </row>
    <row r="439" spans="1:9" ht="15.75" x14ac:dyDescent="0.25">
      <c r="A439" s="99" t="s">
        <v>553</v>
      </c>
      <c r="B439" s="62" t="s">
        <v>52</v>
      </c>
      <c r="C439" s="51" t="s">
        <v>29</v>
      </c>
      <c r="D439" s="51" t="s">
        <v>12</v>
      </c>
      <c r="E439" s="336" t="s">
        <v>241</v>
      </c>
      <c r="F439" s="337" t="s">
        <v>10</v>
      </c>
      <c r="G439" s="338" t="s">
        <v>554</v>
      </c>
      <c r="H439" s="51"/>
      <c r="I439" s="388">
        <f>SUM(I440)</f>
        <v>96932</v>
      </c>
    </row>
    <row r="440" spans="1:9" ht="31.5" x14ac:dyDescent="0.25">
      <c r="A440" s="136" t="s">
        <v>655</v>
      </c>
      <c r="B440" s="407" t="s">
        <v>52</v>
      </c>
      <c r="C440" s="2" t="s">
        <v>29</v>
      </c>
      <c r="D440" s="2" t="s">
        <v>12</v>
      </c>
      <c r="E440" s="296" t="s">
        <v>241</v>
      </c>
      <c r="F440" s="297" t="s">
        <v>10</v>
      </c>
      <c r="G440" s="298" t="s">
        <v>554</v>
      </c>
      <c r="H440" s="2" t="s">
        <v>16</v>
      </c>
      <c r="I440" s="390">
        <v>96932</v>
      </c>
    </row>
    <row r="441" spans="1:9" s="78" customFormat="1" ht="47.25" hidden="1" x14ac:dyDescent="0.25">
      <c r="A441" s="126" t="s">
        <v>126</v>
      </c>
      <c r="B441" s="37" t="s">
        <v>52</v>
      </c>
      <c r="C441" s="35" t="s">
        <v>29</v>
      </c>
      <c r="D441" s="35" t="s">
        <v>12</v>
      </c>
      <c r="E441" s="293" t="s">
        <v>491</v>
      </c>
      <c r="F441" s="294" t="s">
        <v>476</v>
      </c>
      <c r="G441" s="295" t="s">
        <v>477</v>
      </c>
      <c r="H441" s="35"/>
      <c r="I441" s="387">
        <f>SUM(I442)</f>
        <v>0</v>
      </c>
    </row>
    <row r="442" spans="1:9" s="78" customFormat="1" ht="63" hidden="1" x14ac:dyDescent="0.25">
      <c r="A442" s="127" t="s">
        <v>162</v>
      </c>
      <c r="B442" s="62" t="s">
        <v>52</v>
      </c>
      <c r="C442" s="42" t="s">
        <v>29</v>
      </c>
      <c r="D442" s="42" t="s">
        <v>12</v>
      </c>
      <c r="E442" s="339" t="s">
        <v>242</v>
      </c>
      <c r="F442" s="340" t="s">
        <v>476</v>
      </c>
      <c r="G442" s="341" t="s">
        <v>477</v>
      </c>
      <c r="H442" s="87"/>
      <c r="I442" s="391">
        <f>SUM(I443)</f>
        <v>0</v>
      </c>
    </row>
    <row r="443" spans="1:9" s="78" customFormat="1" ht="31.5" hidden="1" x14ac:dyDescent="0.25">
      <c r="A443" s="127" t="s">
        <v>556</v>
      </c>
      <c r="B443" s="62" t="s">
        <v>52</v>
      </c>
      <c r="C443" s="42" t="s">
        <v>29</v>
      </c>
      <c r="D443" s="42" t="s">
        <v>12</v>
      </c>
      <c r="E443" s="339" t="s">
        <v>242</v>
      </c>
      <c r="F443" s="340" t="s">
        <v>10</v>
      </c>
      <c r="G443" s="341" t="s">
        <v>477</v>
      </c>
      <c r="H443" s="87"/>
      <c r="I443" s="391">
        <f>SUM(I444)</f>
        <v>0</v>
      </c>
    </row>
    <row r="444" spans="1:9" s="44" customFormat="1" ht="31.5" hidden="1" x14ac:dyDescent="0.25">
      <c r="A444" s="128" t="s">
        <v>163</v>
      </c>
      <c r="B444" s="410" t="s">
        <v>52</v>
      </c>
      <c r="C444" s="42" t="s">
        <v>29</v>
      </c>
      <c r="D444" s="42" t="s">
        <v>12</v>
      </c>
      <c r="E444" s="339" t="s">
        <v>242</v>
      </c>
      <c r="F444" s="340" t="s">
        <v>10</v>
      </c>
      <c r="G444" s="341" t="s">
        <v>557</v>
      </c>
      <c r="H444" s="87"/>
      <c r="I444" s="391">
        <f>SUM(I445)</f>
        <v>0</v>
      </c>
    </row>
    <row r="445" spans="1:9" s="44" customFormat="1" ht="31.5" hidden="1" x14ac:dyDescent="0.25">
      <c r="A445" s="129" t="s">
        <v>655</v>
      </c>
      <c r="B445" s="411" t="s">
        <v>52</v>
      </c>
      <c r="C445" s="42" t="s">
        <v>29</v>
      </c>
      <c r="D445" s="42" t="s">
        <v>12</v>
      </c>
      <c r="E445" s="339" t="s">
        <v>242</v>
      </c>
      <c r="F445" s="340" t="s">
        <v>10</v>
      </c>
      <c r="G445" s="341" t="s">
        <v>557</v>
      </c>
      <c r="H445" s="87" t="s">
        <v>16</v>
      </c>
      <c r="I445" s="392"/>
    </row>
    <row r="446" spans="1:9" ht="47.25" hidden="1" customHeight="1" x14ac:dyDescent="0.25">
      <c r="A446" s="34" t="s">
        <v>197</v>
      </c>
      <c r="B446" s="37" t="s">
        <v>52</v>
      </c>
      <c r="C446" s="35" t="s">
        <v>29</v>
      </c>
      <c r="D446" s="49" t="s">
        <v>12</v>
      </c>
      <c r="E446" s="299" t="s">
        <v>531</v>
      </c>
      <c r="F446" s="300" t="s">
        <v>476</v>
      </c>
      <c r="G446" s="301" t="s">
        <v>477</v>
      </c>
      <c r="H446" s="35"/>
      <c r="I446" s="387">
        <f>SUM(I447)</f>
        <v>0</v>
      </c>
    </row>
    <row r="447" spans="1:9" ht="78" hidden="1" customHeight="1" x14ac:dyDescent="0.25">
      <c r="A447" s="355" t="s">
        <v>198</v>
      </c>
      <c r="B447" s="419" t="s">
        <v>52</v>
      </c>
      <c r="C447" s="5" t="s">
        <v>29</v>
      </c>
      <c r="D447" s="508" t="s">
        <v>12</v>
      </c>
      <c r="E447" s="314" t="s">
        <v>228</v>
      </c>
      <c r="F447" s="315" t="s">
        <v>476</v>
      </c>
      <c r="G447" s="316" t="s">
        <v>477</v>
      </c>
      <c r="H447" s="2"/>
      <c r="I447" s="388">
        <f>SUM(I448)</f>
        <v>0</v>
      </c>
    </row>
    <row r="448" spans="1:9" ht="33" hidden="1" customHeight="1" x14ac:dyDescent="0.25">
      <c r="A448" s="355" t="s">
        <v>541</v>
      </c>
      <c r="B448" s="407" t="s">
        <v>52</v>
      </c>
      <c r="C448" s="5" t="s">
        <v>29</v>
      </c>
      <c r="D448" s="508" t="s">
        <v>12</v>
      </c>
      <c r="E448" s="314" t="s">
        <v>228</v>
      </c>
      <c r="F448" s="315" t="s">
        <v>10</v>
      </c>
      <c r="G448" s="316" t="s">
        <v>477</v>
      </c>
      <c r="H448" s="351"/>
      <c r="I448" s="388">
        <f>SUM(I449+I451)</f>
        <v>0</v>
      </c>
    </row>
    <row r="449" spans="1:9" ht="33" hidden="1" customHeight="1" x14ac:dyDescent="0.25">
      <c r="A449" s="111" t="s">
        <v>701</v>
      </c>
      <c r="B449" s="528" t="s">
        <v>52</v>
      </c>
      <c r="C449" s="5" t="s">
        <v>29</v>
      </c>
      <c r="D449" s="508" t="s">
        <v>12</v>
      </c>
      <c r="E449" s="314" t="s">
        <v>228</v>
      </c>
      <c r="F449" s="315" t="s">
        <v>10</v>
      </c>
      <c r="G449" s="524">
        <v>11500</v>
      </c>
      <c r="H449" s="68"/>
      <c r="I449" s="388">
        <f>SUM(I450)</f>
        <v>0</v>
      </c>
    </row>
    <row r="450" spans="1:9" ht="33" hidden="1" customHeight="1" x14ac:dyDescent="0.25">
      <c r="A450" s="136" t="s">
        <v>190</v>
      </c>
      <c r="B450" s="407" t="s">
        <v>52</v>
      </c>
      <c r="C450" s="5" t="s">
        <v>29</v>
      </c>
      <c r="D450" s="508" t="s">
        <v>12</v>
      </c>
      <c r="E450" s="314" t="s">
        <v>228</v>
      </c>
      <c r="F450" s="315" t="s">
        <v>10</v>
      </c>
      <c r="G450" s="524">
        <v>11500</v>
      </c>
      <c r="H450" s="68" t="s">
        <v>185</v>
      </c>
      <c r="I450" s="390"/>
    </row>
    <row r="451" spans="1:9" ht="31.5" hidden="1" customHeight="1" x14ac:dyDescent="0.25">
      <c r="A451" s="136" t="s">
        <v>636</v>
      </c>
      <c r="B451" s="504" t="s">
        <v>52</v>
      </c>
      <c r="C451" s="5" t="s">
        <v>29</v>
      </c>
      <c r="D451" s="508" t="s">
        <v>12</v>
      </c>
      <c r="E451" s="314" t="s">
        <v>228</v>
      </c>
      <c r="F451" s="315" t="s">
        <v>10</v>
      </c>
      <c r="G451" s="316" t="s">
        <v>635</v>
      </c>
      <c r="H451" s="68"/>
      <c r="I451" s="388">
        <f>SUM(I452)</f>
        <v>0</v>
      </c>
    </row>
    <row r="452" spans="1:9" ht="33" hidden="1" customHeight="1" x14ac:dyDescent="0.25">
      <c r="A452" s="136" t="s">
        <v>190</v>
      </c>
      <c r="B452" s="407" t="s">
        <v>52</v>
      </c>
      <c r="C452" s="5" t="s">
        <v>29</v>
      </c>
      <c r="D452" s="508" t="s">
        <v>12</v>
      </c>
      <c r="E452" s="314" t="s">
        <v>228</v>
      </c>
      <c r="F452" s="315" t="s">
        <v>10</v>
      </c>
      <c r="G452" s="316" t="s">
        <v>635</v>
      </c>
      <c r="H452" s="68" t="s">
        <v>185</v>
      </c>
      <c r="I452" s="390"/>
    </row>
    <row r="453" spans="1:9" ht="63" x14ac:dyDescent="0.25">
      <c r="A453" s="34" t="s">
        <v>146</v>
      </c>
      <c r="B453" s="40" t="s">
        <v>52</v>
      </c>
      <c r="C453" s="36" t="s">
        <v>29</v>
      </c>
      <c r="D453" s="36" t="s">
        <v>12</v>
      </c>
      <c r="E453" s="293" t="s">
        <v>801</v>
      </c>
      <c r="F453" s="294" t="s">
        <v>476</v>
      </c>
      <c r="G453" s="295" t="s">
        <v>477</v>
      </c>
      <c r="H453" s="38"/>
      <c r="I453" s="387">
        <f>SUM(I454)</f>
        <v>4000</v>
      </c>
    </row>
    <row r="454" spans="1:9" ht="78.75" x14ac:dyDescent="0.25">
      <c r="A454" s="3" t="s">
        <v>260</v>
      </c>
      <c r="B454" s="547" t="s">
        <v>52</v>
      </c>
      <c r="C454" s="5" t="s">
        <v>29</v>
      </c>
      <c r="D454" s="5" t="s">
        <v>12</v>
      </c>
      <c r="E454" s="296" t="s">
        <v>258</v>
      </c>
      <c r="F454" s="297" t="s">
        <v>476</v>
      </c>
      <c r="G454" s="298" t="s">
        <v>477</v>
      </c>
      <c r="H454" s="68"/>
      <c r="I454" s="388">
        <f>SUM(I455)</f>
        <v>4000</v>
      </c>
    </row>
    <row r="455" spans="1:9" ht="47.25" x14ac:dyDescent="0.25">
      <c r="A455" s="3" t="s">
        <v>523</v>
      </c>
      <c r="B455" s="547" t="s">
        <v>52</v>
      </c>
      <c r="C455" s="5" t="s">
        <v>29</v>
      </c>
      <c r="D455" s="5" t="s">
        <v>12</v>
      </c>
      <c r="E455" s="296" t="s">
        <v>258</v>
      </c>
      <c r="F455" s="297" t="s">
        <v>10</v>
      </c>
      <c r="G455" s="298" t="s">
        <v>477</v>
      </c>
      <c r="H455" s="68"/>
      <c r="I455" s="388">
        <f>SUM(I456)</f>
        <v>4000</v>
      </c>
    </row>
    <row r="456" spans="1:9" ht="31.5" x14ac:dyDescent="0.25">
      <c r="A456" s="3" t="s">
        <v>259</v>
      </c>
      <c r="B456" s="547" t="s">
        <v>52</v>
      </c>
      <c r="C456" s="5" t="s">
        <v>29</v>
      </c>
      <c r="D456" s="5" t="s">
        <v>12</v>
      </c>
      <c r="E456" s="296" t="s">
        <v>258</v>
      </c>
      <c r="F456" s="297" t="s">
        <v>10</v>
      </c>
      <c r="G456" s="298" t="s">
        <v>524</v>
      </c>
      <c r="H456" s="68"/>
      <c r="I456" s="388">
        <f>SUM(I457)</f>
        <v>4000</v>
      </c>
    </row>
    <row r="457" spans="1:9" ht="31.5" x14ac:dyDescent="0.25">
      <c r="A457" s="136" t="s">
        <v>655</v>
      </c>
      <c r="B457" s="547" t="s">
        <v>52</v>
      </c>
      <c r="C457" s="5" t="s">
        <v>29</v>
      </c>
      <c r="D457" s="5" t="s">
        <v>12</v>
      </c>
      <c r="E457" s="296" t="s">
        <v>258</v>
      </c>
      <c r="F457" s="297" t="s">
        <v>10</v>
      </c>
      <c r="G457" s="298" t="s">
        <v>524</v>
      </c>
      <c r="H457" s="68" t="s">
        <v>16</v>
      </c>
      <c r="I457" s="390">
        <v>4000</v>
      </c>
    </row>
    <row r="458" spans="1:9" s="44" customFormat="1" ht="63" x14ac:dyDescent="0.25">
      <c r="A458" s="126" t="s">
        <v>142</v>
      </c>
      <c r="B458" s="37" t="s">
        <v>52</v>
      </c>
      <c r="C458" s="35" t="s">
        <v>29</v>
      </c>
      <c r="D458" s="49" t="s">
        <v>12</v>
      </c>
      <c r="E458" s="305" t="s">
        <v>218</v>
      </c>
      <c r="F458" s="306" t="s">
        <v>476</v>
      </c>
      <c r="G458" s="307" t="s">
        <v>477</v>
      </c>
      <c r="H458" s="35"/>
      <c r="I458" s="387">
        <f>SUM(I459)</f>
        <v>762808</v>
      </c>
    </row>
    <row r="459" spans="1:9" s="44" customFormat="1" ht="110.25" x14ac:dyDescent="0.25">
      <c r="A459" s="127" t="s">
        <v>158</v>
      </c>
      <c r="B459" s="62" t="s">
        <v>52</v>
      </c>
      <c r="C459" s="2" t="s">
        <v>29</v>
      </c>
      <c r="D459" s="42" t="s">
        <v>12</v>
      </c>
      <c r="E459" s="339" t="s">
        <v>220</v>
      </c>
      <c r="F459" s="340" t="s">
        <v>476</v>
      </c>
      <c r="G459" s="341" t="s">
        <v>477</v>
      </c>
      <c r="H459" s="2"/>
      <c r="I459" s="388">
        <f>SUM(I460)</f>
        <v>762808</v>
      </c>
    </row>
    <row r="460" spans="1:9" s="44" customFormat="1" ht="47.25" x14ac:dyDescent="0.25">
      <c r="A460" s="127" t="s">
        <v>496</v>
      </c>
      <c r="B460" s="62" t="s">
        <v>52</v>
      </c>
      <c r="C460" s="2" t="s">
        <v>29</v>
      </c>
      <c r="D460" s="42" t="s">
        <v>12</v>
      </c>
      <c r="E460" s="339" t="s">
        <v>220</v>
      </c>
      <c r="F460" s="340" t="s">
        <v>10</v>
      </c>
      <c r="G460" s="341" t="s">
        <v>477</v>
      </c>
      <c r="H460" s="2"/>
      <c r="I460" s="388">
        <f>SUM(I461)</f>
        <v>762808</v>
      </c>
    </row>
    <row r="461" spans="1:9" s="44" customFormat="1" ht="31.5" x14ac:dyDescent="0.25">
      <c r="A461" s="73" t="s">
        <v>111</v>
      </c>
      <c r="B461" s="368" t="s">
        <v>52</v>
      </c>
      <c r="C461" s="2" t="s">
        <v>29</v>
      </c>
      <c r="D461" s="42" t="s">
        <v>12</v>
      </c>
      <c r="E461" s="339" t="s">
        <v>220</v>
      </c>
      <c r="F461" s="340" t="s">
        <v>10</v>
      </c>
      <c r="G461" s="341" t="s">
        <v>497</v>
      </c>
      <c r="H461" s="2"/>
      <c r="I461" s="388">
        <f>SUM(I462)</f>
        <v>762808</v>
      </c>
    </row>
    <row r="462" spans="1:9" s="44" customFormat="1" ht="31.5" x14ac:dyDescent="0.25">
      <c r="A462" s="136" t="s">
        <v>655</v>
      </c>
      <c r="B462" s="407" t="s">
        <v>52</v>
      </c>
      <c r="C462" s="2" t="s">
        <v>29</v>
      </c>
      <c r="D462" s="42" t="s">
        <v>12</v>
      </c>
      <c r="E462" s="339" t="s">
        <v>220</v>
      </c>
      <c r="F462" s="340" t="s">
        <v>10</v>
      </c>
      <c r="G462" s="341" t="s">
        <v>497</v>
      </c>
      <c r="H462" s="2" t="s">
        <v>16</v>
      </c>
      <c r="I462" s="389">
        <v>762808</v>
      </c>
    </row>
    <row r="463" spans="1:9" s="44" customFormat="1" ht="15.75" x14ac:dyDescent="0.25">
      <c r="A463" s="135" t="s">
        <v>742</v>
      </c>
      <c r="B463" s="30" t="s">
        <v>52</v>
      </c>
      <c r="C463" s="26" t="s">
        <v>29</v>
      </c>
      <c r="D463" s="26" t="s">
        <v>15</v>
      </c>
      <c r="E463" s="345"/>
      <c r="F463" s="346"/>
      <c r="G463" s="347"/>
      <c r="H463" s="26"/>
      <c r="I463" s="413">
        <f>SUM(I464+I471)</f>
        <v>7225294</v>
      </c>
    </row>
    <row r="464" spans="1:9" s="44" customFormat="1" ht="31.5" x14ac:dyDescent="0.25">
      <c r="A464" s="34" t="s">
        <v>155</v>
      </c>
      <c r="B464" s="37" t="s">
        <v>52</v>
      </c>
      <c r="C464" s="35" t="s">
        <v>29</v>
      </c>
      <c r="D464" s="35" t="s">
        <v>15</v>
      </c>
      <c r="E464" s="293" t="s">
        <v>542</v>
      </c>
      <c r="F464" s="294" t="s">
        <v>476</v>
      </c>
      <c r="G464" s="295" t="s">
        <v>477</v>
      </c>
      <c r="H464" s="35"/>
      <c r="I464" s="387">
        <f>SUM(I465)</f>
        <v>7138294</v>
      </c>
    </row>
    <row r="465" spans="1:9" s="44" customFormat="1" ht="48.75" customHeight="1" x14ac:dyDescent="0.25">
      <c r="A465" s="73" t="s">
        <v>160</v>
      </c>
      <c r="B465" s="368" t="s">
        <v>52</v>
      </c>
      <c r="C465" s="51" t="s">
        <v>29</v>
      </c>
      <c r="D465" s="51" t="s">
        <v>15</v>
      </c>
      <c r="E465" s="336" t="s">
        <v>240</v>
      </c>
      <c r="F465" s="337" t="s">
        <v>476</v>
      </c>
      <c r="G465" s="338" t="s">
        <v>477</v>
      </c>
      <c r="H465" s="51"/>
      <c r="I465" s="388">
        <f>SUM(I466)</f>
        <v>7138294</v>
      </c>
    </row>
    <row r="466" spans="1:9" s="44" customFormat="1" ht="31.5" x14ac:dyDescent="0.25">
      <c r="A466" s="73" t="s">
        <v>559</v>
      </c>
      <c r="B466" s="368" t="s">
        <v>52</v>
      </c>
      <c r="C466" s="51" t="s">
        <v>29</v>
      </c>
      <c r="D466" s="51" t="s">
        <v>15</v>
      </c>
      <c r="E466" s="336" t="s">
        <v>240</v>
      </c>
      <c r="F466" s="337" t="s">
        <v>10</v>
      </c>
      <c r="G466" s="338" t="s">
        <v>477</v>
      </c>
      <c r="H466" s="51"/>
      <c r="I466" s="388">
        <f>SUM(I467)</f>
        <v>7138294</v>
      </c>
    </row>
    <row r="467" spans="1:9" s="44" customFormat="1" ht="31.5" x14ac:dyDescent="0.25">
      <c r="A467" s="73" t="s">
        <v>96</v>
      </c>
      <c r="B467" s="368" t="s">
        <v>52</v>
      </c>
      <c r="C467" s="51" t="s">
        <v>29</v>
      </c>
      <c r="D467" s="51" t="s">
        <v>15</v>
      </c>
      <c r="E467" s="336" t="s">
        <v>240</v>
      </c>
      <c r="F467" s="337" t="s">
        <v>10</v>
      </c>
      <c r="G467" s="338" t="s">
        <v>510</v>
      </c>
      <c r="H467" s="51"/>
      <c r="I467" s="388">
        <f>SUM(I468:I470)</f>
        <v>7138294</v>
      </c>
    </row>
    <row r="468" spans="1:9" s="44" customFormat="1" ht="63" x14ac:dyDescent="0.25">
      <c r="A468" s="125" t="s">
        <v>86</v>
      </c>
      <c r="B468" s="368" t="s">
        <v>52</v>
      </c>
      <c r="C468" s="51" t="s">
        <v>29</v>
      </c>
      <c r="D468" s="51" t="s">
        <v>15</v>
      </c>
      <c r="E468" s="336" t="s">
        <v>240</v>
      </c>
      <c r="F468" s="337" t="s">
        <v>10</v>
      </c>
      <c r="G468" s="338" t="s">
        <v>510</v>
      </c>
      <c r="H468" s="51" t="s">
        <v>13</v>
      </c>
      <c r="I468" s="390">
        <v>4199000</v>
      </c>
    </row>
    <row r="469" spans="1:9" s="44" customFormat="1" ht="31.5" x14ac:dyDescent="0.25">
      <c r="A469" s="136" t="s">
        <v>655</v>
      </c>
      <c r="B469" s="407" t="s">
        <v>52</v>
      </c>
      <c r="C469" s="51" t="s">
        <v>29</v>
      </c>
      <c r="D469" s="51" t="s">
        <v>15</v>
      </c>
      <c r="E469" s="339" t="s">
        <v>240</v>
      </c>
      <c r="F469" s="340" t="s">
        <v>10</v>
      </c>
      <c r="G469" s="341" t="s">
        <v>510</v>
      </c>
      <c r="H469" s="2" t="s">
        <v>16</v>
      </c>
      <c r="I469" s="389">
        <v>1875046</v>
      </c>
    </row>
    <row r="470" spans="1:9" s="44" customFormat="1" ht="15.75" x14ac:dyDescent="0.25">
      <c r="A470" s="73" t="s">
        <v>18</v>
      </c>
      <c r="B470" s="368" t="s">
        <v>52</v>
      </c>
      <c r="C470" s="51" t="s">
        <v>29</v>
      </c>
      <c r="D470" s="51" t="s">
        <v>15</v>
      </c>
      <c r="E470" s="339" t="s">
        <v>240</v>
      </c>
      <c r="F470" s="340" t="s">
        <v>10</v>
      </c>
      <c r="G470" s="341" t="s">
        <v>510</v>
      </c>
      <c r="H470" s="2" t="s">
        <v>17</v>
      </c>
      <c r="I470" s="389">
        <v>1064248</v>
      </c>
    </row>
    <row r="471" spans="1:9" s="44" customFormat="1" ht="63" x14ac:dyDescent="0.25">
      <c r="A471" s="126" t="s">
        <v>142</v>
      </c>
      <c r="B471" s="37" t="s">
        <v>52</v>
      </c>
      <c r="C471" s="35" t="s">
        <v>29</v>
      </c>
      <c r="D471" s="49" t="s">
        <v>15</v>
      </c>
      <c r="E471" s="305" t="s">
        <v>218</v>
      </c>
      <c r="F471" s="306" t="s">
        <v>476</v>
      </c>
      <c r="G471" s="307" t="s">
        <v>477</v>
      </c>
      <c r="H471" s="35"/>
      <c r="I471" s="387">
        <f>SUM(I472)</f>
        <v>87000</v>
      </c>
    </row>
    <row r="472" spans="1:9" s="44" customFormat="1" ht="110.25" x14ac:dyDescent="0.25">
      <c r="A472" s="127" t="s">
        <v>158</v>
      </c>
      <c r="B472" s="62" t="s">
        <v>52</v>
      </c>
      <c r="C472" s="2" t="s">
        <v>29</v>
      </c>
      <c r="D472" s="42" t="s">
        <v>15</v>
      </c>
      <c r="E472" s="339" t="s">
        <v>220</v>
      </c>
      <c r="F472" s="340" t="s">
        <v>476</v>
      </c>
      <c r="G472" s="341" t="s">
        <v>477</v>
      </c>
      <c r="H472" s="2"/>
      <c r="I472" s="388">
        <f>SUM(I473)</f>
        <v>87000</v>
      </c>
    </row>
    <row r="473" spans="1:9" s="44" customFormat="1" ht="47.25" x14ac:dyDescent="0.25">
      <c r="A473" s="127" t="s">
        <v>496</v>
      </c>
      <c r="B473" s="62" t="s">
        <v>52</v>
      </c>
      <c r="C473" s="2" t="s">
        <v>29</v>
      </c>
      <c r="D473" s="42" t="s">
        <v>15</v>
      </c>
      <c r="E473" s="339" t="s">
        <v>220</v>
      </c>
      <c r="F473" s="340" t="s">
        <v>10</v>
      </c>
      <c r="G473" s="341" t="s">
        <v>477</v>
      </c>
      <c r="H473" s="2"/>
      <c r="I473" s="388">
        <f>SUM(I474)</f>
        <v>87000</v>
      </c>
    </row>
    <row r="474" spans="1:9" s="44" customFormat="1" ht="31.5" x14ac:dyDescent="0.25">
      <c r="A474" s="73" t="s">
        <v>111</v>
      </c>
      <c r="B474" s="543" t="s">
        <v>52</v>
      </c>
      <c r="C474" s="2" t="s">
        <v>29</v>
      </c>
      <c r="D474" s="42" t="s">
        <v>15</v>
      </c>
      <c r="E474" s="339" t="s">
        <v>220</v>
      </c>
      <c r="F474" s="340" t="s">
        <v>10</v>
      </c>
      <c r="G474" s="341" t="s">
        <v>497</v>
      </c>
      <c r="H474" s="2"/>
      <c r="I474" s="388">
        <f>SUM(I475)</f>
        <v>87000</v>
      </c>
    </row>
    <row r="475" spans="1:9" ht="31.5" x14ac:dyDescent="0.25">
      <c r="A475" s="136" t="s">
        <v>655</v>
      </c>
      <c r="B475" s="407" t="s">
        <v>52</v>
      </c>
      <c r="C475" s="2" t="s">
        <v>29</v>
      </c>
      <c r="D475" s="42" t="s">
        <v>15</v>
      </c>
      <c r="E475" s="339" t="s">
        <v>220</v>
      </c>
      <c r="F475" s="340" t="s">
        <v>10</v>
      </c>
      <c r="G475" s="341" t="s">
        <v>497</v>
      </c>
      <c r="H475" s="2" t="s">
        <v>16</v>
      </c>
      <c r="I475" s="389">
        <v>87000</v>
      </c>
    </row>
    <row r="476" spans="1:9" ht="15.75" x14ac:dyDescent="0.25">
      <c r="A476" s="135" t="s">
        <v>772</v>
      </c>
      <c r="B476" s="30" t="s">
        <v>52</v>
      </c>
      <c r="C476" s="26" t="s">
        <v>29</v>
      </c>
      <c r="D476" s="26" t="s">
        <v>29</v>
      </c>
      <c r="E476" s="345"/>
      <c r="F476" s="346"/>
      <c r="G476" s="347"/>
      <c r="H476" s="26"/>
      <c r="I476" s="413">
        <f>SUM(I477)</f>
        <v>622589</v>
      </c>
    </row>
    <row r="477" spans="1:9" ht="63" x14ac:dyDescent="0.25">
      <c r="A477" s="126" t="s">
        <v>166</v>
      </c>
      <c r="B477" s="37" t="s">
        <v>52</v>
      </c>
      <c r="C477" s="35" t="s">
        <v>29</v>
      </c>
      <c r="D477" s="35" t="s">
        <v>29</v>
      </c>
      <c r="E477" s="293" t="s">
        <v>560</v>
      </c>
      <c r="F477" s="294" t="s">
        <v>476</v>
      </c>
      <c r="G477" s="295" t="s">
        <v>477</v>
      </c>
      <c r="H477" s="35"/>
      <c r="I477" s="387">
        <f>SUM(I478)</f>
        <v>622589</v>
      </c>
    </row>
    <row r="478" spans="1:9" ht="78.75" x14ac:dyDescent="0.25">
      <c r="A478" s="127" t="s">
        <v>168</v>
      </c>
      <c r="B478" s="62" t="s">
        <v>52</v>
      </c>
      <c r="C478" s="51" t="s">
        <v>29</v>
      </c>
      <c r="D478" s="51" t="s">
        <v>29</v>
      </c>
      <c r="E478" s="336" t="s">
        <v>243</v>
      </c>
      <c r="F478" s="337" t="s">
        <v>476</v>
      </c>
      <c r="G478" s="338" t="s">
        <v>477</v>
      </c>
      <c r="H478" s="51"/>
      <c r="I478" s="388">
        <f>SUM(I479)</f>
        <v>622589</v>
      </c>
    </row>
    <row r="479" spans="1:9" ht="31.5" x14ac:dyDescent="0.25">
      <c r="A479" s="127" t="s">
        <v>563</v>
      </c>
      <c r="B479" s="62" t="s">
        <v>52</v>
      </c>
      <c r="C479" s="51" t="s">
        <v>29</v>
      </c>
      <c r="D479" s="51" t="s">
        <v>29</v>
      </c>
      <c r="E479" s="336" t="s">
        <v>243</v>
      </c>
      <c r="F479" s="337" t="s">
        <v>10</v>
      </c>
      <c r="G479" s="338" t="s">
        <v>477</v>
      </c>
      <c r="H479" s="51"/>
      <c r="I479" s="388">
        <f>SUM(I480+I482+I484)</f>
        <v>622589</v>
      </c>
    </row>
    <row r="480" spans="1:9" ht="15.75" x14ac:dyDescent="0.25">
      <c r="A480" s="127" t="s">
        <v>685</v>
      </c>
      <c r="B480" s="62" t="s">
        <v>52</v>
      </c>
      <c r="C480" s="51" t="s">
        <v>29</v>
      </c>
      <c r="D480" s="51" t="s">
        <v>29</v>
      </c>
      <c r="E480" s="336" t="s">
        <v>243</v>
      </c>
      <c r="F480" s="337" t="s">
        <v>10</v>
      </c>
      <c r="G480" s="338" t="s">
        <v>684</v>
      </c>
      <c r="H480" s="51"/>
      <c r="I480" s="388">
        <f>SUM(I481)</f>
        <v>4789</v>
      </c>
    </row>
    <row r="481" spans="1:9" ht="31.5" x14ac:dyDescent="0.25">
      <c r="A481" s="136" t="s">
        <v>655</v>
      </c>
      <c r="B481" s="62" t="s">
        <v>52</v>
      </c>
      <c r="C481" s="51" t="s">
        <v>29</v>
      </c>
      <c r="D481" s="51" t="s">
        <v>29</v>
      </c>
      <c r="E481" s="336" t="s">
        <v>243</v>
      </c>
      <c r="F481" s="337" t="s">
        <v>10</v>
      </c>
      <c r="G481" s="338" t="s">
        <v>684</v>
      </c>
      <c r="H481" s="51" t="s">
        <v>16</v>
      </c>
      <c r="I481" s="390">
        <v>4789</v>
      </c>
    </row>
    <row r="482" spans="1:9" ht="31.5" x14ac:dyDescent="0.25">
      <c r="A482" s="125" t="s">
        <v>564</v>
      </c>
      <c r="B482" s="368" t="s">
        <v>52</v>
      </c>
      <c r="C482" s="2" t="s">
        <v>29</v>
      </c>
      <c r="D482" s="2" t="s">
        <v>29</v>
      </c>
      <c r="E482" s="336" t="s">
        <v>243</v>
      </c>
      <c r="F482" s="297" t="s">
        <v>10</v>
      </c>
      <c r="G482" s="298" t="s">
        <v>565</v>
      </c>
      <c r="H482" s="2"/>
      <c r="I482" s="388">
        <f>SUM(I483)</f>
        <v>388800</v>
      </c>
    </row>
    <row r="483" spans="1:9" ht="31.5" x14ac:dyDescent="0.25">
      <c r="A483" s="136" t="s">
        <v>655</v>
      </c>
      <c r="B483" s="407" t="s">
        <v>52</v>
      </c>
      <c r="C483" s="2" t="s">
        <v>29</v>
      </c>
      <c r="D483" s="2" t="s">
        <v>29</v>
      </c>
      <c r="E483" s="336" t="s">
        <v>243</v>
      </c>
      <c r="F483" s="297" t="s">
        <v>10</v>
      </c>
      <c r="G483" s="298" t="s">
        <v>565</v>
      </c>
      <c r="H483" s="2" t="s">
        <v>16</v>
      </c>
      <c r="I483" s="390">
        <v>388800</v>
      </c>
    </row>
    <row r="484" spans="1:9" ht="15.75" x14ac:dyDescent="0.25">
      <c r="A484" s="111" t="s">
        <v>683</v>
      </c>
      <c r="B484" s="407" t="s">
        <v>52</v>
      </c>
      <c r="C484" s="2" t="s">
        <v>29</v>
      </c>
      <c r="D484" s="2" t="s">
        <v>29</v>
      </c>
      <c r="E484" s="336" t="s">
        <v>243</v>
      </c>
      <c r="F484" s="297" t="s">
        <v>10</v>
      </c>
      <c r="G484" s="298" t="s">
        <v>682</v>
      </c>
      <c r="H484" s="2"/>
      <c r="I484" s="388">
        <f>SUM(I485)</f>
        <v>229000</v>
      </c>
    </row>
    <row r="485" spans="1:9" ht="31.5" x14ac:dyDescent="0.25">
      <c r="A485" s="136" t="s">
        <v>655</v>
      </c>
      <c r="B485" s="407" t="s">
        <v>52</v>
      </c>
      <c r="C485" s="2" t="s">
        <v>29</v>
      </c>
      <c r="D485" s="2" t="s">
        <v>29</v>
      </c>
      <c r="E485" s="336" t="s">
        <v>243</v>
      </c>
      <c r="F485" s="297" t="s">
        <v>10</v>
      </c>
      <c r="G485" s="298" t="s">
        <v>682</v>
      </c>
      <c r="H485" s="2" t="s">
        <v>16</v>
      </c>
      <c r="I485" s="390">
        <v>229000</v>
      </c>
    </row>
    <row r="486" spans="1:9" ht="15.75" x14ac:dyDescent="0.25">
      <c r="A486" s="135" t="s">
        <v>31</v>
      </c>
      <c r="B486" s="30" t="s">
        <v>52</v>
      </c>
      <c r="C486" s="26" t="s">
        <v>29</v>
      </c>
      <c r="D486" s="26" t="s">
        <v>32</v>
      </c>
      <c r="E486" s="345"/>
      <c r="F486" s="346"/>
      <c r="G486" s="347"/>
      <c r="H486" s="26"/>
      <c r="I486" s="413">
        <f>SUM(I492,I487,I505,I510)</f>
        <v>7967808</v>
      </c>
    </row>
    <row r="487" spans="1:9" s="78" customFormat="1" ht="47.25" x14ac:dyDescent="0.25">
      <c r="A487" s="126" t="s">
        <v>124</v>
      </c>
      <c r="B487" s="37" t="s">
        <v>52</v>
      </c>
      <c r="C487" s="35" t="s">
        <v>29</v>
      </c>
      <c r="D487" s="35" t="s">
        <v>32</v>
      </c>
      <c r="E487" s="293" t="s">
        <v>199</v>
      </c>
      <c r="F487" s="294" t="s">
        <v>476</v>
      </c>
      <c r="G487" s="295" t="s">
        <v>477</v>
      </c>
      <c r="H487" s="35"/>
      <c r="I487" s="387">
        <f>SUM(I488)</f>
        <v>3000</v>
      </c>
    </row>
    <row r="488" spans="1:9" s="44" customFormat="1" ht="78.75" x14ac:dyDescent="0.25">
      <c r="A488" s="128" t="s">
        <v>125</v>
      </c>
      <c r="B488" s="410" t="s">
        <v>52</v>
      </c>
      <c r="C488" s="86" t="s">
        <v>29</v>
      </c>
      <c r="D488" s="42" t="s">
        <v>32</v>
      </c>
      <c r="E488" s="339" t="s">
        <v>232</v>
      </c>
      <c r="F488" s="340" t="s">
        <v>476</v>
      </c>
      <c r="G488" s="341" t="s">
        <v>477</v>
      </c>
      <c r="H488" s="87"/>
      <c r="I488" s="391">
        <f>SUM(I489)</f>
        <v>3000</v>
      </c>
    </row>
    <row r="489" spans="1:9" s="44" customFormat="1" ht="47.25" x14ac:dyDescent="0.25">
      <c r="A489" s="400" t="s">
        <v>484</v>
      </c>
      <c r="B489" s="410" t="s">
        <v>52</v>
      </c>
      <c r="C489" s="86" t="s">
        <v>29</v>
      </c>
      <c r="D489" s="42" t="s">
        <v>32</v>
      </c>
      <c r="E489" s="339" t="s">
        <v>232</v>
      </c>
      <c r="F489" s="340" t="s">
        <v>10</v>
      </c>
      <c r="G489" s="341" t="s">
        <v>477</v>
      </c>
      <c r="H489" s="87"/>
      <c r="I489" s="391">
        <f>SUM(I490)</f>
        <v>3000</v>
      </c>
    </row>
    <row r="490" spans="1:9" s="44" customFormat="1" ht="31.5" x14ac:dyDescent="0.25">
      <c r="A490" s="99" t="s">
        <v>114</v>
      </c>
      <c r="B490" s="62" t="s">
        <v>52</v>
      </c>
      <c r="C490" s="86" t="s">
        <v>29</v>
      </c>
      <c r="D490" s="42" t="s">
        <v>32</v>
      </c>
      <c r="E490" s="339" t="s">
        <v>232</v>
      </c>
      <c r="F490" s="340" t="s">
        <v>10</v>
      </c>
      <c r="G490" s="341" t="s">
        <v>486</v>
      </c>
      <c r="H490" s="2"/>
      <c r="I490" s="388">
        <f>SUM(I491)</f>
        <v>3000</v>
      </c>
    </row>
    <row r="491" spans="1:9" s="44" customFormat="1" ht="31.5" x14ac:dyDescent="0.25">
      <c r="A491" s="129" t="s">
        <v>655</v>
      </c>
      <c r="B491" s="411" t="s">
        <v>52</v>
      </c>
      <c r="C491" s="86" t="s">
        <v>29</v>
      </c>
      <c r="D491" s="42" t="s">
        <v>32</v>
      </c>
      <c r="E491" s="339" t="s">
        <v>232</v>
      </c>
      <c r="F491" s="340" t="s">
        <v>10</v>
      </c>
      <c r="G491" s="341" t="s">
        <v>486</v>
      </c>
      <c r="H491" s="87" t="s">
        <v>16</v>
      </c>
      <c r="I491" s="392">
        <v>3000</v>
      </c>
    </row>
    <row r="492" spans="1:9" ht="31.5" x14ac:dyDescent="0.25">
      <c r="A492" s="123" t="s">
        <v>155</v>
      </c>
      <c r="B492" s="37" t="s">
        <v>52</v>
      </c>
      <c r="C492" s="35" t="s">
        <v>29</v>
      </c>
      <c r="D492" s="35" t="s">
        <v>32</v>
      </c>
      <c r="E492" s="293" t="s">
        <v>542</v>
      </c>
      <c r="F492" s="294" t="s">
        <v>476</v>
      </c>
      <c r="G492" s="295" t="s">
        <v>477</v>
      </c>
      <c r="H492" s="35"/>
      <c r="I492" s="387">
        <f>SUM(I493)</f>
        <v>7937108</v>
      </c>
    </row>
    <row r="493" spans="1:9" ht="63" x14ac:dyDescent="0.25">
      <c r="A493" s="73" t="s">
        <v>169</v>
      </c>
      <c r="B493" s="368" t="s">
        <v>52</v>
      </c>
      <c r="C493" s="2" t="s">
        <v>29</v>
      </c>
      <c r="D493" s="2" t="s">
        <v>32</v>
      </c>
      <c r="E493" s="296" t="s">
        <v>244</v>
      </c>
      <c r="F493" s="297" t="s">
        <v>476</v>
      </c>
      <c r="G493" s="298" t="s">
        <v>477</v>
      </c>
      <c r="H493" s="2"/>
      <c r="I493" s="388">
        <f>SUM(I494+I501)</f>
        <v>7937108</v>
      </c>
    </row>
    <row r="494" spans="1:9" ht="47.25" x14ac:dyDescent="0.25">
      <c r="A494" s="73" t="s">
        <v>566</v>
      </c>
      <c r="B494" s="368" t="s">
        <v>52</v>
      </c>
      <c r="C494" s="2" t="s">
        <v>29</v>
      </c>
      <c r="D494" s="2" t="s">
        <v>32</v>
      </c>
      <c r="E494" s="296" t="s">
        <v>244</v>
      </c>
      <c r="F494" s="297" t="s">
        <v>10</v>
      </c>
      <c r="G494" s="298" t="s">
        <v>477</v>
      </c>
      <c r="H494" s="2"/>
      <c r="I494" s="388">
        <f>SUM(I495+I497)</f>
        <v>6713482</v>
      </c>
    </row>
    <row r="495" spans="1:9" ht="35.25" customHeight="1" x14ac:dyDescent="0.25">
      <c r="A495" s="73" t="s">
        <v>170</v>
      </c>
      <c r="B495" s="368" t="s">
        <v>52</v>
      </c>
      <c r="C495" s="2" t="s">
        <v>29</v>
      </c>
      <c r="D495" s="2" t="s">
        <v>32</v>
      </c>
      <c r="E495" s="296" t="s">
        <v>244</v>
      </c>
      <c r="F495" s="297" t="s">
        <v>10</v>
      </c>
      <c r="G495" s="298" t="s">
        <v>567</v>
      </c>
      <c r="H495" s="2"/>
      <c r="I495" s="388">
        <f>SUM(I496)</f>
        <v>38436</v>
      </c>
    </row>
    <row r="496" spans="1:9" ht="63" x14ac:dyDescent="0.25">
      <c r="A496" s="125" t="s">
        <v>86</v>
      </c>
      <c r="B496" s="368" t="s">
        <v>52</v>
      </c>
      <c r="C496" s="2" t="s">
        <v>29</v>
      </c>
      <c r="D496" s="2" t="s">
        <v>32</v>
      </c>
      <c r="E496" s="296" t="s">
        <v>244</v>
      </c>
      <c r="F496" s="297" t="s">
        <v>10</v>
      </c>
      <c r="G496" s="298" t="s">
        <v>567</v>
      </c>
      <c r="H496" s="2" t="s">
        <v>13</v>
      </c>
      <c r="I496" s="390">
        <v>38436</v>
      </c>
    </row>
    <row r="497" spans="1:9" ht="31.5" x14ac:dyDescent="0.25">
      <c r="A497" s="73" t="s">
        <v>96</v>
      </c>
      <c r="B497" s="368" t="s">
        <v>52</v>
      </c>
      <c r="C497" s="51" t="s">
        <v>29</v>
      </c>
      <c r="D497" s="51" t="s">
        <v>32</v>
      </c>
      <c r="E497" s="336" t="s">
        <v>244</v>
      </c>
      <c r="F497" s="337" t="s">
        <v>10</v>
      </c>
      <c r="G497" s="338" t="s">
        <v>510</v>
      </c>
      <c r="H497" s="51"/>
      <c r="I497" s="388">
        <f>SUM(I498:I500)</f>
        <v>6675046</v>
      </c>
    </row>
    <row r="498" spans="1:9" ht="63" x14ac:dyDescent="0.25">
      <c r="A498" s="125" t="s">
        <v>86</v>
      </c>
      <c r="B498" s="368" t="s">
        <v>52</v>
      </c>
      <c r="C498" s="2" t="s">
        <v>29</v>
      </c>
      <c r="D498" s="2" t="s">
        <v>32</v>
      </c>
      <c r="E498" s="296" t="s">
        <v>244</v>
      </c>
      <c r="F498" s="297" t="s">
        <v>10</v>
      </c>
      <c r="G498" s="298" t="s">
        <v>510</v>
      </c>
      <c r="H498" s="2" t="s">
        <v>13</v>
      </c>
      <c r="I498" s="390">
        <v>5716602</v>
      </c>
    </row>
    <row r="499" spans="1:9" ht="31.5" x14ac:dyDescent="0.25">
      <c r="A499" s="136" t="s">
        <v>655</v>
      </c>
      <c r="B499" s="407" t="s">
        <v>52</v>
      </c>
      <c r="C499" s="2" t="s">
        <v>29</v>
      </c>
      <c r="D499" s="2" t="s">
        <v>32</v>
      </c>
      <c r="E499" s="296" t="s">
        <v>244</v>
      </c>
      <c r="F499" s="297" t="s">
        <v>10</v>
      </c>
      <c r="G499" s="298" t="s">
        <v>510</v>
      </c>
      <c r="H499" s="2" t="s">
        <v>16</v>
      </c>
      <c r="I499" s="390">
        <v>954884</v>
      </c>
    </row>
    <row r="500" spans="1:9" ht="15.75" x14ac:dyDescent="0.25">
      <c r="A500" s="73" t="s">
        <v>18</v>
      </c>
      <c r="B500" s="368" t="s">
        <v>52</v>
      </c>
      <c r="C500" s="2" t="s">
        <v>29</v>
      </c>
      <c r="D500" s="2" t="s">
        <v>32</v>
      </c>
      <c r="E500" s="296" t="s">
        <v>244</v>
      </c>
      <c r="F500" s="297" t="s">
        <v>10</v>
      </c>
      <c r="G500" s="298" t="s">
        <v>510</v>
      </c>
      <c r="H500" s="2" t="s">
        <v>17</v>
      </c>
      <c r="I500" s="390">
        <v>3560</v>
      </c>
    </row>
    <row r="501" spans="1:9" ht="68.25" customHeight="1" x14ac:dyDescent="0.25">
      <c r="A501" s="73" t="s">
        <v>568</v>
      </c>
      <c r="B501" s="368" t="s">
        <v>52</v>
      </c>
      <c r="C501" s="2" t="s">
        <v>29</v>
      </c>
      <c r="D501" s="2" t="s">
        <v>32</v>
      </c>
      <c r="E501" s="296" t="s">
        <v>244</v>
      </c>
      <c r="F501" s="297" t="s">
        <v>12</v>
      </c>
      <c r="G501" s="298" t="s">
        <v>477</v>
      </c>
      <c r="H501" s="2"/>
      <c r="I501" s="388">
        <f>SUM(I502)</f>
        <v>1223626</v>
      </c>
    </row>
    <row r="502" spans="1:9" ht="31.5" x14ac:dyDescent="0.25">
      <c r="A502" s="73" t="s">
        <v>85</v>
      </c>
      <c r="B502" s="368" t="s">
        <v>52</v>
      </c>
      <c r="C502" s="2" t="s">
        <v>29</v>
      </c>
      <c r="D502" s="2" t="s">
        <v>32</v>
      </c>
      <c r="E502" s="296" t="s">
        <v>244</v>
      </c>
      <c r="F502" s="297" t="s">
        <v>12</v>
      </c>
      <c r="G502" s="298" t="s">
        <v>481</v>
      </c>
      <c r="H502" s="2"/>
      <c r="I502" s="388">
        <f>SUM(I503:I504)</f>
        <v>1223626</v>
      </c>
    </row>
    <row r="503" spans="1:9" ht="63" x14ac:dyDescent="0.25">
      <c r="A503" s="125" t="s">
        <v>86</v>
      </c>
      <c r="B503" s="368" t="s">
        <v>52</v>
      </c>
      <c r="C503" s="2" t="s">
        <v>29</v>
      </c>
      <c r="D503" s="2" t="s">
        <v>32</v>
      </c>
      <c r="E503" s="296" t="s">
        <v>244</v>
      </c>
      <c r="F503" s="297" t="s">
        <v>12</v>
      </c>
      <c r="G503" s="298" t="s">
        <v>481</v>
      </c>
      <c r="H503" s="2" t="s">
        <v>13</v>
      </c>
      <c r="I503" s="389">
        <v>1223626</v>
      </c>
    </row>
    <row r="504" spans="1:9" ht="31.5" hidden="1" x14ac:dyDescent="0.25">
      <c r="A504" s="129" t="s">
        <v>655</v>
      </c>
      <c r="B504" s="528" t="s">
        <v>52</v>
      </c>
      <c r="C504" s="2" t="s">
        <v>29</v>
      </c>
      <c r="D504" s="2" t="s">
        <v>32</v>
      </c>
      <c r="E504" s="296" t="s">
        <v>244</v>
      </c>
      <c r="F504" s="297" t="s">
        <v>12</v>
      </c>
      <c r="G504" s="298" t="s">
        <v>481</v>
      </c>
      <c r="H504" s="2" t="s">
        <v>16</v>
      </c>
      <c r="I504" s="389"/>
    </row>
    <row r="505" spans="1:9" ht="47.25" hidden="1" x14ac:dyDescent="0.25">
      <c r="A505" s="126" t="s">
        <v>126</v>
      </c>
      <c r="B505" s="37" t="s">
        <v>52</v>
      </c>
      <c r="C505" s="35" t="s">
        <v>29</v>
      </c>
      <c r="D505" s="35" t="s">
        <v>32</v>
      </c>
      <c r="E505" s="293" t="s">
        <v>491</v>
      </c>
      <c r="F505" s="294" t="s">
        <v>476</v>
      </c>
      <c r="G505" s="295" t="s">
        <v>477</v>
      </c>
      <c r="H505" s="35"/>
      <c r="I505" s="387">
        <f>SUM(I506)</f>
        <v>0</v>
      </c>
    </row>
    <row r="506" spans="1:9" ht="63" hidden="1" x14ac:dyDescent="0.25">
      <c r="A506" s="127" t="s">
        <v>162</v>
      </c>
      <c r="B506" s="62" t="s">
        <v>52</v>
      </c>
      <c r="C506" s="42" t="s">
        <v>29</v>
      </c>
      <c r="D506" s="51" t="s">
        <v>32</v>
      </c>
      <c r="E506" s="336" t="s">
        <v>242</v>
      </c>
      <c r="F506" s="337" t="s">
        <v>476</v>
      </c>
      <c r="G506" s="338" t="s">
        <v>477</v>
      </c>
      <c r="H506" s="87"/>
      <c r="I506" s="391">
        <f>SUM(I507)</f>
        <v>0</v>
      </c>
    </row>
    <row r="507" spans="1:9" ht="31.5" hidden="1" x14ac:dyDescent="0.25">
      <c r="A507" s="127" t="s">
        <v>556</v>
      </c>
      <c r="B507" s="62" t="s">
        <v>52</v>
      </c>
      <c r="C507" s="42" t="s">
        <v>29</v>
      </c>
      <c r="D507" s="51" t="s">
        <v>32</v>
      </c>
      <c r="E507" s="336" t="s">
        <v>242</v>
      </c>
      <c r="F507" s="337" t="s">
        <v>10</v>
      </c>
      <c r="G507" s="338" t="s">
        <v>477</v>
      </c>
      <c r="H507" s="87"/>
      <c r="I507" s="391">
        <f>SUM(I508)</f>
        <v>0</v>
      </c>
    </row>
    <row r="508" spans="1:9" ht="31.5" hidden="1" x14ac:dyDescent="0.25">
      <c r="A508" s="128" t="s">
        <v>163</v>
      </c>
      <c r="B508" s="410" t="s">
        <v>52</v>
      </c>
      <c r="C508" s="42" t="s">
        <v>29</v>
      </c>
      <c r="D508" s="51" t="s">
        <v>32</v>
      </c>
      <c r="E508" s="336" t="s">
        <v>242</v>
      </c>
      <c r="F508" s="337" t="s">
        <v>10</v>
      </c>
      <c r="G508" s="338" t="s">
        <v>557</v>
      </c>
      <c r="H508" s="87"/>
      <c r="I508" s="391">
        <f>SUM(I509)</f>
        <v>0</v>
      </c>
    </row>
    <row r="509" spans="1:9" ht="31.5" hidden="1" x14ac:dyDescent="0.25">
      <c r="A509" s="129" t="s">
        <v>655</v>
      </c>
      <c r="B509" s="411" t="s">
        <v>52</v>
      </c>
      <c r="C509" s="51" t="s">
        <v>29</v>
      </c>
      <c r="D509" s="51" t="s">
        <v>32</v>
      </c>
      <c r="E509" s="336" t="s">
        <v>242</v>
      </c>
      <c r="F509" s="337" t="s">
        <v>10</v>
      </c>
      <c r="G509" s="338" t="s">
        <v>557</v>
      </c>
      <c r="H509" s="87" t="s">
        <v>16</v>
      </c>
      <c r="I509" s="392"/>
    </row>
    <row r="510" spans="1:9" s="44" customFormat="1" ht="63" x14ac:dyDescent="0.25">
      <c r="A510" s="126" t="s">
        <v>142</v>
      </c>
      <c r="B510" s="37" t="s">
        <v>52</v>
      </c>
      <c r="C510" s="35" t="s">
        <v>29</v>
      </c>
      <c r="D510" s="49" t="s">
        <v>32</v>
      </c>
      <c r="E510" s="305" t="s">
        <v>218</v>
      </c>
      <c r="F510" s="306" t="s">
        <v>476</v>
      </c>
      <c r="G510" s="307" t="s">
        <v>477</v>
      </c>
      <c r="H510" s="35"/>
      <c r="I510" s="387">
        <f>SUM(I511)</f>
        <v>27700</v>
      </c>
    </row>
    <row r="511" spans="1:9" s="44" customFormat="1" ht="110.25" x14ac:dyDescent="0.25">
      <c r="A511" s="127" t="s">
        <v>158</v>
      </c>
      <c r="B511" s="62" t="s">
        <v>52</v>
      </c>
      <c r="C511" s="2" t="s">
        <v>29</v>
      </c>
      <c r="D511" s="42" t="s">
        <v>32</v>
      </c>
      <c r="E511" s="339" t="s">
        <v>220</v>
      </c>
      <c r="F511" s="340" t="s">
        <v>476</v>
      </c>
      <c r="G511" s="341" t="s">
        <v>477</v>
      </c>
      <c r="H511" s="2"/>
      <c r="I511" s="388">
        <f>SUM(I512)</f>
        <v>27700</v>
      </c>
    </row>
    <row r="512" spans="1:9" s="44" customFormat="1" ht="47.25" x14ac:dyDescent="0.25">
      <c r="A512" s="127" t="s">
        <v>496</v>
      </c>
      <c r="B512" s="62" t="s">
        <v>52</v>
      </c>
      <c r="C512" s="2" t="s">
        <v>29</v>
      </c>
      <c r="D512" s="42" t="s">
        <v>32</v>
      </c>
      <c r="E512" s="339" t="s">
        <v>220</v>
      </c>
      <c r="F512" s="340" t="s">
        <v>10</v>
      </c>
      <c r="G512" s="341" t="s">
        <v>477</v>
      </c>
      <c r="H512" s="2"/>
      <c r="I512" s="388">
        <f>SUM(I513)</f>
        <v>27700</v>
      </c>
    </row>
    <row r="513" spans="1:9" s="44" customFormat="1" ht="31.5" x14ac:dyDescent="0.25">
      <c r="A513" s="73" t="s">
        <v>111</v>
      </c>
      <c r="B513" s="368" t="s">
        <v>52</v>
      </c>
      <c r="C513" s="2" t="s">
        <v>29</v>
      </c>
      <c r="D513" s="42" t="s">
        <v>32</v>
      </c>
      <c r="E513" s="339" t="s">
        <v>220</v>
      </c>
      <c r="F513" s="340" t="s">
        <v>10</v>
      </c>
      <c r="G513" s="341" t="s">
        <v>497</v>
      </c>
      <c r="H513" s="2"/>
      <c r="I513" s="388">
        <f>SUM(I514)</f>
        <v>27700</v>
      </c>
    </row>
    <row r="514" spans="1:9" s="44" customFormat="1" ht="31.5" x14ac:dyDescent="0.25">
      <c r="A514" s="136" t="s">
        <v>655</v>
      </c>
      <c r="B514" s="407" t="s">
        <v>52</v>
      </c>
      <c r="C514" s="2" t="s">
        <v>29</v>
      </c>
      <c r="D514" s="42" t="s">
        <v>32</v>
      </c>
      <c r="E514" s="339" t="s">
        <v>220</v>
      </c>
      <c r="F514" s="340" t="s">
        <v>10</v>
      </c>
      <c r="G514" s="341" t="s">
        <v>497</v>
      </c>
      <c r="H514" s="2" t="s">
        <v>16</v>
      </c>
      <c r="I514" s="389">
        <v>27700</v>
      </c>
    </row>
    <row r="515" spans="1:9" s="44" customFormat="1" ht="15.75" x14ac:dyDescent="0.25">
      <c r="A515" s="139" t="s">
        <v>37</v>
      </c>
      <c r="B515" s="20" t="s">
        <v>52</v>
      </c>
      <c r="C515" s="20">
        <v>10</v>
      </c>
      <c r="D515" s="20"/>
      <c r="E515" s="414"/>
      <c r="F515" s="415"/>
      <c r="G515" s="416"/>
      <c r="H515" s="16"/>
      <c r="I515" s="412">
        <f>SUM(I516+I544)</f>
        <v>9393398</v>
      </c>
    </row>
    <row r="516" spans="1:9" s="44" customFormat="1" ht="15.75" x14ac:dyDescent="0.25">
      <c r="A516" s="135" t="s">
        <v>41</v>
      </c>
      <c r="B516" s="30" t="s">
        <v>52</v>
      </c>
      <c r="C516" s="30">
        <v>10</v>
      </c>
      <c r="D516" s="26" t="s">
        <v>15</v>
      </c>
      <c r="E516" s="345"/>
      <c r="F516" s="346"/>
      <c r="G516" s="347"/>
      <c r="H516" s="26"/>
      <c r="I516" s="413">
        <f>SUM(I517)</f>
        <v>8258958</v>
      </c>
    </row>
    <row r="517" spans="1:9" ht="31.5" x14ac:dyDescent="0.25">
      <c r="A517" s="126" t="s">
        <v>155</v>
      </c>
      <c r="B517" s="37" t="s">
        <v>52</v>
      </c>
      <c r="C517" s="37">
        <v>10</v>
      </c>
      <c r="D517" s="35" t="s">
        <v>15</v>
      </c>
      <c r="E517" s="293" t="s">
        <v>542</v>
      </c>
      <c r="F517" s="294" t="s">
        <v>476</v>
      </c>
      <c r="G517" s="295" t="s">
        <v>477</v>
      </c>
      <c r="H517" s="35"/>
      <c r="I517" s="387">
        <f>SUM(I518,I535)</f>
        <v>8258958</v>
      </c>
    </row>
    <row r="518" spans="1:9" ht="47.25" x14ac:dyDescent="0.25">
      <c r="A518" s="125" t="s">
        <v>156</v>
      </c>
      <c r="B518" s="368" t="s">
        <v>52</v>
      </c>
      <c r="C518" s="368">
        <v>10</v>
      </c>
      <c r="D518" s="2" t="s">
        <v>15</v>
      </c>
      <c r="E518" s="296" t="s">
        <v>239</v>
      </c>
      <c r="F518" s="297" t="s">
        <v>476</v>
      </c>
      <c r="G518" s="298" t="s">
        <v>477</v>
      </c>
      <c r="H518" s="2"/>
      <c r="I518" s="388">
        <f>SUM(I519+I527)</f>
        <v>8133599</v>
      </c>
    </row>
    <row r="519" spans="1:9" ht="15.75" x14ac:dyDescent="0.25">
      <c r="A519" s="125" t="s">
        <v>543</v>
      </c>
      <c r="B519" s="368" t="s">
        <v>52</v>
      </c>
      <c r="C519" s="368">
        <v>10</v>
      </c>
      <c r="D519" s="2" t="s">
        <v>15</v>
      </c>
      <c r="E519" s="296" t="s">
        <v>239</v>
      </c>
      <c r="F519" s="297" t="s">
        <v>10</v>
      </c>
      <c r="G519" s="298" t="s">
        <v>477</v>
      </c>
      <c r="H519" s="2"/>
      <c r="I519" s="388">
        <f>SUM(I520+I522+I525)</f>
        <v>909950</v>
      </c>
    </row>
    <row r="520" spans="1:9" ht="31.5" x14ac:dyDescent="0.25">
      <c r="A520" s="125" t="s">
        <v>680</v>
      </c>
      <c r="B520" s="504" t="s">
        <v>52</v>
      </c>
      <c r="C520" s="504">
        <v>10</v>
      </c>
      <c r="D520" s="2" t="s">
        <v>15</v>
      </c>
      <c r="E520" s="296" t="s">
        <v>239</v>
      </c>
      <c r="F520" s="297" t="s">
        <v>10</v>
      </c>
      <c r="G520" s="298" t="s">
        <v>679</v>
      </c>
      <c r="H520" s="2"/>
      <c r="I520" s="388">
        <f>SUM(I521)</f>
        <v>27000</v>
      </c>
    </row>
    <row r="521" spans="1:9" ht="15.75" x14ac:dyDescent="0.25">
      <c r="A521" s="73" t="s">
        <v>40</v>
      </c>
      <c r="B521" s="504" t="s">
        <v>52</v>
      </c>
      <c r="C521" s="504">
        <v>10</v>
      </c>
      <c r="D521" s="2" t="s">
        <v>15</v>
      </c>
      <c r="E521" s="296" t="s">
        <v>239</v>
      </c>
      <c r="F521" s="297" t="s">
        <v>10</v>
      </c>
      <c r="G521" s="298" t="s">
        <v>679</v>
      </c>
      <c r="H521" s="2" t="s">
        <v>39</v>
      </c>
      <c r="I521" s="390">
        <v>27000</v>
      </c>
    </row>
    <row r="522" spans="1:9" ht="63.75" customHeight="1" x14ac:dyDescent="0.25">
      <c r="A522" s="73" t="s">
        <v>108</v>
      </c>
      <c r="B522" s="368" t="s">
        <v>52</v>
      </c>
      <c r="C522" s="368">
        <v>10</v>
      </c>
      <c r="D522" s="2" t="s">
        <v>15</v>
      </c>
      <c r="E522" s="296" t="s">
        <v>239</v>
      </c>
      <c r="F522" s="297" t="s">
        <v>10</v>
      </c>
      <c r="G522" s="298" t="s">
        <v>583</v>
      </c>
      <c r="H522" s="2"/>
      <c r="I522" s="388">
        <f>SUM(I523:I524)</f>
        <v>822950</v>
      </c>
    </row>
    <row r="523" spans="1:9" ht="31.5" x14ac:dyDescent="0.25">
      <c r="A523" s="136" t="s">
        <v>655</v>
      </c>
      <c r="B523" s="407" t="s">
        <v>52</v>
      </c>
      <c r="C523" s="368">
        <v>10</v>
      </c>
      <c r="D523" s="2" t="s">
        <v>15</v>
      </c>
      <c r="E523" s="296" t="s">
        <v>239</v>
      </c>
      <c r="F523" s="297" t="s">
        <v>10</v>
      </c>
      <c r="G523" s="298" t="s">
        <v>583</v>
      </c>
      <c r="H523" s="2" t="s">
        <v>16</v>
      </c>
      <c r="I523" s="390">
        <v>3862</v>
      </c>
    </row>
    <row r="524" spans="1:9" ht="15.75" x14ac:dyDescent="0.25">
      <c r="A524" s="73" t="s">
        <v>40</v>
      </c>
      <c r="B524" s="368" t="s">
        <v>52</v>
      </c>
      <c r="C524" s="368">
        <v>10</v>
      </c>
      <c r="D524" s="2" t="s">
        <v>15</v>
      </c>
      <c r="E524" s="296" t="s">
        <v>239</v>
      </c>
      <c r="F524" s="297" t="s">
        <v>10</v>
      </c>
      <c r="G524" s="298" t="s">
        <v>583</v>
      </c>
      <c r="H524" s="2" t="s">
        <v>39</v>
      </c>
      <c r="I524" s="390">
        <v>819088</v>
      </c>
    </row>
    <row r="525" spans="1:9" ht="31.5" x14ac:dyDescent="0.25">
      <c r="A525" s="73" t="s">
        <v>548</v>
      </c>
      <c r="B525" s="493" t="s">
        <v>52</v>
      </c>
      <c r="C525" s="493">
        <v>10</v>
      </c>
      <c r="D525" s="2" t="s">
        <v>15</v>
      </c>
      <c r="E525" s="296" t="s">
        <v>239</v>
      </c>
      <c r="F525" s="297" t="s">
        <v>10</v>
      </c>
      <c r="G525" s="298" t="s">
        <v>549</v>
      </c>
      <c r="H525" s="2"/>
      <c r="I525" s="388">
        <f>SUM(I526)</f>
        <v>60000</v>
      </c>
    </row>
    <row r="526" spans="1:9" ht="15.75" x14ac:dyDescent="0.25">
      <c r="A526" s="73" t="s">
        <v>40</v>
      </c>
      <c r="B526" s="493" t="s">
        <v>52</v>
      </c>
      <c r="C526" s="493">
        <v>10</v>
      </c>
      <c r="D526" s="2" t="s">
        <v>15</v>
      </c>
      <c r="E526" s="296" t="s">
        <v>239</v>
      </c>
      <c r="F526" s="297" t="s">
        <v>10</v>
      </c>
      <c r="G526" s="298" t="s">
        <v>549</v>
      </c>
      <c r="H526" s="2" t="s">
        <v>39</v>
      </c>
      <c r="I526" s="390">
        <v>60000</v>
      </c>
    </row>
    <row r="527" spans="1:9" ht="15.75" x14ac:dyDescent="0.25">
      <c r="A527" s="73" t="s">
        <v>555</v>
      </c>
      <c r="B527" s="368" t="s">
        <v>52</v>
      </c>
      <c r="C527" s="368">
        <v>10</v>
      </c>
      <c r="D527" s="2" t="s">
        <v>15</v>
      </c>
      <c r="E527" s="296" t="s">
        <v>239</v>
      </c>
      <c r="F527" s="297" t="s">
        <v>12</v>
      </c>
      <c r="G527" s="298" t="s">
        <v>477</v>
      </c>
      <c r="H527" s="2"/>
      <c r="I527" s="388">
        <f>SUM(I528+I530+I533)</f>
        <v>7223649</v>
      </c>
    </row>
    <row r="528" spans="1:9" ht="31.5" x14ac:dyDescent="0.25">
      <c r="A528" s="125" t="s">
        <v>680</v>
      </c>
      <c r="B528" s="504" t="s">
        <v>52</v>
      </c>
      <c r="C528" s="504">
        <v>10</v>
      </c>
      <c r="D528" s="2" t="s">
        <v>15</v>
      </c>
      <c r="E528" s="296" t="s">
        <v>239</v>
      </c>
      <c r="F528" s="297" t="s">
        <v>12</v>
      </c>
      <c r="G528" s="298" t="s">
        <v>679</v>
      </c>
      <c r="H528" s="2"/>
      <c r="I528" s="388">
        <f>SUM(I529)</f>
        <v>40048</v>
      </c>
    </row>
    <row r="529" spans="1:9" ht="15.75" x14ac:dyDescent="0.25">
      <c r="A529" s="73" t="s">
        <v>40</v>
      </c>
      <c r="B529" s="504" t="s">
        <v>52</v>
      </c>
      <c r="C529" s="504">
        <v>10</v>
      </c>
      <c r="D529" s="2" t="s">
        <v>15</v>
      </c>
      <c r="E529" s="296" t="s">
        <v>239</v>
      </c>
      <c r="F529" s="297" t="s">
        <v>12</v>
      </c>
      <c r="G529" s="298" t="s">
        <v>679</v>
      </c>
      <c r="H529" s="2" t="s">
        <v>39</v>
      </c>
      <c r="I529" s="390">
        <v>40048</v>
      </c>
    </row>
    <row r="530" spans="1:9" ht="63" customHeight="1" x14ac:dyDescent="0.25">
      <c r="A530" s="73" t="s">
        <v>108</v>
      </c>
      <c r="B530" s="368" t="s">
        <v>52</v>
      </c>
      <c r="C530" s="368">
        <v>10</v>
      </c>
      <c r="D530" s="2" t="s">
        <v>15</v>
      </c>
      <c r="E530" s="296" t="s">
        <v>239</v>
      </c>
      <c r="F530" s="297" t="s">
        <v>12</v>
      </c>
      <c r="G530" s="298" t="s">
        <v>583</v>
      </c>
      <c r="H530" s="2"/>
      <c r="I530" s="388">
        <f>SUM(I531:I532)</f>
        <v>7042939</v>
      </c>
    </row>
    <row r="531" spans="1:9" ht="31.5" x14ac:dyDescent="0.25">
      <c r="A531" s="136" t="s">
        <v>655</v>
      </c>
      <c r="B531" s="407" t="s">
        <v>52</v>
      </c>
      <c r="C531" s="368">
        <v>10</v>
      </c>
      <c r="D531" s="2" t="s">
        <v>15</v>
      </c>
      <c r="E531" s="296" t="s">
        <v>239</v>
      </c>
      <c r="F531" s="297" t="s">
        <v>12</v>
      </c>
      <c r="G531" s="298" t="s">
        <v>583</v>
      </c>
      <c r="H531" s="2" t="s">
        <v>16</v>
      </c>
      <c r="I531" s="390">
        <v>30043</v>
      </c>
    </row>
    <row r="532" spans="1:9" ht="15.75" x14ac:dyDescent="0.25">
      <c r="A532" s="73" t="s">
        <v>40</v>
      </c>
      <c r="B532" s="368" t="s">
        <v>52</v>
      </c>
      <c r="C532" s="368">
        <v>10</v>
      </c>
      <c r="D532" s="2" t="s">
        <v>15</v>
      </c>
      <c r="E532" s="296" t="s">
        <v>239</v>
      </c>
      <c r="F532" s="297" t="s">
        <v>12</v>
      </c>
      <c r="G532" s="298" t="s">
        <v>583</v>
      </c>
      <c r="H532" s="2" t="s">
        <v>39</v>
      </c>
      <c r="I532" s="390">
        <v>7012896</v>
      </c>
    </row>
    <row r="533" spans="1:9" ht="31.5" x14ac:dyDescent="0.25">
      <c r="A533" s="73" t="s">
        <v>548</v>
      </c>
      <c r="B533" s="368" t="s">
        <v>52</v>
      </c>
      <c r="C533" s="368">
        <v>10</v>
      </c>
      <c r="D533" s="2" t="s">
        <v>15</v>
      </c>
      <c r="E533" s="296" t="s">
        <v>239</v>
      </c>
      <c r="F533" s="297" t="s">
        <v>12</v>
      </c>
      <c r="G533" s="298" t="s">
        <v>549</v>
      </c>
      <c r="H533" s="2"/>
      <c r="I533" s="388">
        <f>SUM(I534)</f>
        <v>140662</v>
      </c>
    </row>
    <row r="534" spans="1:9" ht="15.75" x14ac:dyDescent="0.25">
      <c r="A534" s="73" t="s">
        <v>40</v>
      </c>
      <c r="B534" s="368" t="s">
        <v>52</v>
      </c>
      <c r="C534" s="368">
        <v>10</v>
      </c>
      <c r="D534" s="2" t="s">
        <v>15</v>
      </c>
      <c r="E534" s="296" t="s">
        <v>239</v>
      </c>
      <c r="F534" s="297" t="s">
        <v>12</v>
      </c>
      <c r="G534" s="298" t="s">
        <v>549</v>
      </c>
      <c r="H534" s="2" t="s">
        <v>39</v>
      </c>
      <c r="I534" s="390">
        <v>140662</v>
      </c>
    </row>
    <row r="535" spans="1:9" ht="49.5" customHeight="1" x14ac:dyDescent="0.25">
      <c r="A535" s="73" t="s">
        <v>160</v>
      </c>
      <c r="B535" s="368" t="s">
        <v>52</v>
      </c>
      <c r="C535" s="368">
        <v>10</v>
      </c>
      <c r="D535" s="2" t="s">
        <v>15</v>
      </c>
      <c r="E535" s="296" t="s">
        <v>240</v>
      </c>
      <c r="F535" s="297" t="s">
        <v>476</v>
      </c>
      <c r="G535" s="298" t="s">
        <v>477</v>
      </c>
      <c r="H535" s="2"/>
      <c r="I535" s="388">
        <f>SUM(I536)</f>
        <v>125359</v>
      </c>
    </row>
    <row r="536" spans="1:9" ht="31.5" x14ac:dyDescent="0.25">
      <c r="A536" s="73" t="s">
        <v>559</v>
      </c>
      <c r="B536" s="368" t="s">
        <v>52</v>
      </c>
      <c r="C536" s="368">
        <v>10</v>
      </c>
      <c r="D536" s="2" t="s">
        <v>15</v>
      </c>
      <c r="E536" s="296" t="s">
        <v>240</v>
      </c>
      <c r="F536" s="297" t="s">
        <v>10</v>
      </c>
      <c r="G536" s="298" t="s">
        <v>477</v>
      </c>
      <c r="H536" s="2"/>
      <c r="I536" s="388">
        <f>SUM(I537+I539+I542)</f>
        <v>125359</v>
      </c>
    </row>
    <row r="537" spans="1:9" ht="31.5" x14ac:dyDescent="0.25">
      <c r="A537" s="125" t="s">
        <v>680</v>
      </c>
      <c r="B537" s="504" t="s">
        <v>52</v>
      </c>
      <c r="C537" s="504">
        <v>10</v>
      </c>
      <c r="D537" s="2" t="s">
        <v>15</v>
      </c>
      <c r="E537" s="296" t="s">
        <v>240</v>
      </c>
      <c r="F537" s="297" t="s">
        <v>10</v>
      </c>
      <c r="G537" s="298" t="s">
        <v>679</v>
      </c>
      <c r="H537" s="2"/>
      <c r="I537" s="388">
        <f>SUM(I538)</f>
        <v>8000</v>
      </c>
    </row>
    <row r="538" spans="1:9" ht="15.75" x14ac:dyDescent="0.25">
      <c r="A538" s="73" t="s">
        <v>40</v>
      </c>
      <c r="B538" s="504" t="s">
        <v>52</v>
      </c>
      <c r="C538" s="504">
        <v>10</v>
      </c>
      <c r="D538" s="2" t="s">
        <v>15</v>
      </c>
      <c r="E538" s="296" t="s">
        <v>240</v>
      </c>
      <c r="F538" s="297" t="s">
        <v>10</v>
      </c>
      <c r="G538" s="298" t="s">
        <v>679</v>
      </c>
      <c r="H538" s="2" t="s">
        <v>39</v>
      </c>
      <c r="I538" s="390">
        <v>8000</v>
      </c>
    </row>
    <row r="539" spans="1:9" ht="65.25" customHeight="1" x14ac:dyDescent="0.25">
      <c r="A539" s="73" t="s">
        <v>108</v>
      </c>
      <c r="B539" s="368" t="s">
        <v>52</v>
      </c>
      <c r="C539" s="368">
        <v>10</v>
      </c>
      <c r="D539" s="2" t="s">
        <v>15</v>
      </c>
      <c r="E539" s="296" t="s">
        <v>240</v>
      </c>
      <c r="F539" s="435" t="s">
        <v>10</v>
      </c>
      <c r="G539" s="298" t="s">
        <v>583</v>
      </c>
      <c r="H539" s="2"/>
      <c r="I539" s="388">
        <f>SUM(I540:I541)</f>
        <v>95359</v>
      </c>
    </row>
    <row r="540" spans="1:9" ht="18" hidden="1" customHeight="1" x14ac:dyDescent="0.25">
      <c r="A540" s="136" t="s">
        <v>655</v>
      </c>
      <c r="B540" s="407" t="s">
        <v>52</v>
      </c>
      <c r="C540" s="368">
        <v>10</v>
      </c>
      <c r="D540" s="2" t="s">
        <v>15</v>
      </c>
      <c r="E540" s="146" t="s">
        <v>240</v>
      </c>
      <c r="F540" s="437" t="s">
        <v>10</v>
      </c>
      <c r="G540" s="434" t="s">
        <v>583</v>
      </c>
      <c r="H540" s="2" t="s">
        <v>16</v>
      </c>
      <c r="I540" s="390"/>
    </row>
    <row r="541" spans="1:9" ht="15.75" x14ac:dyDescent="0.25">
      <c r="A541" s="73" t="s">
        <v>40</v>
      </c>
      <c r="B541" s="368" t="s">
        <v>52</v>
      </c>
      <c r="C541" s="368">
        <v>10</v>
      </c>
      <c r="D541" s="2" t="s">
        <v>15</v>
      </c>
      <c r="E541" s="296" t="s">
        <v>240</v>
      </c>
      <c r="F541" s="436" t="s">
        <v>10</v>
      </c>
      <c r="G541" s="298" t="s">
        <v>583</v>
      </c>
      <c r="H541" s="2" t="s">
        <v>39</v>
      </c>
      <c r="I541" s="390">
        <v>95359</v>
      </c>
    </row>
    <row r="542" spans="1:9" ht="31.5" x14ac:dyDescent="0.25">
      <c r="A542" s="73" t="s">
        <v>548</v>
      </c>
      <c r="B542" s="368" t="s">
        <v>52</v>
      </c>
      <c r="C542" s="368">
        <v>10</v>
      </c>
      <c r="D542" s="2" t="s">
        <v>15</v>
      </c>
      <c r="E542" s="296" t="s">
        <v>240</v>
      </c>
      <c r="F542" s="297" t="s">
        <v>10</v>
      </c>
      <c r="G542" s="298" t="s">
        <v>549</v>
      </c>
      <c r="H542" s="2"/>
      <c r="I542" s="388">
        <f>SUM(I543)</f>
        <v>22000</v>
      </c>
    </row>
    <row r="543" spans="1:9" ht="15.75" x14ac:dyDescent="0.25">
      <c r="A543" s="73" t="s">
        <v>40</v>
      </c>
      <c r="B543" s="368" t="s">
        <v>52</v>
      </c>
      <c r="C543" s="368">
        <v>10</v>
      </c>
      <c r="D543" s="2" t="s">
        <v>15</v>
      </c>
      <c r="E543" s="296" t="s">
        <v>240</v>
      </c>
      <c r="F543" s="297" t="s">
        <v>10</v>
      </c>
      <c r="G543" s="298" t="s">
        <v>549</v>
      </c>
      <c r="H543" s="2" t="s">
        <v>39</v>
      </c>
      <c r="I543" s="390">
        <v>22000</v>
      </c>
    </row>
    <row r="544" spans="1:9" ht="15.75" x14ac:dyDescent="0.25">
      <c r="A544" s="135" t="s">
        <v>42</v>
      </c>
      <c r="B544" s="30" t="s">
        <v>52</v>
      </c>
      <c r="C544" s="30">
        <v>10</v>
      </c>
      <c r="D544" s="26" t="s">
        <v>20</v>
      </c>
      <c r="E544" s="345"/>
      <c r="F544" s="346"/>
      <c r="G544" s="347"/>
      <c r="H544" s="26"/>
      <c r="I544" s="413">
        <f>SUM(I545)</f>
        <v>1134440</v>
      </c>
    </row>
    <row r="545" spans="1:10" ht="31.5" x14ac:dyDescent="0.25">
      <c r="A545" s="126" t="s">
        <v>178</v>
      </c>
      <c r="B545" s="37" t="s">
        <v>52</v>
      </c>
      <c r="C545" s="37">
        <v>10</v>
      </c>
      <c r="D545" s="35" t="s">
        <v>20</v>
      </c>
      <c r="E545" s="293" t="s">
        <v>542</v>
      </c>
      <c r="F545" s="294" t="s">
        <v>476</v>
      </c>
      <c r="G545" s="295" t="s">
        <v>477</v>
      </c>
      <c r="H545" s="35"/>
      <c r="I545" s="387">
        <f>SUM(I546)</f>
        <v>1134440</v>
      </c>
    </row>
    <row r="546" spans="1:10" ht="47.25" x14ac:dyDescent="0.25">
      <c r="A546" s="73" t="s">
        <v>179</v>
      </c>
      <c r="B546" s="368" t="s">
        <v>52</v>
      </c>
      <c r="C546" s="368">
        <v>10</v>
      </c>
      <c r="D546" s="2" t="s">
        <v>20</v>
      </c>
      <c r="E546" s="296" t="s">
        <v>239</v>
      </c>
      <c r="F546" s="297" t="s">
        <v>476</v>
      </c>
      <c r="G546" s="298" t="s">
        <v>477</v>
      </c>
      <c r="H546" s="2"/>
      <c r="I546" s="388">
        <f>SUM(I547)</f>
        <v>1134440</v>
      </c>
    </row>
    <row r="547" spans="1:10" ht="15.75" x14ac:dyDescent="0.25">
      <c r="A547" s="73" t="s">
        <v>543</v>
      </c>
      <c r="B547" s="368" t="s">
        <v>52</v>
      </c>
      <c r="C547" s="8">
        <v>10</v>
      </c>
      <c r="D547" s="2" t="s">
        <v>20</v>
      </c>
      <c r="E547" s="296" t="s">
        <v>239</v>
      </c>
      <c r="F547" s="297" t="s">
        <v>10</v>
      </c>
      <c r="G547" s="298" t="s">
        <v>477</v>
      </c>
      <c r="H547" s="2"/>
      <c r="I547" s="388">
        <f>SUM(I548)</f>
        <v>1134440</v>
      </c>
    </row>
    <row r="548" spans="1:10" ht="15.75" x14ac:dyDescent="0.25">
      <c r="A548" s="125" t="s">
        <v>180</v>
      </c>
      <c r="B548" s="368" t="s">
        <v>52</v>
      </c>
      <c r="C548" s="368">
        <v>10</v>
      </c>
      <c r="D548" s="2" t="s">
        <v>20</v>
      </c>
      <c r="E548" s="296" t="s">
        <v>239</v>
      </c>
      <c r="F548" s="297" t="s">
        <v>10</v>
      </c>
      <c r="G548" s="298" t="s">
        <v>591</v>
      </c>
      <c r="H548" s="2"/>
      <c r="I548" s="388">
        <f>SUM(I549:I550)</f>
        <v>1134440</v>
      </c>
    </row>
    <row r="549" spans="1:10" ht="31.5" hidden="1" x14ac:dyDescent="0.25">
      <c r="A549" s="136" t="s">
        <v>655</v>
      </c>
      <c r="B549" s="407" t="s">
        <v>52</v>
      </c>
      <c r="C549" s="368">
        <v>10</v>
      </c>
      <c r="D549" s="2" t="s">
        <v>20</v>
      </c>
      <c r="E549" s="296" t="s">
        <v>239</v>
      </c>
      <c r="F549" s="297" t="s">
        <v>10</v>
      </c>
      <c r="G549" s="298" t="s">
        <v>591</v>
      </c>
      <c r="H549" s="2" t="s">
        <v>16</v>
      </c>
      <c r="I549" s="390"/>
    </row>
    <row r="550" spans="1:10" ht="15.75" x14ac:dyDescent="0.25">
      <c r="A550" s="73" t="s">
        <v>40</v>
      </c>
      <c r="B550" s="368" t="s">
        <v>52</v>
      </c>
      <c r="C550" s="368">
        <v>10</v>
      </c>
      <c r="D550" s="2" t="s">
        <v>20</v>
      </c>
      <c r="E550" s="296" t="s">
        <v>239</v>
      </c>
      <c r="F550" s="297" t="s">
        <v>10</v>
      </c>
      <c r="G550" s="298" t="s">
        <v>591</v>
      </c>
      <c r="H550" s="2" t="s">
        <v>39</v>
      </c>
      <c r="I550" s="390">
        <v>1134440</v>
      </c>
    </row>
    <row r="551" spans="1:10" s="44" customFormat="1" ht="31.5" x14ac:dyDescent="0.25">
      <c r="A551" s="21" t="s">
        <v>58</v>
      </c>
      <c r="B551" s="22" t="s">
        <v>59</v>
      </c>
      <c r="C551" s="23"/>
      <c r="D551" s="154"/>
      <c r="E551" s="160"/>
      <c r="F551" s="282"/>
      <c r="G551" s="155"/>
      <c r="H551" s="33"/>
      <c r="I551" s="395">
        <f>SUM(I552+I559+I587+I638+I656)</f>
        <v>26030311</v>
      </c>
    </row>
    <row r="552" spans="1:10" s="44" customFormat="1" ht="15.75" x14ac:dyDescent="0.25">
      <c r="A552" s="397" t="s">
        <v>9</v>
      </c>
      <c r="B552" s="430" t="s">
        <v>59</v>
      </c>
      <c r="C552" s="16" t="s">
        <v>10</v>
      </c>
      <c r="D552" s="16"/>
      <c r="E552" s="420"/>
      <c r="F552" s="421"/>
      <c r="G552" s="422"/>
      <c r="H552" s="16"/>
      <c r="I552" s="412">
        <f t="shared" ref="I552:I557" si="1">SUM(I553)</f>
        <v>47400</v>
      </c>
    </row>
    <row r="553" spans="1:10" s="44" customFormat="1" ht="15.75" x14ac:dyDescent="0.25">
      <c r="A553" s="120" t="s">
        <v>23</v>
      </c>
      <c r="B553" s="30" t="s">
        <v>59</v>
      </c>
      <c r="C553" s="26" t="s">
        <v>10</v>
      </c>
      <c r="D553" s="30">
        <v>13</v>
      </c>
      <c r="E553" s="122"/>
      <c r="F553" s="417"/>
      <c r="G553" s="418"/>
      <c r="H553" s="26"/>
      <c r="I553" s="413">
        <f t="shared" si="1"/>
        <v>47400</v>
      </c>
    </row>
    <row r="554" spans="1:10" ht="31.5" x14ac:dyDescent="0.25">
      <c r="A554" s="34" t="s">
        <v>164</v>
      </c>
      <c r="B554" s="37" t="s">
        <v>59</v>
      </c>
      <c r="C554" s="35" t="s">
        <v>10</v>
      </c>
      <c r="D554" s="37">
        <v>13</v>
      </c>
      <c r="E554" s="293" t="s">
        <v>245</v>
      </c>
      <c r="F554" s="294" t="s">
        <v>476</v>
      </c>
      <c r="G554" s="295" t="s">
        <v>477</v>
      </c>
      <c r="H554" s="38"/>
      <c r="I554" s="387">
        <f t="shared" si="1"/>
        <v>47400</v>
      </c>
    </row>
    <row r="555" spans="1:10" ht="32.25" customHeight="1" x14ac:dyDescent="0.25">
      <c r="A555" s="3" t="s">
        <v>172</v>
      </c>
      <c r="B555" s="368" t="s">
        <v>59</v>
      </c>
      <c r="C555" s="2" t="s">
        <v>10</v>
      </c>
      <c r="D555" s="2">
        <v>13</v>
      </c>
      <c r="E555" s="296" t="s">
        <v>570</v>
      </c>
      <c r="F555" s="297" t="s">
        <v>476</v>
      </c>
      <c r="G555" s="298" t="s">
        <v>477</v>
      </c>
      <c r="H555" s="2"/>
      <c r="I555" s="388">
        <f t="shared" si="1"/>
        <v>47400</v>
      </c>
    </row>
    <row r="556" spans="1:10" ht="15.75" x14ac:dyDescent="0.25">
      <c r="A556" s="85" t="s">
        <v>739</v>
      </c>
      <c r="B556" s="410" t="s">
        <v>59</v>
      </c>
      <c r="C556" s="2" t="s">
        <v>10</v>
      </c>
      <c r="D556" s="2">
        <v>13</v>
      </c>
      <c r="E556" s="296" t="s">
        <v>249</v>
      </c>
      <c r="F556" s="297" t="s">
        <v>12</v>
      </c>
      <c r="G556" s="298" t="s">
        <v>477</v>
      </c>
      <c r="H556" s="2"/>
      <c r="I556" s="388">
        <f t="shared" si="1"/>
        <v>47400</v>
      </c>
      <c r="J556" s="360"/>
    </row>
    <row r="557" spans="1:10" ht="31.5" x14ac:dyDescent="0.25">
      <c r="A557" s="136" t="s">
        <v>540</v>
      </c>
      <c r="B557" s="407" t="s">
        <v>59</v>
      </c>
      <c r="C557" s="2" t="s">
        <v>10</v>
      </c>
      <c r="D557" s="2">
        <v>13</v>
      </c>
      <c r="E557" s="296" t="s">
        <v>249</v>
      </c>
      <c r="F557" s="297" t="s">
        <v>12</v>
      </c>
      <c r="G557" s="316" t="s">
        <v>539</v>
      </c>
      <c r="H557" s="2"/>
      <c r="I557" s="388">
        <f t="shared" si="1"/>
        <v>47400</v>
      </c>
    </row>
    <row r="558" spans="1:10" ht="16.5" customHeight="1" x14ac:dyDescent="0.25">
      <c r="A558" s="111" t="s">
        <v>21</v>
      </c>
      <c r="B558" s="407" t="s">
        <v>59</v>
      </c>
      <c r="C558" s="2" t="s">
        <v>10</v>
      </c>
      <c r="D558" s="2">
        <v>13</v>
      </c>
      <c r="E558" s="296" t="s">
        <v>249</v>
      </c>
      <c r="F558" s="297" t="s">
        <v>12</v>
      </c>
      <c r="G558" s="316" t="s">
        <v>539</v>
      </c>
      <c r="H558" s="2" t="s">
        <v>69</v>
      </c>
      <c r="I558" s="390">
        <v>47400</v>
      </c>
    </row>
    <row r="559" spans="1:10" s="44" customFormat="1" ht="15.75" x14ac:dyDescent="0.25">
      <c r="A559" s="396" t="s">
        <v>27</v>
      </c>
      <c r="B559" s="20" t="s">
        <v>59</v>
      </c>
      <c r="C559" s="16" t="s">
        <v>29</v>
      </c>
      <c r="D559" s="20"/>
      <c r="E559" s="327"/>
      <c r="F559" s="328"/>
      <c r="G559" s="329"/>
      <c r="H559" s="16"/>
      <c r="I559" s="412">
        <f>SUM(I560+I568)</f>
        <v>6113220</v>
      </c>
    </row>
    <row r="560" spans="1:10" s="44" customFormat="1" ht="15.75" x14ac:dyDescent="0.25">
      <c r="A560" s="120" t="s">
        <v>742</v>
      </c>
      <c r="B560" s="30" t="s">
        <v>59</v>
      </c>
      <c r="C560" s="26" t="s">
        <v>29</v>
      </c>
      <c r="D560" s="26" t="s">
        <v>15</v>
      </c>
      <c r="E560" s="290"/>
      <c r="F560" s="291"/>
      <c r="G560" s="292"/>
      <c r="H560" s="26"/>
      <c r="I560" s="413">
        <f>SUM(I561)</f>
        <v>5395000</v>
      </c>
    </row>
    <row r="561" spans="1:9" s="44" customFormat="1" ht="31.5" x14ac:dyDescent="0.25">
      <c r="A561" s="123" t="s">
        <v>164</v>
      </c>
      <c r="B561" s="149" t="s">
        <v>59</v>
      </c>
      <c r="C561" s="35" t="s">
        <v>29</v>
      </c>
      <c r="D561" s="35" t="s">
        <v>15</v>
      </c>
      <c r="E561" s="293" t="s">
        <v>245</v>
      </c>
      <c r="F561" s="294" t="s">
        <v>476</v>
      </c>
      <c r="G561" s="295" t="s">
        <v>477</v>
      </c>
      <c r="H561" s="35"/>
      <c r="I561" s="387">
        <f>SUM(I562)</f>
        <v>5395000</v>
      </c>
    </row>
    <row r="562" spans="1:9" s="44" customFormat="1" ht="51.75" customHeight="1" x14ac:dyDescent="0.25">
      <c r="A562" s="73" t="s">
        <v>165</v>
      </c>
      <c r="B562" s="163" t="s">
        <v>59</v>
      </c>
      <c r="C562" s="51" t="s">
        <v>29</v>
      </c>
      <c r="D562" s="51" t="s">
        <v>15</v>
      </c>
      <c r="E562" s="336" t="s">
        <v>246</v>
      </c>
      <c r="F562" s="337" t="s">
        <v>476</v>
      </c>
      <c r="G562" s="338" t="s">
        <v>477</v>
      </c>
      <c r="H562" s="51"/>
      <c r="I562" s="388">
        <f>SUM(I563)</f>
        <v>5395000</v>
      </c>
    </row>
    <row r="563" spans="1:9" s="44" customFormat="1" ht="47.25" x14ac:dyDescent="0.25">
      <c r="A563" s="73" t="s">
        <v>558</v>
      </c>
      <c r="B563" s="163" t="s">
        <v>59</v>
      </c>
      <c r="C563" s="51" t="s">
        <v>29</v>
      </c>
      <c r="D563" s="51" t="s">
        <v>15</v>
      </c>
      <c r="E563" s="336" t="s">
        <v>246</v>
      </c>
      <c r="F563" s="337" t="s">
        <v>10</v>
      </c>
      <c r="G563" s="338" t="s">
        <v>477</v>
      </c>
      <c r="H563" s="51"/>
      <c r="I563" s="388">
        <f>SUM(I564)</f>
        <v>5395000</v>
      </c>
    </row>
    <row r="564" spans="1:9" s="44" customFormat="1" ht="31.5" x14ac:dyDescent="0.25">
      <c r="A564" s="73" t="s">
        <v>96</v>
      </c>
      <c r="B564" s="163" t="s">
        <v>59</v>
      </c>
      <c r="C564" s="51" t="s">
        <v>29</v>
      </c>
      <c r="D564" s="51" t="s">
        <v>15</v>
      </c>
      <c r="E564" s="336" t="s">
        <v>246</v>
      </c>
      <c r="F564" s="337" t="s">
        <v>10</v>
      </c>
      <c r="G564" s="338" t="s">
        <v>510</v>
      </c>
      <c r="H564" s="51"/>
      <c r="I564" s="388">
        <f>SUM(I565:I567)</f>
        <v>5395000</v>
      </c>
    </row>
    <row r="565" spans="1:9" s="44" customFormat="1" ht="63" x14ac:dyDescent="0.25">
      <c r="A565" s="125" t="s">
        <v>86</v>
      </c>
      <c r="B565" s="163" t="s">
        <v>59</v>
      </c>
      <c r="C565" s="51" t="s">
        <v>29</v>
      </c>
      <c r="D565" s="51" t="s">
        <v>15</v>
      </c>
      <c r="E565" s="336" t="s">
        <v>246</v>
      </c>
      <c r="F565" s="337" t="s">
        <v>10</v>
      </c>
      <c r="G565" s="338" t="s">
        <v>510</v>
      </c>
      <c r="H565" s="51" t="s">
        <v>13</v>
      </c>
      <c r="I565" s="390">
        <v>5076700</v>
      </c>
    </row>
    <row r="566" spans="1:9" s="44" customFormat="1" ht="31.5" x14ac:dyDescent="0.25">
      <c r="A566" s="136" t="s">
        <v>655</v>
      </c>
      <c r="B566" s="407" t="s">
        <v>59</v>
      </c>
      <c r="C566" s="51" t="s">
        <v>29</v>
      </c>
      <c r="D566" s="51" t="s">
        <v>15</v>
      </c>
      <c r="E566" s="339" t="s">
        <v>246</v>
      </c>
      <c r="F566" s="340" t="s">
        <v>10</v>
      </c>
      <c r="G566" s="341" t="s">
        <v>510</v>
      </c>
      <c r="H566" s="2" t="s">
        <v>16</v>
      </c>
      <c r="I566" s="389">
        <v>308000</v>
      </c>
    </row>
    <row r="567" spans="1:9" s="44" customFormat="1" ht="15.75" x14ac:dyDescent="0.25">
      <c r="A567" s="73" t="s">
        <v>18</v>
      </c>
      <c r="B567" s="163" t="s">
        <v>59</v>
      </c>
      <c r="C567" s="51" t="s">
        <v>29</v>
      </c>
      <c r="D567" s="51" t="s">
        <v>15</v>
      </c>
      <c r="E567" s="339" t="s">
        <v>246</v>
      </c>
      <c r="F567" s="340" t="s">
        <v>10</v>
      </c>
      <c r="G567" s="341" t="s">
        <v>510</v>
      </c>
      <c r="H567" s="2" t="s">
        <v>17</v>
      </c>
      <c r="I567" s="389">
        <v>10300</v>
      </c>
    </row>
    <row r="568" spans="1:9" s="44" customFormat="1" ht="15.75" x14ac:dyDescent="0.25">
      <c r="A568" s="135" t="s">
        <v>772</v>
      </c>
      <c r="B568" s="30" t="s">
        <v>59</v>
      </c>
      <c r="C568" s="26" t="s">
        <v>29</v>
      </c>
      <c r="D568" s="26" t="s">
        <v>29</v>
      </c>
      <c r="E568" s="290"/>
      <c r="F568" s="291"/>
      <c r="G568" s="292"/>
      <c r="H568" s="26"/>
      <c r="I568" s="386">
        <f>SUM(I569+I582)</f>
        <v>718220</v>
      </c>
    </row>
    <row r="569" spans="1:9" ht="63" x14ac:dyDescent="0.25">
      <c r="A569" s="126" t="s">
        <v>166</v>
      </c>
      <c r="B569" s="37" t="s">
        <v>59</v>
      </c>
      <c r="C569" s="35" t="s">
        <v>29</v>
      </c>
      <c r="D569" s="35" t="s">
        <v>29</v>
      </c>
      <c r="E569" s="293" t="s">
        <v>560</v>
      </c>
      <c r="F569" s="294" t="s">
        <v>476</v>
      </c>
      <c r="G569" s="295" t="s">
        <v>477</v>
      </c>
      <c r="H569" s="35"/>
      <c r="I569" s="387">
        <f>SUM(I570+I574)</f>
        <v>688720</v>
      </c>
    </row>
    <row r="570" spans="1:9" ht="81" customHeight="1" x14ac:dyDescent="0.25">
      <c r="A570" s="130" t="s">
        <v>167</v>
      </c>
      <c r="B570" s="62" t="s">
        <v>59</v>
      </c>
      <c r="C570" s="51" t="s">
        <v>29</v>
      </c>
      <c r="D570" s="51" t="s">
        <v>29</v>
      </c>
      <c r="E570" s="336" t="s">
        <v>247</v>
      </c>
      <c r="F570" s="337" t="s">
        <v>476</v>
      </c>
      <c r="G570" s="338" t="s">
        <v>477</v>
      </c>
      <c r="H570" s="51"/>
      <c r="I570" s="388">
        <f>SUM(I571)</f>
        <v>148000</v>
      </c>
    </row>
    <row r="571" spans="1:9" ht="31.5" x14ac:dyDescent="0.25">
      <c r="A571" s="130" t="s">
        <v>561</v>
      </c>
      <c r="B571" s="62" t="s">
        <v>59</v>
      </c>
      <c r="C571" s="51" t="s">
        <v>29</v>
      </c>
      <c r="D571" s="51" t="s">
        <v>29</v>
      </c>
      <c r="E571" s="336" t="s">
        <v>247</v>
      </c>
      <c r="F571" s="337" t="s">
        <v>10</v>
      </c>
      <c r="G571" s="338" t="s">
        <v>477</v>
      </c>
      <c r="H571" s="51"/>
      <c r="I571" s="388">
        <f>SUM(I572)</f>
        <v>148000</v>
      </c>
    </row>
    <row r="572" spans="1:9" ht="15.75" x14ac:dyDescent="0.25">
      <c r="A572" s="73" t="s">
        <v>97</v>
      </c>
      <c r="B572" s="368" t="s">
        <v>59</v>
      </c>
      <c r="C572" s="51" t="s">
        <v>29</v>
      </c>
      <c r="D572" s="51" t="s">
        <v>29</v>
      </c>
      <c r="E572" s="336" t="s">
        <v>247</v>
      </c>
      <c r="F572" s="337" t="s">
        <v>10</v>
      </c>
      <c r="G572" s="338" t="s">
        <v>562</v>
      </c>
      <c r="H572" s="51"/>
      <c r="I572" s="388">
        <f>SUM(I573)</f>
        <v>148000</v>
      </c>
    </row>
    <row r="573" spans="1:9" ht="31.5" x14ac:dyDescent="0.25">
      <c r="A573" s="136" t="s">
        <v>655</v>
      </c>
      <c r="B573" s="407" t="s">
        <v>59</v>
      </c>
      <c r="C573" s="51" t="s">
        <v>29</v>
      </c>
      <c r="D573" s="51" t="s">
        <v>29</v>
      </c>
      <c r="E573" s="336" t="s">
        <v>247</v>
      </c>
      <c r="F573" s="337" t="s">
        <v>10</v>
      </c>
      <c r="G573" s="338" t="s">
        <v>562</v>
      </c>
      <c r="H573" s="51" t="s">
        <v>16</v>
      </c>
      <c r="I573" s="390">
        <v>148000</v>
      </c>
    </row>
    <row r="574" spans="1:9" ht="78.75" x14ac:dyDescent="0.25">
      <c r="A574" s="127" t="s">
        <v>168</v>
      </c>
      <c r="B574" s="62" t="s">
        <v>59</v>
      </c>
      <c r="C574" s="51" t="s">
        <v>29</v>
      </c>
      <c r="D574" s="51" t="s">
        <v>29</v>
      </c>
      <c r="E574" s="336" t="s">
        <v>243</v>
      </c>
      <c r="F574" s="337" t="s">
        <v>476</v>
      </c>
      <c r="G574" s="338" t="s">
        <v>477</v>
      </c>
      <c r="H574" s="51"/>
      <c r="I574" s="388">
        <f>SUM(I575)</f>
        <v>540720</v>
      </c>
    </row>
    <row r="575" spans="1:9" ht="31.5" x14ac:dyDescent="0.25">
      <c r="A575" s="127" t="s">
        <v>563</v>
      </c>
      <c r="B575" s="62" t="s">
        <v>59</v>
      </c>
      <c r="C575" s="51" t="s">
        <v>29</v>
      </c>
      <c r="D575" s="51" t="s">
        <v>29</v>
      </c>
      <c r="E575" s="336" t="s">
        <v>243</v>
      </c>
      <c r="F575" s="337" t="s">
        <v>10</v>
      </c>
      <c r="G575" s="156" t="s">
        <v>477</v>
      </c>
      <c r="H575" s="51"/>
      <c r="I575" s="388">
        <f>SUM(I576+I578+I580)</f>
        <v>540720</v>
      </c>
    </row>
    <row r="576" spans="1:9" ht="15.75" x14ac:dyDescent="0.25">
      <c r="A576" s="127" t="s">
        <v>685</v>
      </c>
      <c r="B576" s="62" t="s">
        <v>59</v>
      </c>
      <c r="C576" s="51" t="s">
        <v>29</v>
      </c>
      <c r="D576" s="51" t="s">
        <v>29</v>
      </c>
      <c r="E576" s="336" t="s">
        <v>243</v>
      </c>
      <c r="F576" s="337" t="s">
        <v>10</v>
      </c>
      <c r="G576" s="338" t="s">
        <v>684</v>
      </c>
      <c r="H576" s="51"/>
      <c r="I576" s="388">
        <f>SUM(I577)</f>
        <v>317520</v>
      </c>
    </row>
    <row r="577" spans="1:9" ht="15.75" x14ac:dyDescent="0.25">
      <c r="A577" s="73" t="s">
        <v>40</v>
      </c>
      <c r="B577" s="62" t="s">
        <v>59</v>
      </c>
      <c r="C577" s="51" t="s">
        <v>29</v>
      </c>
      <c r="D577" s="51" t="s">
        <v>29</v>
      </c>
      <c r="E577" s="336" t="s">
        <v>243</v>
      </c>
      <c r="F577" s="337" t="s">
        <v>10</v>
      </c>
      <c r="G577" s="338" t="s">
        <v>684</v>
      </c>
      <c r="H577" s="51" t="s">
        <v>39</v>
      </c>
      <c r="I577" s="390">
        <v>317520</v>
      </c>
    </row>
    <row r="578" spans="1:9" ht="31.5" x14ac:dyDescent="0.25">
      <c r="A578" s="125" t="s">
        <v>564</v>
      </c>
      <c r="B578" s="368" t="s">
        <v>59</v>
      </c>
      <c r="C578" s="2" t="s">
        <v>29</v>
      </c>
      <c r="D578" s="2" t="s">
        <v>29</v>
      </c>
      <c r="E578" s="336" t="s">
        <v>243</v>
      </c>
      <c r="F578" s="297" t="s">
        <v>10</v>
      </c>
      <c r="G578" s="298" t="s">
        <v>565</v>
      </c>
      <c r="H578" s="2"/>
      <c r="I578" s="388">
        <f>SUM(I579:I579)</f>
        <v>193200</v>
      </c>
    </row>
    <row r="579" spans="1:9" ht="15.75" x14ac:dyDescent="0.25">
      <c r="A579" s="73" t="s">
        <v>40</v>
      </c>
      <c r="B579" s="368" t="s">
        <v>59</v>
      </c>
      <c r="C579" s="2" t="s">
        <v>29</v>
      </c>
      <c r="D579" s="2" t="s">
        <v>29</v>
      </c>
      <c r="E579" s="336" t="s">
        <v>243</v>
      </c>
      <c r="F579" s="297" t="s">
        <v>10</v>
      </c>
      <c r="G579" s="298" t="s">
        <v>565</v>
      </c>
      <c r="H579" s="2" t="s">
        <v>39</v>
      </c>
      <c r="I579" s="390">
        <v>193200</v>
      </c>
    </row>
    <row r="580" spans="1:9" ht="15.75" x14ac:dyDescent="0.25">
      <c r="A580" s="73" t="s">
        <v>683</v>
      </c>
      <c r="B580" s="504" t="s">
        <v>59</v>
      </c>
      <c r="C580" s="2" t="s">
        <v>29</v>
      </c>
      <c r="D580" s="2" t="s">
        <v>29</v>
      </c>
      <c r="E580" s="336" t="s">
        <v>243</v>
      </c>
      <c r="F580" s="297" t="s">
        <v>10</v>
      </c>
      <c r="G580" s="298" t="s">
        <v>686</v>
      </c>
      <c r="H580" s="2"/>
      <c r="I580" s="388">
        <f>SUM(I581)</f>
        <v>30000</v>
      </c>
    </row>
    <row r="581" spans="1:9" ht="31.5" x14ac:dyDescent="0.25">
      <c r="A581" s="136" t="s">
        <v>655</v>
      </c>
      <c r="B581" s="504" t="s">
        <v>59</v>
      </c>
      <c r="C581" s="2" t="s">
        <v>29</v>
      </c>
      <c r="D581" s="2" t="s">
        <v>29</v>
      </c>
      <c r="E581" s="336" t="s">
        <v>243</v>
      </c>
      <c r="F581" s="297" t="s">
        <v>10</v>
      </c>
      <c r="G581" s="298" t="s">
        <v>686</v>
      </c>
      <c r="H581" s="2" t="s">
        <v>16</v>
      </c>
      <c r="I581" s="390">
        <v>30000</v>
      </c>
    </row>
    <row r="582" spans="1:9" s="78" customFormat="1" ht="47.25" x14ac:dyDescent="0.25">
      <c r="A582" s="126" t="s">
        <v>126</v>
      </c>
      <c r="B582" s="37" t="s">
        <v>59</v>
      </c>
      <c r="C582" s="35" t="s">
        <v>29</v>
      </c>
      <c r="D582" s="35" t="s">
        <v>29</v>
      </c>
      <c r="E582" s="293" t="s">
        <v>491</v>
      </c>
      <c r="F582" s="294" t="s">
        <v>476</v>
      </c>
      <c r="G582" s="295" t="s">
        <v>477</v>
      </c>
      <c r="H582" s="35"/>
      <c r="I582" s="387">
        <f>SUM(I583)</f>
        <v>29500</v>
      </c>
    </row>
    <row r="583" spans="1:9" s="78" customFormat="1" ht="63" x14ac:dyDescent="0.25">
      <c r="A583" s="127" t="s">
        <v>162</v>
      </c>
      <c r="B583" s="62" t="s">
        <v>59</v>
      </c>
      <c r="C583" s="42" t="s">
        <v>29</v>
      </c>
      <c r="D583" s="51" t="s">
        <v>29</v>
      </c>
      <c r="E583" s="336" t="s">
        <v>242</v>
      </c>
      <c r="F583" s="337" t="s">
        <v>476</v>
      </c>
      <c r="G583" s="338" t="s">
        <v>477</v>
      </c>
      <c r="H583" s="87"/>
      <c r="I583" s="391">
        <f>SUM(I584)</f>
        <v>29500</v>
      </c>
    </row>
    <row r="584" spans="1:9" s="78" customFormat="1" ht="31.5" x14ac:dyDescent="0.25">
      <c r="A584" s="127" t="s">
        <v>556</v>
      </c>
      <c r="B584" s="62" t="s">
        <v>59</v>
      </c>
      <c r="C584" s="42" t="s">
        <v>29</v>
      </c>
      <c r="D584" s="51" t="s">
        <v>29</v>
      </c>
      <c r="E584" s="336" t="s">
        <v>242</v>
      </c>
      <c r="F584" s="337" t="s">
        <v>10</v>
      </c>
      <c r="G584" s="338" t="s">
        <v>477</v>
      </c>
      <c r="H584" s="87"/>
      <c r="I584" s="391">
        <f>SUM(I585)</f>
        <v>29500</v>
      </c>
    </row>
    <row r="585" spans="1:9" s="44" customFormat="1" ht="31.5" x14ac:dyDescent="0.25">
      <c r="A585" s="128" t="s">
        <v>163</v>
      </c>
      <c r="B585" s="410" t="s">
        <v>59</v>
      </c>
      <c r="C585" s="42" t="s">
        <v>29</v>
      </c>
      <c r="D585" s="51" t="s">
        <v>29</v>
      </c>
      <c r="E585" s="336" t="s">
        <v>242</v>
      </c>
      <c r="F585" s="337" t="s">
        <v>10</v>
      </c>
      <c r="G585" s="338" t="s">
        <v>557</v>
      </c>
      <c r="H585" s="87"/>
      <c r="I585" s="391">
        <f>SUM(I586)</f>
        <v>29500</v>
      </c>
    </row>
    <row r="586" spans="1:9" s="44" customFormat="1" ht="31.5" x14ac:dyDescent="0.25">
      <c r="A586" s="129" t="s">
        <v>655</v>
      </c>
      <c r="B586" s="411" t="s">
        <v>59</v>
      </c>
      <c r="C586" s="51" t="s">
        <v>29</v>
      </c>
      <c r="D586" s="51" t="s">
        <v>29</v>
      </c>
      <c r="E586" s="336" t="s">
        <v>242</v>
      </c>
      <c r="F586" s="337" t="s">
        <v>10</v>
      </c>
      <c r="G586" s="338" t="s">
        <v>557</v>
      </c>
      <c r="H586" s="87" t="s">
        <v>16</v>
      </c>
      <c r="I586" s="392">
        <v>29500</v>
      </c>
    </row>
    <row r="587" spans="1:9" ht="15.75" x14ac:dyDescent="0.25">
      <c r="A587" s="139" t="s">
        <v>33</v>
      </c>
      <c r="B587" s="20" t="s">
        <v>59</v>
      </c>
      <c r="C587" s="16" t="s">
        <v>35</v>
      </c>
      <c r="D587" s="16"/>
      <c r="E587" s="287"/>
      <c r="F587" s="288"/>
      <c r="G587" s="289"/>
      <c r="H587" s="16"/>
      <c r="I587" s="412">
        <f>SUM(I588,I613)</f>
        <v>18491272</v>
      </c>
    </row>
    <row r="588" spans="1:9" ht="15.75" x14ac:dyDescent="0.25">
      <c r="A588" s="135" t="s">
        <v>34</v>
      </c>
      <c r="B588" s="30" t="s">
        <v>59</v>
      </c>
      <c r="C588" s="26" t="s">
        <v>35</v>
      </c>
      <c r="D588" s="26" t="s">
        <v>10</v>
      </c>
      <c r="E588" s="290"/>
      <c r="F588" s="291"/>
      <c r="G588" s="292"/>
      <c r="H588" s="26"/>
      <c r="I588" s="413">
        <f>SUM(I589,I606)</f>
        <v>13593396</v>
      </c>
    </row>
    <row r="589" spans="1:9" ht="31.5" x14ac:dyDescent="0.25">
      <c r="A589" s="123" t="s">
        <v>164</v>
      </c>
      <c r="B589" s="37" t="s">
        <v>59</v>
      </c>
      <c r="C589" s="35" t="s">
        <v>35</v>
      </c>
      <c r="D589" s="35" t="s">
        <v>10</v>
      </c>
      <c r="E589" s="293" t="s">
        <v>245</v>
      </c>
      <c r="F589" s="294" t="s">
        <v>476</v>
      </c>
      <c r="G589" s="295" t="s">
        <v>477</v>
      </c>
      <c r="H589" s="38"/>
      <c r="I589" s="387">
        <f>SUM(I590,I600)</f>
        <v>13412896</v>
      </c>
    </row>
    <row r="590" spans="1:9" ht="33" customHeight="1" x14ac:dyDescent="0.25">
      <c r="A590" s="125" t="s">
        <v>171</v>
      </c>
      <c r="B590" s="368" t="s">
        <v>59</v>
      </c>
      <c r="C590" s="2" t="s">
        <v>35</v>
      </c>
      <c r="D590" s="2" t="s">
        <v>10</v>
      </c>
      <c r="E590" s="296" t="s">
        <v>248</v>
      </c>
      <c r="F590" s="297" t="s">
        <v>476</v>
      </c>
      <c r="G590" s="298" t="s">
        <v>477</v>
      </c>
      <c r="H590" s="2"/>
      <c r="I590" s="388">
        <f>SUM(I591)</f>
        <v>6898516</v>
      </c>
    </row>
    <row r="591" spans="1:9" ht="31.5" x14ac:dyDescent="0.25">
      <c r="A591" s="125" t="s">
        <v>569</v>
      </c>
      <c r="B591" s="368" t="s">
        <v>59</v>
      </c>
      <c r="C591" s="2" t="s">
        <v>35</v>
      </c>
      <c r="D591" s="2" t="s">
        <v>10</v>
      </c>
      <c r="E591" s="296" t="s">
        <v>248</v>
      </c>
      <c r="F591" s="297" t="s">
        <v>10</v>
      </c>
      <c r="G591" s="298" t="s">
        <v>477</v>
      </c>
      <c r="H591" s="2"/>
      <c r="I591" s="388">
        <f>SUM(I592+I596+I598)</f>
        <v>6898516</v>
      </c>
    </row>
    <row r="592" spans="1:9" ht="31.5" x14ac:dyDescent="0.25">
      <c r="A592" s="73" t="s">
        <v>96</v>
      </c>
      <c r="B592" s="368" t="s">
        <v>59</v>
      </c>
      <c r="C592" s="2" t="s">
        <v>35</v>
      </c>
      <c r="D592" s="2" t="s">
        <v>10</v>
      </c>
      <c r="E592" s="296" t="s">
        <v>248</v>
      </c>
      <c r="F592" s="297" t="s">
        <v>10</v>
      </c>
      <c r="G592" s="298" t="s">
        <v>510</v>
      </c>
      <c r="H592" s="2"/>
      <c r="I592" s="388">
        <f>SUM(I593:I595)</f>
        <v>6662916</v>
      </c>
    </row>
    <row r="593" spans="1:9" ht="63" x14ac:dyDescent="0.25">
      <c r="A593" s="125" t="s">
        <v>86</v>
      </c>
      <c r="B593" s="368" t="s">
        <v>59</v>
      </c>
      <c r="C593" s="2" t="s">
        <v>35</v>
      </c>
      <c r="D593" s="2" t="s">
        <v>10</v>
      </c>
      <c r="E593" s="296" t="s">
        <v>248</v>
      </c>
      <c r="F593" s="297" t="s">
        <v>10</v>
      </c>
      <c r="G593" s="298" t="s">
        <v>510</v>
      </c>
      <c r="H593" s="2" t="s">
        <v>13</v>
      </c>
      <c r="I593" s="390">
        <v>5909900</v>
      </c>
    </row>
    <row r="594" spans="1:9" ht="31.5" x14ac:dyDescent="0.25">
      <c r="A594" s="136" t="s">
        <v>655</v>
      </c>
      <c r="B594" s="407" t="s">
        <v>59</v>
      </c>
      <c r="C594" s="2" t="s">
        <v>35</v>
      </c>
      <c r="D594" s="2" t="s">
        <v>10</v>
      </c>
      <c r="E594" s="296" t="s">
        <v>248</v>
      </c>
      <c r="F594" s="297" t="s">
        <v>10</v>
      </c>
      <c r="G594" s="298" t="s">
        <v>510</v>
      </c>
      <c r="H594" s="2" t="s">
        <v>16</v>
      </c>
      <c r="I594" s="390">
        <v>726016</v>
      </c>
    </row>
    <row r="595" spans="1:9" ht="15.75" x14ac:dyDescent="0.25">
      <c r="A595" s="73" t="s">
        <v>18</v>
      </c>
      <c r="B595" s="368" t="s">
        <v>59</v>
      </c>
      <c r="C595" s="2" t="s">
        <v>35</v>
      </c>
      <c r="D595" s="2" t="s">
        <v>10</v>
      </c>
      <c r="E595" s="296" t="s">
        <v>248</v>
      </c>
      <c r="F595" s="297" t="s">
        <v>10</v>
      </c>
      <c r="G595" s="298" t="s">
        <v>510</v>
      </c>
      <c r="H595" s="2" t="s">
        <v>17</v>
      </c>
      <c r="I595" s="390">
        <v>27000</v>
      </c>
    </row>
    <row r="596" spans="1:9" ht="15.75" x14ac:dyDescent="0.25">
      <c r="A596" s="73" t="s">
        <v>112</v>
      </c>
      <c r="B596" s="528" t="s">
        <v>59</v>
      </c>
      <c r="C596" s="2" t="s">
        <v>35</v>
      </c>
      <c r="D596" s="2" t="s">
        <v>10</v>
      </c>
      <c r="E596" s="296" t="s">
        <v>248</v>
      </c>
      <c r="F596" s="297" t="s">
        <v>10</v>
      </c>
      <c r="G596" s="298" t="s">
        <v>499</v>
      </c>
      <c r="H596" s="2"/>
      <c r="I596" s="388">
        <f>SUM(I597)</f>
        <v>235600</v>
      </c>
    </row>
    <row r="597" spans="1:9" ht="31.5" x14ac:dyDescent="0.25">
      <c r="A597" s="136" t="s">
        <v>655</v>
      </c>
      <c r="B597" s="528" t="s">
        <v>59</v>
      </c>
      <c r="C597" s="2" t="s">
        <v>35</v>
      </c>
      <c r="D597" s="2" t="s">
        <v>10</v>
      </c>
      <c r="E597" s="296" t="s">
        <v>248</v>
      </c>
      <c r="F597" s="297" t="s">
        <v>10</v>
      </c>
      <c r="G597" s="298" t="s">
        <v>499</v>
      </c>
      <c r="H597" s="2" t="s">
        <v>16</v>
      </c>
      <c r="I597" s="390">
        <v>235600</v>
      </c>
    </row>
    <row r="598" spans="1:9" ht="31.5" hidden="1" x14ac:dyDescent="0.25">
      <c r="A598" s="73" t="s">
        <v>694</v>
      </c>
      <c r="B598" s="504" t="s">
        <v>59</v>
      </c>
      <c r="C598" s="2" t="s">
        <v>35</v>
      </c>
      <c r="D598" s="2" t="s">
        <v>10</v>
      </c>
      <c r="E598" s="296" t="s">
        <v>248</v>
      </c>
      <c r="F598" s="297" t="s">
        <v>10</v>
      </c>
      <c r="G598" s="298" t="s">
        <v>693</v>
      </c>
      <c r="H598" s="2"/>
      <c r="I598" s="388">
        <f>SUM(I599)</f>
        <v>0</v>
      </c>
    </row>
    <row r="599" spans="1:9" ht="31.5" hidden="1" x14ac:dyDescent="0.25">
      <c r="A599" s="136" t="s">
        <v>655</v>
      </c>
      <c r="B599" s="504" t="s">
        <v>59</v>
      </c>
      <c r="C599" s="2" t="s">
        <v>35</v>
      </c>
      <c r="D599" s="2" t="s">
        <v>10</v>
      </c>
      <c r="E599" s="296" t="s">
        <v>248</v>
      </c>
      <c r="F599" s="297" t="s">
        <v>10</v>
      </c>
      <c r="G599" s="298" t="s">
        <v>693</v>
      </c>
      <c r="H599" s="2" t="s">
        <v>16</v>
      </c>
      <c r="I599" s="390"/>
    </row>
    <row r="600" spans="1:9" ht="33" customHeight="1" x14ac:dyDescent="0.25">
      <c r="A600" s="73" t="s">
        <v>172</v>
      </c>
      <c r="B600" s="368" t="s">
        <v>59</v>
      </c>
      <c r="C600" s="2" t="s">
        <v>35</v>
      </c>
      <c r="D600" s="2" t="s">
        <v>10</v>
      </c>
      <c r="E600" s="296" t="s">
        <v>570</v>
      </c>
      <c r="F600" s="297" t="s">
        <v>476</v>
      </c>
      <c r="G600" s="298" t="s">
        <v>477</v>
      </c>
      <c r="H600" s="2"/>
      <c r="I600" s="388">
        <f>SUM(I601)</f>
        <v>6514380</v>
      </c>
    </row>
    <row r="601" spans="1:9" ht="15.75" x14ac:dyDescent="0.25">
      <c r="A601" s="73" t="s">
        <v>571</v>
      </c>
      <c r="B601" s="368" t="s">
        <v>59</v>
      </c>
      <c r="C601" s="2" t="s">
        <v>35</v>
      </c>
      <c r="D601" s="2" t="s">
        <v>10</v>
      </c>
      <c r="E601" s="296" t="s">
        <v>249</v>
      </c>
      <c r="F601" s="297" t="s">
        <v>10</v>
      </c>
      <c r="G601" s="298" t="s">
        <v>477</v>
      </c>
      <c r="H601" s="2"/>
      <c r="I601" s="388">
        <f>SUM(I602)</f>
        <v>6514380</v>
      </c>
    </row>
    <row r="602" spans="1:9" ht="31.5" x14ac:dyDescent="0.25">
      <c r="A602" s="73" t="s">
        <v>96</v>
      </c>
      <c r="B602" s="368" t="s">
        <v>59</v>
      </c>
      <c r="C602" s="2" t="s">
        <v>35</v>
      </c>
      <c r="D602" s="2" t="s">
        <v>10</v>
      </c>
      <c r="E602" s="296" t="s">
        <v>249</v>
      </c>
      <c r="F602" s="297" t="s">
        <v>10</v>
      </c>
      <c r="G602" s="298" t="s">
        <v>510</v>
      </c>
      <c r="H602" s="2"/>
      <c r="I602" s="388">
        <f>SUM(I603:I605)</f>
        <v>6514380</v>
      </c>
    </row>
    <row r="603" spans="1:9" ht="63" x14ac:dyDescent="0.25">
      <c r="A603" s="125" t="s">
        <v>86</v>
      </c>
      <c r="B603" s="368" t="s">
        <v>59</v>
      </c>
      <c r="C603" s="2" t="s">
        <v>35</v>
      </c>
      <c r="D603" s="2" t="s">
        <v>10</v>
      </c>
      <c r="E603" s="296" t="s">
        <v>249</v>
      </c>
      <c r="F603" s="297" t="s">
        <v>10</v>
      </c>
      <c r="G603" s="298" t="s">
        <v>510</v>
      </c>
      <c r="H603" s="2" t="s">
        <v>13</v>
      </c>
      <c r="I603" s="390">
        <v>5808600</v>
      </c>
    </row>
    <row r="604" spans="1:9" ht="31.5" x14ac:dyDescent="0.25">
      <c r="A604" s="136" t="s">
        <v>655</v>
      </c>
      <c r="B604" s="407" t="s">
        <v>59</v>
      </c>
      <c r="C604" s="2" t="s">
        <v>35</v>
      </c>
      <c r="D604" s="2" t="s">
        <v>10</v>
      </c>
      <c r="E604" s="296" t="s">
        <v>249</v>
      </c>
      <c r="F604" s="297" t="s">
        <v>10</v>
      </c>
      <c r="G604" s="298" t="s">
        <v>510</v>
      </c>
      <c r="H604" s="2" t="s">
        <v>16</v>
      </c>
      <c r="I604" s="390">
        <v>695580</v>
      </c>
    </row>
    <row r="605" spans="1:9" ht="15.75" x14ac:dyDescent="0.25">
      <c r="A605" s="73" t="s">
        <v>18</v>
      </c>
      <c r="B605" s="368" t="s">
        <v>59</v>
      </c>
      <c r="C605" s="2" t="s">
        <v>35</v>
      </c>
      <c r="D605" s="2" t="s">
        <v>10</v>
      </c>
      <c r="E605" s="296" t="s">
        <v>249</v>
      </c>
      <c r="F605" s="297" t="s">
        <v>10</v>
      </c>
      <c r="G605" s="298" t="s">
        <v>510</v>
      </c>
      <c r="H605" s="2" t="s">
        <v>17</v>
      </c>
      <c r="I605" s="390">
        <v>10200</v>
      </c>
    </row>
    <row r="606" spans="1:9" s="78" customFormat="1" ht="31.5" x14ac:dyDescent="0.25">
      <c r="A606" s="123" t="s">
        <v>149</v>
      </c>
      <c r="B606" s="37" t="s">
        <v>59</v>
      </c>
      <c r="C606" s="35" t="s">
        <v>35</v>
      </c>
      <c r="D606" s="35" t="s">
        <v>10</v>
      </c>
      <c r="E606" s="293" t="s">
        <v>223</v>
      </c>
      <c r="F606" s="294" t="s">
        <v>476</v>
      </c>
      <c r="G606" s="295" t="s">
        <v>477</v>
      </c>
      <c r="H606" s="38"/>
      <c r="I606" s="387">
        <f>SUM(I607)</f>
        <v>180500</v>
      </c>
    </row>
    <row r="607" spans="1:9" s="78" customFormat="1" ht="63" x14ac:dyDescent="0.25">
      <c r="A607" s="125" t="s">
        <v>173</v>
      </c>
      <c r="B607" s="368" t="s">
        <v>59</v>
      </c>
      <c r="C607" s="2" t="s">
        <v>35</v>
      </c>
      <c r="D607" s="2" t="s">
        <v>10</v>
      </c>
      <c r="E607" s="296" t="s">
        <v>250</v>
      </c>
      <c r="F607" s="297" t="s">
        <v>476</v>
      </c>
      <c r="G607" s="298" t="s">
        <v>477</v>
      </c>
      <c r="H607" s="2"/>
      <c r="I607" s="388">
        <f>SUM(I608)</f>
        <v>180500</v>
      </c>
    </row>
    <row r="608" spans="1:9" s="78" customFormat="1" ht="33.75" customHeight="1" x14ac:dyDescent="0.25">
      <c r="A608" s="125" t="s">
        <v>572</v>
      </c>
      <c r="B608" s="368" t="s">
        <v>59</v>
      </c>
      <c r="C608" s="2" t="s">
        <v>35</v>
      </c>
      <c r="D608" s="2" t="s">
        <v>10</v>
      </c>
      <c r="E608" s="296" t="s">
        <v>250</v>
      </c>
      <c r="F608" s="297" t="s">
        <v>12</v>
      </c>
      <c r="G608" s="298" t="s">
        <v>477</v>
      </c>
      <c r="H608" s="2"/>
      <c r="I608" s="388">
        <f>SUM(I609+I611)</f>
        <v>180500</v>
      </c>
    </row>
    <row r="609" spans="1:9" s="78" customFormat="1" ht="16.5" customHeight="1" x14ac:dyDescent="0.25">
      <c r="A609" s="73" t="s">
        <v>112</v>
      </c>
      <c r="B609" s="543" t="s">
        <v>59</v>
      </c>
      <c r="C609" s="2" t="s">
        <v>35</v>
      </c>
      <c r="D609" s="2" t="s">
        <v>10</v>
      </c>
      <c r="E609" s="296" t="s">
        <v>250</v>
      </c>
      <c r="F609" s="297" t="s">
        <v>12</v>
      </c>
      <c r="G609" s="298" t="s">
        <v>499</v>
      </c>
      <c r="H609" s="2"/>
      <c r="I609" s="388">
        <f>SUM(I610)</f>
        <v>155500</v>
      </c>
    </row>
    <row r="610" spans="1:9" s="78" customFormat="1" ht="33.75" customHeight="1" x14ac:dyDescent="0.25">
      <c r="A610" s="136" t="s">
        <v>655</v>
      </c>
      <c r="B610" s="407" t="s">
        <v>59</v>
      </c>
      <c r="C610" s="2" t="s">
        <v>35</v>
      </c>
      <c r="D610" s="2" t="s">
        <v>10</v>
      </c>
      <c r="E610" s="296" t="s">
        <v>250</v>
      </c>
      <c r="F610" s="297" t="s">
        <v>12</v>
      </c>
      <c r="G610" s="298" t="s">
        <v>499</v>
      </c>
      <c r="H610" s="2" t="s">
        <v>16</v>
      </c>
      <c r="I610" s="390">
        <v>155500</v>
      </c>
    </row>
    <row r="611" spans="1:9" s="78" customFormat="1" ht="31.5" x14ac:dyDescent="0.25">
      <c r="A611" s="73" t="s">
        <v>574</v>
      </c>
      <c r="B611" s="368" t="s">
        <v>59</v>
      </c>
      <c r="C611" s="2" t="s">
        <v>35</v>
      </c>
      <c r="D611" s="2" t="s">
        <v>10</v>
      </c>
      <c r="E611" s="296" t="s">
        <v>250</v>
      </c>
      <c r="F611" s="297" t="s">
        <v>12</v>
      </c>
      <c r="G611" s="298" t="s">
        <v>573</v>
      </c>
      <c r="H611" s="2"/>
      <c r="I611" s="388">
        <f>SUM(I612)</f>
        <v>25000</v>
      </c>
    </row>
    <row r="612" spans="1:9" s="78" customFormat="1" ht="31.5" x14ac:dyDescent="0.25">
      <c r="A612" s="136" t="s">
        <v>655</v>
      </c>
      <c r="B612" s="407" t="s">
        <v>59</v>
      </c>
      <c r="C612" s="2" t="s">
        <v>35</v>
      </c>
      <c r="D612" s="2" t="s">
        <v>10</v>
      </c>
      <c r="E612" s="296" t="s">
        <v>250</v>
      </c>
      <c r="F612" s="297" t="s">
        <v>12</v>
      </c>
      <c r="G612" s="298" t="s">
        <v>573</v>
      </c>
      <c r="H612" s="2" t="s">
        <v>16</v>
      </c>
      <c r="I612" s="390">
        <v>25000</v>
      </c>
    </row>
    <row r="613" spans="1:9" ht="15.75" x14ac:dyDescent="0.25">
      <c r="A613" s="135" t="s">
        <v>36</v>
      </c>
      <c r="B613" s="30" t="s">
        <v>59</v>
      </c>
      <c r="C613" s="26" t="s">
        <v>35</v>
      </c>
      <c r="D613" s="26" t="s">
        <v>20</v>
      </c>
      <c r="E613" s="290"/>
      <c r="F613" s="291"/>
      <c r="G613" s="292"/>
      <c r="H613" s="26"/>
      <c r="I613" s="413">
        <f>SUM(I614,I633)</f>
        <v>4897876</v>
      </c>
    </row>
    <row r="614" spans="1:9" ht="31.5" x14ac:dyDescent="0.25">
      <c r="A614" s="123" t="s">
        <v>164</v>
      </c>
      <c r="B614" s="37" t="s">
        <v>59</v>
      </c>
      <c r="C614" s="35" t="s">
        <v>35</v>
      </c>
      <c r="D614" s="35" t="s">
        <v>20</v>
      </c>
      <c r="E614" s="293" t="s">
        <v>245</v>
      </c>
      <c r="F614" s="294" t="s">
        <v>476</v>
      </c>
      <c r="G614" s="295" t="s">
        <v>477</v>
      </c>
      <c r="H614" s="35"/>
      <c r="I614" s="387">
        <f>SUM(I621+I615)</f>
        <v>4884316</v>
      </c>
    </row>
    <row r="615" spans="1:9" ht="47.25" x14ac:dyDescent="0.25">
      <c r="A615" s="73" t="s">
        <v>172</v>
      </c>
      <c r="B615" s="531" t="s">
        <v>59</v>
      </c>
      <c r="C615" s="2" t="s">
        <v>35</v>
      </c>
      <c r="D615" s="2" t="s">
        <v>20</v>
      </c>
      <c r="E615" s="296" t="s">
        <v>570</v>
      </c>
      <c r="F615" s="297" t="s">
        <v>476</v>
      </c>
      <c r="G615" s="298" t="s">
        <v>477</v>
      </c>
      <c r="H615" s="2"/>
      <c r="I615" s="388">
        <f>SUM(I616)</f>
        <v>45000</v>
      </c>
    </row>
    <row r="616" spans="1:9" ht="16.5" customHeight="1" x14ac:dyDescent="0.25">
      <c r="A616" s="130" t="s">
        <v>739</v>
      </c>
      <c r="B616" s="531" t="s">
        <v>59</v>
      </c>
      <c r="C616" s="2" t="s">
        <v>35</v>
      </c>
      <c r="D616" s="2" t="s">
        <v>20</v>
      </c>
      <c r="E616" s="296" t="s">
        <v>249</v>
      </c>
      <c r="F616" s="297" t="s">
        <v>12</v>
      </c>
      <c r="G616" s="298" t="s">
        <v>477</v>
      </c>
      <c r="H616" s="2"/>
      <c r="I616" s="388">
        <f>SUM(I617+I619)</f>
        <v>45000</v>
      </c>
    </row>
    <row r="617" spans="1:9" ht="31.5" x14ac:dyDescent="0.25">
      <c r="A617" s="130" t="s">
        <v>738</v>
      </c>
      <c r="B617" s="531" t="s">
        <v>59</v>
      </c>
      <c r="C617" s="2" t="s">
        <v>35</v>
      </c>
      <c r="D617" s="2" t="s">
        <v>20</v>
      </c>
      <c r="E617" s="296" t="s">
        <v>249</v>
      </c>
      <c r="F617" s="297" t="s">
        <v>12</v>
      </c>
      <c r="G617" s="298" t="s">
        <v>737</v>
      </c>
      <c r="H617" s="2"/>
      <c r="I617" s="388">
        <f>SUM(I618)</f>
        <v>45000</v>
      </c>
    </row>
    <row r="618" spans="1:9" ht="15.75" x14ac:dyDescent="0.25">
      <c r="A618" s="130" t="s">
        <v>21</v>
      </c>
      <c r="B618" s="531" t="s">
        <v>59</v>
      </c>
      <c r="C618" s="2" t="s">
        <v>35</v>
      </c>
      <c r="D618" s="2" t="s">
        <v>20</v>
      </c>
      <c r="E618" s="296" t="s">
        <v>249</v>
      </c>
      <c r="F618" s="297" t="s">
        <v>12</v>
      </c>
      <c r="G618" s="298" t="s">
        <v>737</v>
      </c>
      <c r="H618" s="2" t="s">
        <v>69</v>
      </c>
      <c r="I618" s="390">
        <v>45000</v>
      </c>
    </row>
    <row r="619" spans="1:9" ht="31.5" hidden="1" x14ac:dyDescent="0.25">
      <c r="A619" s="130" t="s">
        <v>540</v>
      </c>
      <c r="B619" s="531" t="s">
        <v>59</v>
      </c>
      <c r="C619" s="2" t="s">
        <v>35</v>
      </c>
      <c r="D619" s="2" t="s">
        <v>20</v>
      </c>
      <c r="E619" s="296" t="s">
        <v>249</v>
      </c>
      <c r="F619" s="297" t="s">
        <v>12</v>
      </c>
      <c r="G619" s="298" t="s">
        <v>539</v>
      </c>
      <c r="H619" s="2"/>
      <c r="I619" s="388">
        <f>SUM(I620)</f>
        <v>0</v>
      </c>
    </row>
    <row r="620" spans="1:9" ht="15.75" hidden="1" x14ac:dyDescent="0.25">
      <c r="A620" s="130" t="s">
        <v>21</v>
      </c>
      <c r="B620" s="531" t="s">
        <v>59</v>
      </c>
      <c r="C620" s="2" t="s">
        <v>35</v>
      </c>
      <c r="D620" s="2" t="s">
        <v>20</v>
      </c>
      <c r="E620" s="296" t="s">
        <v>249</v>
      </c>
      <c r="F620" s="297" t="s">
        <v>12</v>
      </c>
      <c r="G620" s="298" t="s">
        <v>539</v>
      </c>
      <c r="H620" s="2" t="s">
        <v>69</v>
      </c>
      <c r="I620" s="390"/>
    </row>
    <row r="621" spans="1:9" ht="48.75" customHeight="1" x14ac:dyDescent="0.25">
      <c r="A621" s="73" t="s">
        <v>174</v>
      </c>
      <c r="B621" s="368" t="s">
        <v>59</v>
      </c>
      <c r="C621" s="2" t="s">
        <v>35</v>
      </c>
      <c r="D621" s="2" t="s">
        <v>20</v>
      </c>
      <c r="E621" s="296" t="s">
        <v>251</v>
      </c>
      <c r="F621" s="297" t="s">
        <v>476</v>
      </c>
      <c r="G621" s="298" t="s">
        <v>477</v>
      </c>
      <c r="H621" s="2"/>
      <c r="I621" s="388">
        <f>SUM(I622+I626)</f>
        <v>4839316</v>
      </c>
    </row>
    <row r="622" spans="1:9" ht="78.75" x14ac:dyDescent="0.25">
      <c r="A622" s="73" t="s">
        <v>578</v>
      </c>
      <c r="B622" s="368" t="s">
        <v>59</v>
      </c>
      <c r="C622" s="2" t="s">
        <v>35</v>
      </c>
      <c r="D622" s="2" t="s">
        <v>20</v>
      </c>
      <c r="E622" s="296" t="s">
        <v>251</v>
      </c>
      <c r="F622" s="297" t="s">
        <v>10</v>
      </c>
      <c r="G622" s="298" t="s">
        <v>477</v>
      </c>
      <c r="H622" s="2"/>
      <c r="I622" s="388">
        <f>SUM(I623)</f>
        <v>1073040</v>
      </c>
    </row>
    <row r="623" spans="1:9" ht="31.5" x14ac:dyDescent="0.25">
      <c r="A623" s="73" t="s">
        <v>85</v>
      </c>
      <c r="B623" s="368" t="s">
        <v>59</v>
      </c>
      <c r="C623" s="51" t="s">
        <v>35</v>
      </c>
      <c r="D623" s="51" t="s">
        <v>20</v>
      </c>
      <c r="E623" s="336" t="s">
        <v>251</v>
      </c>
      <c r="F623" s="337" t="s">
        <v>579</v>
      </c>
      <c r="G623" s="338" t="s">
        <v>481</v>
      </c>
      <c r="H623" s="51"/>
      <c r="I623" s="388">
        <f>SUM(I624:I625)</f>
        <v>1073040</v>
      </c>
    </row>
    <row r="624" spans="1:9" ht="63" x14ac:dyDescent="0.25">
      <c r="A624" s="125" t="s">
        <v>86</v>
      </c>
      <c r="B624" s="368" t="s">
        <v>59</v>
      </c>
      <c r="C624" s="2" t="s">
        <v>35</v>
      </c>
      <c r="D624" s="2" t="s">
        <v>20</v>
      </c>
      <c r="E624" s="296" t="s">
        <v>251</v>
      </c>
      <c r="F624" s="297" t="s">
        <v>579</v>
      </c>
      <c r="G624" s="298" t="s">
        <v>481</v>
      </c>
      <c r="H624" s="2" t="s">
        <v>13</v>
      </c>
      <c r="I624" s="390">
        <v>1073040</v>
      </c>
    </row>
    <row r="625" spans="1:9" ht="15.75" hidden="1" x14ac:dyDescent="0.25">
      <c r="A625" s="73" t="s">
        <v>18</v>
      </c>
      <c r="B625" s="504" t="s">
        <v>59</v>
      </c>
      <c r="C625" s="2" t="s">
        <v>35</v>
      </c>
      <c r="D625" s="2" t="s">
        <v>20</v>
      </c>
      <c r="E625" s="296" t="s">
        <v>251</v>
      </c>
      <c r="F625" s="297" t="s">
        <v>579</v>
      </c>
      <c r="G625" s="298" t="s">
        <v>481</v>
      </c>
      <c r="H625" s="2" t="s">
        <v>17</v>
      </c>
      <c r="I625" s="390"/>
    </row>
    <row r="626" spans="1:9" ht="47.25" x14ac:dyDescent="0.25">
      <c r="A626" s="73" t="s">
        <v>575</v>
      </c>
      <c r="B626" s="368" t="s">
        <v>59</v>
      </c>
      <c r="C626" s="2" t="s">
        <v>35</v>
      </c>
      <c r="D626" s="2" t="s">
        <v>20</v>
      </c>
      <c r="E626" s="296" t="s">
        <v>251</v>
      </c>
      <c r="F626" s="297" t="s">
        <v>12</v>
      </c>
      <c r="G626" s="298" t="s">
        <v>477</v>
      </c>
      <c r="H626" s="2"/>
      <c r="I626" s="388">
        <f>SUM(I627+I629)</f>
        <v>3766276</v>
      </c>
    </row>
    <row r="627" spans="1:9" ht="47.25" x14ac:dyDescent="0.25">
      <c r="A627" s="73" t="s">
        <v>98</v>
      </c>
      <c r="B627" s="368" t="s">
        <v>59</v>
      </c>
      <c r="C627" s="2" t="s">
        <v>35</v>
      </c>
      <c r="D627" s="2" t="s">
        <v>20</v>
      </c>
      <c r="E627" s="296" t="s">
        <v>251</v>
      </c>
      <c r="F627" s="297" t="s">
        <v>576</v>
      </c>
      <c r="G627" s="298" t="s">
        <v>577</v>
      </c>
      <c r="H627" s="2"/>
      <c r="I627" s="388">
        <f>SUM(I628)</f>
        <v>24276</v>
      </c>
    </row>
    <row r="628" spans="1:9" ht="63" x14ac:dyDescent="0.25">
      <c r="A628" s="125" t="s">
        <v>86</v>
      </c>
      <c r="B628" s="368" t="s">
        <v>59</v>
      </c>
      <c r="C628" s="2" t="s">
        <v>35</v>
      </c>
      <c r="D628" s="2" t="s">
        <v>20</v>
      </c>
      <c r="E628" s="296" t="s">
        <v>251</v>
      </c>
      <c r="F628" s="297" t="s">
        <v>576</v>
      </c>
      <c r="G628" s="298" t="s">
        <v>577</v>
      </c>
      <c r="H628" s="2" t="s">
        <v>13</v>
      </c>
      <c r="I628" s="390">
        <v>24276</v>
      </c>
    </row>
    <row r="629" spans="1:9" ht="31.5" x14ac:dyDescent="0.25">
      <c r="A629" s="73" t="s">
        <v>96</v>
      </c>
      <c r="B629" s="368" t="s">
        <v>59</v>
      </c>
      <c r="C629" s="2" t="s">
        <v>35</v>
      </c>
      <c r="D629" s="2" t="s">
        <v>20</v>
      </c>
      <c r="E629" s="296" t="s">
        <v>251</v>
      </c>
      <c r="F629" s="297" t="s">
        <v>576</v>
      </c>
      <c r="G629" s="298" t="s">
        <v>510</v>
      </c>
      <c r="H629" s="2"/>
      <c r="I629" s="388">
        <f>SUM(I630:I632)</f>
        <v>3742000</v>
      </c>
    </row>
    <row r="630" spans="1:9" ht="63" x14ac:dyDescent="0.25">
      <c r="A630" s="125" t="s">
        <v>86</v>
      </c>
      <c r="B630" s="368" t="s">
        <v>59</v>
      </c>
      <c r="C630" s="2" t="s">
        <v>35</v>
      </c>
      <c r="D630" s="2" t="s">
        <v>20</v>
      </c>
      <c r="E630" s="296" t="s">
        <v>251</v>
      </c>
      <c r="F630" s="297" t="s">
        <v>576</v>
      </c>
      <c r="G630" s="298" t="s">
        <v>510</v>
      </c>
      <c r="H630" s="2" t="s">
        <v>13</v>
      </c>
      <c r="I630" s="390">
        <v>3570000</v>
      </c>
    </row>
    <row r="631" spans="1:9" ht="31.5" x14ac:dyDescent="0.25">
      <c r="A631" s="136" t="s">
        <v>655</v>
      </c>
      <c r="B631" s="407" t="s">
        <v>59</v>
      </c>
      <c r="C631" s="2" t="s">
        <v>35</v>
      </c>
      <c r="D631" s="2" t="s">
        <v>20</v>
      </c>
      <c r="E631" s="296" t="s">
        <v>251</v>
      </c>
      <c r="F631" s="297" t="s">
        <v>576</v>
      </c>
      <c r="G631" s="298" t="s">
        <v>510</v>
      </c>
      <c r="H631" s="2" t="s">
        <v>16</v>
      </c>
      <c r="I631" s="390">
        <v>171000</v>
      </c>
    </row>
    <row r="632" spans="1:9" ht="15.75" x14ac:dyDescent="0.25">
      <c r="A632" s="73" t="s">
        <v>18</v>
      </c>
      <c r="B632" s="368" t="s">
        <v>59</v>
      </c>
      <c r="C632" s="2" t="s">
        <v>35</v>
      </c>
      <c r="D632" s="2" t="s">
        <v>20</v>
      </c>
      <c r="E632" s="296" t="s">
        <v>251</v>
      </c>
      <c r="F632" s="297" t="s">
        <v>576</v>
      </c>
      <c r="G632" s="298" t="s">
        <v>510</v>
      </c>
      <c r="H632" s="2" t="s">
        <v>17</v>
      </c>
      <c r="I632" s="390">
        <v>1000</v>
      </c>
    </row>
    <row r="633" spans="1:9" ht="47.25" x14ac:dyDescent="0.25">
      <c r="A633" s="126" t="s">
        <v>117</v>
      </c>
      <c r="B633" s="37" t="s">
        <v>59</v>
      </c>
      <c r="C633" s="35" t="s">
        <v>35</v>
      </c>
      <c r="D633" s="35" t="s">
        <v>20</v>
      </c>
      <c r="E633" s="293" t="s">
        <v>479</v>
      </c>
      <c r="F633" s="294" t="s">
        <v>476</v>
      </c>
      <c r="G633" s="295" t="s">
        <v>477</v>
      </c>
      <c r="H633" s="35"/>
      <c r="I633" s="387">
        <f>SUM(I634)</f>
        <v>13560</v>
      </c>
    </row>
    <row r="634" spans="1:9" ht="63" x14ac:dyDescent="0.25">
      <c r="A634" s="127" t="s">
        <v>130</v>
      </c>
      <c r="B634" s="62" t="s">
        <v>59</v>
      </c>
      <c r="C634" s="2" t="s">
        <v>35</v>
      </c>
      <c r="D634" s="2" t="s">
        <v>20</v>
      </c>
      <c r="E634" s="296" t="s">
        <v>202</v>
      </c>
      <c r="F634" s="297" t="s">
        <v>476</v>
      </c>
      <c r="G634" s="298" t="s">
        <v>477</v>
      </c>
      <c r="H634" s="51"/>
      <c r="I634" s="388">
        <f>SUM(I635)</f>
        <v>13560</v>
      </c>
    </row>
    <row r="635" spans="1:9" ht="47.25" x14ac:dyDescent="0.25">
      <c r="A635" s="127" t="s">
        <v>483</v>
      </c>
      <c r="B635" s="62" t="s">
        <v>59</v>
      </c>
      <c r="C635" s="2" t="s">
        <v>35</v>
      </c>
      <c r="D635" s="2" t="s">
        <v>20</v>
      </c>
      <c r="E635" s="296" t="s">
        <v>202</v>
      </c>
      <c r="F635" s="297" t="s">
        <v>10</v>
      </c>
      <c r="G635" s="298" t="s">
        <v>477</v>
      </c>
      <c r="H635" s="51"/>
      <c r="I635" s="388">
        <f>SUM(I636)</f>
        <v>13560</v>
      </c>
    </row>
    <row r="636" spans="1:9" ht="15.75" x14ac:dyDescent="0.25">
      <c r="A636" s="127" t="s">
        <v>119</v>
      </c>
      <c r="B636" s="62" t="s">
        <v>59</v>
      </c>
      <c r="C636" s="2" t="s">
        <v>35</v>
      </c>
      <c r="D636" s="2" t="s">
        <v>20</v>
      </c>
      <c r="E636" s="296" t="s">
        <v>202</v>
      </c>
      <c r="F636" s="297" t="s">
        <v>10</v>
      </c>
      <c r="G636" s="298" t="s">
        <v>482</v>
      </c>
      <c r="H636" s="51"/>
      <c r="I636" s="388">
        <f>SUM(I637)</f>
        <v>13560</v>
      </c>
    </row>
    <row r="637" spans="1:9" ht="31.5" x14ac:dyDescent="0.25">
      <c r="A637" s="136" t="s">
        <v>655</v>
      </c>
      <c r="B637" s="407" t="s">
        <v>59</v>
      </c>
      <c r="C637" s="2" t="s">
        <v>35</v>
      </c>
      <c r="D637" s="2" t="s">
        <v>20</v>
      </c>
      <c r="E637" s="296" t="s">
        <v>202</v>
      </c>
      <c r="F637" s="297" t="s">
        <v>10</v>
      </c>
      <c r="G637" s="298" t="s">
        <v>482</v>
      </c>
      <c r="H637" s="2" t="s">
        <v>16</v>
      </c>
      <c r="I637" s="390">
        <v>13560</v>
      </c>
    </row>
    <row r="638" spans="1:9" ht="15.75" x14ac:dyDescent="0.25">
      <c r="A638" s="139" t="s">
        <v>37</v>
      </c>
      <c r="B638" s="20" t="s">
        <v>59</v>
      </c>
      <c r="C638" s="20">
        <v>10</v>
      </c>
      <c r="D638" s="20"/>
      <c r="E638" s="327"/>
      <c r="F638" s="328"/>
      <c r="G638" s="329"/>
      <c r="H638" s="16"/>
      <c r="I638" s="412">
        <f>SUM(I639)</f>
        <v>1221419</v>
      </c>
    </row>
    <row r="639" spans="1:9" ht="15.75" x14ac:dyDescent="0.25">
      <c r="A639" s="135" t="s">
        <v>41</v>
      </c>
      <c r="B639" s="30" t="s">
        <v>59</v>
      </c>
      <c r="C639" s="30">
        <v>10</v>
      </c>
      <c r="D639" s="26" t="s">
        <v>15</v>
      </c>
      <c r="E639" s="290"/>
      <c r="F639" s="291"/>
      <c r="G639" s="292"/>
      <c r="H639" s="26"/>
      <c r="I639" s="413">
        <f>SUM(I640)</f>
        <v>1221419</v>
      </c>
    </row>
    <row r="640" spans="1:9" ht="31.5" x14ac:dyDescent="0.25">
      <c r="A640" s="123" t="s">
        <v>164</v>
      </c>
      <c r="B640" s="37" t="s">
        <v>59</v>
      </c>
      <c r="C640" s="35" t="s">
        <v>57</v>
      </c>
      <c r="D640" s="35" t="s">
        <v>15</v>
      </c>
      <c r="E640" s="293" t="s">
        <v>245</v>
      </c>
      <c r="F640" s="294" t="s">
        <v>476</v>
      </c>
      <c r="G640" s="295" t="s">
        <v>477</v>
      </c>
      <c r="H640" s="35"/>
      <c r="I640" s="387">
        <f>SUM(I641,I646,I651)</f>
        <v>1221419</v>
      </c>
    </row>
    <row r="641" spans="1:9" ht="48" customHeight="1" x14ac:dyDescent="0.25">
      <c r="A641" s="125" t="s">
        <v>171</v>
      </c>
      <c r="B641" s="368" t="s">
        <v>59</v>
      </c>
      <c r="C641" s="62">
        <v>10</v>
      </c>
      <c r="D641" s="51" t="s">
        <v>15</v>
      </c>
      <c r="E641" s="336" t="s">
        <v>248</v>
      </c>
      <c r="F641" s="337" t="s">
        <v>476</v>
      </c>
      <c r="G641" s="338" t="s">
        <v>477</v>
      </c>
      <c r="H641" s="51"/>
      <c r="I641" s="388">
        <f>SUM(I642)</f>
        <v>567685</v>
      </c>
    </row>
    <row r="642" spans="1:9" ht="31.5" x14ac:dyDescent="0.25">
      <c r="A642" s="125" t="s">
        <v>569</v>
      </c>
      <c r="B642" s="368" t="s">
        <v>59</v>
      </c>
      <c r="C642" s="62">
        <v>10</v>
      </c>
      <c r="D642" s="51" t="s">
        <v>15</v>
      </c>
      <c r="E642" s="336" t="s">
        <v>248</v>
      </c>
      <c r="F642" s="337" t="s">
        <v>10</v>
      </c>
      <c r="G642" s="338" t="s">
        <v>477</v>
      </c>
      <c r="H642" s="51"/>
      <c r="I642" s="388">
        <f>SUM(I643)</f>
        <v>567685</v>
      </c>
    </row>
    <row r="643" spans="1:9" ht="33" customHeight="1" x14ac:dyDescent="0.25">
      <c r="A643" s="125" t="s">
        <v>177</v>
      </c>
      <c r="B643" s="368" t="s">
        <v>59</v>
      </c>
      <c r="C643" s="62">
        <v>10</v>
      </c>
      <c r="D643" s="51" t="s">
        <v>15</v>
      </c>
      <c r="E643" s="336" t="s">
        <v>248</v>
      </c>
      <c r="F643" s="337" t="s">
        <v>579</v>
      </c>
      <c r="G643" s="338" t="s">
        <v>582</v>
      </c>
      <c r="H643" s="51"/>
      <c r="I643" s="388">
        <f>SUM(I644:I645)</f>
        <v>567685</v>
      </c>
    </row>
    <row r="644" spans="1:9" ht="31.5" x14ac:dyDescent="0.25">
      <c r="A644" s="136" t="s">
        <v>655</v>
      </c>
      <c r="B644" s="407" t="s">
        <v>59</v>
      </c>
      <c r="C644" s="62">
        <v>10</v>
      </c>
      <c r="D644" s="51" t="s">
        <v>15</v>
      </c>
      <c r="E644" s="336" t="s">
        <v>248</v>
      </c>
      <c r="F644" s="337" t="s">
        <v>579</v>
      </c>
      <c r="G644" s="338" t="s">
        <v>582</v>
      </c>
      <c r="H644" s="51" t="s">
        <v>16</v>
      </c>
      <c r="I644" s="390">
        <v>3000</v>
      </c>
    </row>
    <row r="645" spans="1:9" ht="15.75" x14ac:dyDescent="0.25">
      <c r="A645" s="73" t="s">
        <v>40</v>
      </c>
      <c r="B645" s="368" t="s">
        <v>59</v>
      </c>
      <c r="C645" s="62">
        <v>10</v>
      </c>
      <c r="D645" s="51" t="s">
        <v>15</v>
      </c>
      <c r="E645" s="336" t="s">
        <v>248</v>
      </c>
      <c r="F645" s="337" t="s">
        <v>579</v>
      </c>
      <c r="G645" s="338" t="s">
        <v>582</v>
      </c>
      <c r="H645" s="51" t="s">
        <v>39</v>
      </c>
      <c r="I645" s="390">
        <v>564685</v>
      </c>
    </row>
    <row r="646" spans="1:9" ht="48.75" customHeight="1" x14ac:dyDescent="0.25">
      <c r="A646" s="73" t="s">
        <v>172</v>
      </c>
      <c r="B646" s="368" t="s">
        <v>59</v>
      </c>
      <c r="C646" s="62">
        <v>10</v>
      </c>
      <c r="D646" s="51" t="s">
        <v>15</v>
      </c>
      <c r="E646" s="336" t="s">
        <v>570</v>
      </c>
      <c r="F646" s="337" t="s">
        <v>476</v>
      </c>
      <c r="G646" s="338" t="s">
        <v>477</v>
      </c>
      <c r="H646" s="51"/>
      <c r="I646" s="388">
        <f>SUM(I647)</f>
        <v>510042</v>
      </c>
    </row>
    <row r="647" spans="1:9" ht="15.75" x14ac:dyDescent="0.25">
      <c r="A647" s="73" t="s">
        <v>571</v>
      </c>
      <c r="B647" s="368" t="s">
        <v>59</v>
      </c>
      <c r="C647" s="62">
        <v>10</v>
      </c>
      <c r="D647" s="51" t="s">
        <v>15</v>
      </c>
      <c r="E647" s="336" t="s">
        <v>249</v>
      </c>
      <c r="F647" s="337" t="s">
        <v>10</v>
      </c>
      <c r="G647" s="338" t="s">
        <v>477</v>
      </c>
      <c r="H647" s="51"/>
      <c r="I647" s="388">
        <f>SUM(I648)</f>
        <v>510042</v>
      </c>
    </row>
    <row r="648" spans="1:9" ht="33.75" customHeight="1" x14ac:dyDescent="0.25">
      <c r="A648" s="125" t="s">
        <v>177</v>
      </c>
      <c r="B648" s="368" t="s">
        <v>59</v>
      </c>
      <c r="C648" s="62">
        <v>10</v>
      </c>
      <c r="D648" s="51" t="s">
        <v>15</v>
      </c>
      <c r="E648" s="336" t="s">
        <v>249</v>
      </c>
      <c r="F648" s="337" t="s">
        <v>579</v>
      </c>
      <c r="G648" s="338" t="s">
        <v>582</v>
      </c>
      <c r="H648" s="51"/>
      <c r="I648" s="388">
        <f>SUM(I649:I650)</f>
        <v>510042</v>
      </c>
    </row>
    <row r="649" spans="1:9" ht="31.5" x14ac:dyDescent="0.25">
      <c r="A649" s="136" t="s">
        <v>655</v>
      </c>
      <c r="B649" s="407" t="s">
        <v>59</v>
      </c>
      <c r="C649" s="62">
        <v>10</v>
      </c>
      <c r="D649" s="51" t="s">
        <v>15</v>
      </c>
      <c r="E649" s="336" t="s">
        <v>249</v>
      </c>
      <c r="F649" s="337" t="s">
        <v>579</v>
      </c>
      <c r="G649" s="338" t="s">
        <v>582</v>
      </c>
      <c r="H649" s="51" t="s">
        <v>16</v>
      </c>
      <c r="I649" s="390">
        <v>2000</v>
      </c>
    </row>
    <row r="650" spans="1:9" ht="15.75" x14ac:dyDescent="0.25">
      <c r="A650" s="73" t="s">
        <v>40</v>
      </c>
      <c r="B650" s="368" t="s">
        <v>59</v>
      </c>
      <c r="C650" s="62">
        <v>10</v>
      </c>
      <c r="D650" s="51" t="s">
        <v>15</v>
      </c>
      <c r="E650" s="336" t="s">
        <v>249</v>
      </c>
      <c r="F650" s="337" t="s">
        <v>579</v>
      </c>
      <c r="G650" s="338" t="s">
        <v>582</v>
      </c>
      <c r="H650" s="51" t="s">
        <v>39</v>
      </c>
      <c r="I650" s="390">
        <v>508042</v>
      </c>
    </row>
    <row r="651" spans="1:9" ht="50.25" customHeight="1" x14ac:dyDescent="0.25">
      <c r="A651" s="73" t="s">
        <v>165</v>
      </c>
      <c r="B651" s="368" t="s">
        <v>59</v>
      </c>
      <c r="C651" s="62">
        <v>10</v>
      </c>
      <c r="D651" s="51" t="s">
        <v>15</v>
      </c>
      <c r="E651" s="336" t="s">
        <v>246</v>
      </c>
      <c r="F651" s="337" t="s">
        <v>476</v>
      </c>
      <c r="G651" s="338" t="s">
        <v>477</v>
      </c>
      <c r="H651" s="51"/>
      <c r="I651" s="388">
        <f>SUM(I652)</f>
        <v>143692</v>
      </c>
    </row>
    <row r="652" spans="1:9" ht="47.25" x14ac:dyDescent="0.25">
      <c r="A652" s="73" t="s">
        <v>558</v>
      </c>
      <c r="B652" s="368" t="s">
        <v>59</v>
      </c>
      <c r="C652" s="62">
        <v>10</v>
      </c>
      <c r="D652" s="51" t="s">
        <v>15</v>
      </c>
      <c r="E652" s="336" t="s">
        <v>246</v>
      </c>
      <c r="F652" s="337" t="s">
        <v>10</v>
      </c>
      <c r="G652" s="338" t="s">
        <v>477</v>
      </c>
      <c r="H652" s="51"/>
      <c r="I652" s="388">
        <f>SUM(I653)</f>
        <v>143692</v>
      </c>
    </row>
    <row r="653" spans="1:9" ht="78.75" x14ac:dyDescent="0.25">
      <c r="A653" s="73" t="s">
        <v>584</v>
      </c>
      <c r="B653" s="368" t="s">
        <v>59</v>
      </c>
      <c r="C653" s="62">
        <v>10</v>
      </c>
      <c r="D653" s="51" t="s">
        <v>15</v>
      </c>
      <c r="E653" s="336" t="s">
        <v>246</v>
      </c>
      <c r="F653" s="337" t="s">
        <v>10</v>
      </c>
      <c r="G653" s="338" t="s">
        <v>583</v>
      </c>
      <c r="H653" s="51"/>
      <c r="I653" s="388">
        <f>SUM(I654:I655)</f>
        <v>143692</v>
      </c>
    </row>
    <row r="654" spans="1:9" ht="31.5" x14ac:dyDescent="0.25">
      <c r="A654" s="136" t="s">
        <v>655</v>
      </c>
      <c r="B654" s="407" t="s">
        <v>59</v>
      </c>
      <c r="C654" s="62">
        <v>10</v>
      </c>
      <c r="D654" s="51" t="s">
        <v>15</v>
      </c>
      <c r="E654" s="336" t="s">
        <v>246</v>
      </c>
      <c r="F654" s="337" t="s">
        <v>10</v>
      </c>
      <c r="G654" s="338" t="s">
        <v>583</v>
      </c>
      <c r="H654" s="51" t="s">
        <v>16</v>
      </c>
      <c r="I654" s="390">
        <v>718</v>
      </c>
    </row>
    <row r="655" spans="1:9" ht="15.75" x14ac:dyDescent="0.25">
      <c r="A655" s="73" t="s">
        <v>40</v>
      </c>
      <c r="B655" s="368" t="s">
        <v>59</v>
      </c>
      <c r="C655" s="62">
        <v>10</v>
      </c>
      <c r="D655" s="51" t="s">
        <v>15</v>
      </c>
      <c r="E655" s="336" t="s">
        <v>246</v>
      </c>
      <c r="F655" s="337" t="s">
        <v>10</v>
      </c>
      <c r="G655" s="338" t="s">
        <v>583</v>
      </c>
      <c r="H655" s="51" t="s">
        <v>39</v>
      </c>
      <c r="I655" s="390">
        <v>142974</v>
      </c>
    </row>
    <row r="656" spans="1:9" ht="15.75" x14ac:dyDescent="0.25">
      <c r="A656" s="139" t="s">
        <v>43</v>
      </c>
      <c r="B656" s="20" t="s">
        <v>59</v>
      </c>
      <c r="C656" s="20">
        <v>11</v>
      </c>
      <c r="D656" s="20"/>
      <c r="E656" s="327"/>
      <c r="F656" s="328"/>
      <c r="G656" s="329"/>
      <c r="H656" s="16"/>
      <c r="I656" s="412">
        <f>SUM(I657)</f>
        <v>157000</v>
      </c>
    </row>
    <row r="657" spans="1:9" ht="15.75" x14ac:dyDescent="0.25">
      <c r="A657" s="135" t="s">
        <v>44</v>
      </c>
      <c r="B657" s="30" t="s">
        <v>59</v>
      </c>
      <c r="C657" s="30">
        <v>11</v>
      </c>
      <c r="D657" s="26" t="s">
        <v>12</v>
      </c>
      <c r="E657" s="290"/>
      <c r="F657" s="291"/>
      <c r="G657" s="292"/>
      <c r="H657" s="26"/>
      <c r="I657" s="413">
        <f>SUM(I658,I667)</f>
        <v>157000</v>
      </c>
    </row>
    <row r="658" spans="1:9" ht="47.25" x14ac:dyDescent="0.25">
      <c r="A658" s="131" t="s">
        <v>137</v>
      </c>
      <c r="B658" s="408" t="s">
        <v>59</v>
      </c>
      <c r="C658" s="35" t="s">
        <v>45</v>
      </c>
      <c r="D658" s="35" t="s">
        <v>12</v>
      </c>
      <c r="E658" s="293" t="s">
        <v>199</v>
      </c>
      <c r="F658" s="294" t="s">
        <v>476</v>
      </c>
      <c r="G658" s="295" t="s">
        <v>477</v>
      </c>
      <c r="H658" s="38"/>
      <c r="I658" s="387">
        <f>SUM(I663,I659)</f>
        <v>7000</v>
      </c>
    </row>
    <row r="659" spans="1:9" s="44" customFormat="1" ht="63" x14ac:dyDescent="0.25">
      <c r="A659" s="73" t="s">
        <v>175</v>
      </c>
      <c r="B659" s="368" t="s">
        <v>59</v>
      </c>
      <c r="C659" s="42" t="s">
        <v>45</v>
      </c>
      <c r="D659" s="42" t="s">
        <v>12</v>
      </c>
      <c r="E659" s="339" t="s">
        <v>201</v>
      </c>
      <c r="F659" s="340" t="s">
        <v>476</v>
      </c>
      <c r="G659" s="341" t="s">
        <v>477</v>
      </c>
      <c r="H659" s="43"/>
      <c r="I659" s="391">
        <f>SUM(I660)</f>
        <v>2000</v>
      </c>
    </row>
    <row r="660" spans="1:9" s="44" customFormat="1" ht="47.25" x14ac:dyDescent="0.25">
      <c r="A660" s="356" t="s">
        <v>580</v>
      </c>
      <c r="B660" s="368" t="s">
        <v>59</v>
      </c>
      <c r="C660" s="42" t="s">
        <v>45</v>
      </c>
      <c r="D660" s="42" t="s">
        <v>12</v>
      </c>
      <c r="E660" s="339" t="s">
        <v>201</v>
      </c>
      <c r="F660" s="340" t="s">
        <v>10</v>
      </c>
      <c r="G660" s="341" t="s">
        <v>477</v>
      </c>
      <c r="H660" s="43"/>
      <c r="I660" s="391">
        <f>SUM(I661)</f>
        <v>2000</v>
      </c>
    </row>
    <row r="661" spans="1:9" s="44" customFormat="1" ht="31.5" x14ac:dyDescent="0.25">
      <c r="A661" s="95" t="s">
        <v>594</v>
      </c>
      <c r="B661" s="410" t="s">
        <v>59</v>
      </c>
      <c r="C661" s="42" t="s">
        <v>45</v>
      </c>
      <c r="D661" s="42" t="s">
        <v>12</v>
      </c>
      <c r="E661" s="339" t="s">
        <v>201</v>
      </c>
      <c r="F661" s="340" t="s">
        <v>10</v>
      </c>
      <c r="G661" s="341" t="s">
        <v>593</v>
      </c>
      <c r="H661" s="43"/>
      <c r="I661" s="391">
        <f>SUM(I662)</f>
        <v>2000</v>
      </c>
    </row>
    <row r="662" spans="1:9" s="44" customFormat="1" ht="31.5" x14ac:dyDescent="0.25">
      <c r="A662" s="129" t="s">
        <v>655</v>
      </c>
      <c r="B662" s="411" t="s">
        <v>59</v>
      </c>
      <c r="C662" s="42" t="s">
        <v>45</v>
      </c>
      <c r="D662" s="42" t="s">
        <v>12</v>
      </c>
      <c r="E662" s="339" t="s">
        <v>201</v>
      </c>
      <c r="F662" s="340" t="s">
        <v>10</v>
      </c>
      <c r="G662" s="341" t="s">
        <v>593</v>
      </c>
      <c r="H662" s="43" t="s">
        <v>16</v>
      </c>
      <c r="I662" s="392">
        <v>2000</v>
      </c>
    </row>
    <row r="663" spans="1:9" ht="78.75" x14ac:dyDescent="0.25">
      <c r="A663" s="127" t="s">
        <v>181</v>
      </c>
      <c r="B663" s="62" t="s">
        <v>59</v>
      </c>
      <c r="C663" s="2" t="s">
        <v>45</v>
      </c>
      <c r="D663" s="2" t="s">
        <v>12</v>
      </c>
      <c r="E663" s="296" t="s">
        <v>232</v>
      </c>
      <c r="F663" s="297" t="s">
        <v>476</v>
      </c>
      <c r="G663" s="298" t="s">
        <v>477</v>
      </c>
      <c r="H663" s="2"/>
      <c r="I663" s="388">
        <f>SUM(I664)</f>
        <v>5000</v>
      </c>
    </row>
    <row r="664" spans="1:9" ht="47.25" x14ac:dyDescent="0.25">
      <c r="A664" s="353" t="s">
        <v>484</v>
      </c>
      <c r="B664" s="62" t="s">
        <v>59</v>
      </c>
      <c r="C664" s="42" t="s">
        <v>45</v>
      </c>
      <c r="D664" s="42" t="s">
        <v>12</v>
      </c>
      <c r="E664" s="296" t="s">
        <v>232</v>
      </c>
      <c r="F664" s="297" t="s">
        <v>10</v>
      </c>
      <c r="G664" s="298" t="s">
        <v>477</v>
      </c>
      <c r="H664" s="2"/>
      <c r="I664" s="388">
        <f>SUM(I665)</f>
        <v>5000</v>
      </c>
    </row>
    <row r="665" spans="1:9" ht="31.5" x14ac:dyDescent="0.25">
      <c r="A665" s="99" t="s">
        <v>114</v>
      </c>
      <c r="B665" s="62" t="s">
        <v>59</v>
      </c>
      <c r="C665" s="2" t="s">
        <v>45</v>
      </c>
      <c r="D665" s="2" t="s">
        <v>12</v>
      </c>
      <c r="E665" s="296" t="s">
        <v>232</v>
      </c>
      <c r="F665" s="297" t="s">
        <v>10</v>
      </c>
      <c r="G665" s="298" t="s">
        <v>486</v>
      </c>
      <c r="H665" s="2"/>
      <c r="I665" s="388">
        <f>SUM(I666)</f>
        <v>5000</v>
      </c>
    </row>
    <row r="666" spans="1:9" ht="31.5" x14ac:dyDescent="0.25">
      <c r="A666" s="136" t="s">
        <v>655</v>
      </c>
      <c r="B666" s="407" t="s">
        <v>59</v>
      </c>
      <c r="C666" s="2" t="s">
        <v>45</v>
      </c>
      <c r="D666" s="2" t="s">
        <v>12</v>
      </c>
      <c r="E666" s="296" t="s">
        <v>232</v>
      </c>
      <c r="F666" s="297" t="s">
        <v>10</v>
      </c>
      <c r="G666" s="298" t="s">
        <v>486</v>
      </c>
      <c r="H666" s="2" t="s">
        <v>16</v>
      </c>
      <c r="I666" s="389">
        <v>5000</v>
      </c>
    </row>
    <row r="667" spans="1:9" ht="63" x14ac:dyDescent="0.25">
      <c r="A667" s="132" t="s">
        <v>166</v>
      </c>
      <c r="B667" s="37" t="s">
        <v>59</v>
      </c>
      <c r="C667" s="35" t="s">
        <v>45</v>
      </c>
      <c r="D667" s="35" t="s">
        <v>12</v>
      </c>
      <c r="E667" s="293" t="s">
        <v>560</v>
      </c>
      <c r="F667" s="294" t="s">
        <v>476</v>
      </c>
      <c r="G667" s="295" t="s">
        <v>477</v>
      </c>
      <c r="H667" s="35"/>
      <c r="I667" s="387">
        <f>SUM(I668)</f>
        <v>150000</v>
      </c>
    </row>
    <row r="668" spans="1:9" ht="94.5" x14ac:dyDescent="0.25">
      <c r="A668" s="133" t="s">
        <v>182</v>
      </c>
      <c r="B668" s="62" t="s">
        <v>59</v>
      </c>
      <c r="C668" s="2" t="s">
        <v>45</v>
      </c>
      <c r="D668" s="2" t="s">
        <v>12</v>
      </c>
      <c r="E668" s="296" t="s">
        <v>252</v>
      </c>
      <c r="F668" s="297" t="s">
        <v>476</v>
      </c>
      <c r="G668" s="298" t="s">
        <v>477</v>
      </c>
      <c r="H668" s="2"/>
      <c r="I668" s="388">
        <f>SUM(I669)</f>
        <v>150000</v>
      </c>
    </row>
    <row r="669" spans="1:9" ht="31.5" x14ac:dyDescent="0.25">
      <c r="A669" s="133" t="s">
        <v>595</v>
      </c>
      <c r="B669" s="62" t="s">
        <v>59</v>
      </c>
      <c r="C669" s="2" t="s">
        <v>45</v>
      </c>
      <c r="D669" s="2" t="s">
        <v>12</v>
      </c>
      <c r="E669" s="296" t="s">
        <v>252</v>
      </c>
      <c r="F669" s="297" t="s">
        <v>10</v>
      </c>
      <c r="G669" s="298" t="s">
        <v>477</v>
      </c>
      <c r="H669" s="2"/>
      <c r="I669" s="388">
        <f>SUM(I670)</f>
        <v>150000</v>
      </c>
    </row>
    <row r="670" spans="1:9" ht="47.25" x14ac:dyDescent="0.25">
      <c r="A670" s="73" t="s">
        <v>183</v>
      </c>
      <c r="B670" s="368" t="s">
        <v>59</v>
      </c>
      <c r="C670" s="2" t="s">
        <v>45</v>
      </c>
      <c r="D670" s="2" t="s">
        <v>12</v>
      </c>
      <c r="E670" s="296" t="s">
        <v>252</v>
      </c>
      <c r="F670" s="297" t="s">
        <v>10</v>
      </c>
      <c r="G670" s="298" t="s">
        <v>596</v>
      </c>
      <c r="H670" s="2"/>
      <c r="I670" s="388">
        <f>SUM(I671)</f>
        <v>150000</v>
      </c>
    </row>
    <row r="671" spans="1:9" ht="31.5" x14ac:dyDescent="0.25">
      <c r="A671" s="136" t="s">
        <v>655</v>
      </c>
      <c r="B671" s="407" t="s">
        <v>59</v>
      </c>
      <c r="C671" s="2" t="s">
        <v>45</v>
      </c>
      <c r="D671" s="2" t="s">
        <v>12</v>
      </c>
      <c r="E671" s="296" t="s">
        <v>252</v>
      </c>
      <c r="F671" s="297" t="s">
        <v>10</v>
      </c>
      <c r="G671" s="298" t="s">
        <v>596</v>
      </c>
      <c r="H671" s="2" t="s">
        <v>16</v>
      </c>
      <c r="I671" s="390">
        <v>150000</v>
      </c>
    </row>
  </sheetData>
  <mergeCells count="5">
    <mergeCell ref="E13:G13"/>
    <mergeCell ref="J152:L152"/>
    <mergeCell ref="A9:I9"/>
    <mergeCell ref="A10:I10"/>
    <mergeCell ref="A11:I11"/>
  </mergeCells>
  <pageMargins left="0.70866141732283472" right="0.70866141732283472" top="0.74803149606299213" bottom="0.74803149606299213" header="0.31496062992125984" footer="0.31496062992125984"/>
  <pageSetup paperSize="9" scale="71" orientation="portrait" blackAndWhite="1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2"/>
  <sheetViews>
    <sheetView tabSelected="1" zoomScaleNormal="100" workbookViewId="0">
      <selection activeCell="K6" sqref="K6"/>
    </sheetView>
  </sheetViews>
  <sheetFormatPr defaultRowHeight="15" x14ac:dyDescent="0.25"/>
  <cols>
    <col min="1" max="1" width="81.7109375" customWidth="1"/>
    <col min="2" max="2" width="4.7109375" customWidth="1"/>
    <col min="3" max="3" width="3.28515625" customWidth="1"/>
    <col min="4" max="4" width="7.140625" customWidth="1"/>
    <col min="5" max="5" width="5.42578125" customWidth="1"/>
    <col min="6" max="6" width="13.5703125" customWidth="1"/>
    <col min="7" max="7" width="2.28515625" customWidth="1"/>
    <col min="8" max="8" width="5.5703125" customWidth="1"/>
  </cols>
  <sheetData>
    <row r="1" spans="1:8" x14ac:dyDescent="0.25">
      <c r="B1" s="566" t="s">
        <v>727</v>
      </c>
      <c r="C1" s="566"/>
      <c r="D1" s="566"/>
      <c r="E1" s="566"/>
      <c r="F1" s="566"/>
    </row>
    <row r="2" spans="1:8" x14ac:dyDescent="0.25">
      <c r="B2" s="566" t="s">
        <v>105</v>
      </c>
      <c r="C2" s="566"/>
      <c r="D2" s="566"/>
      <c r="E2" s="566"/>
      <c r="F2" s="566"/>
    </row>
    <row r="3" spans="1:8" x14ac:dyDescent="0.25">
      <c r="B3" s="566" t="s">
        <v>106</v>
      </c>
      <c r="C3" s="566"/>
      <c r="D3" s="566"/>
      <c r="E3" s="566"/>
      <c r="F3" s="566"/>
    </row>
    <row r="4" spans="1:8" x14ac:dyDescent="0.25">
      <c r="B4" s="166" t="s">
        <v>107</v>
      </c>
      <c r="C4" s="277"/>
      <c r="D4" s="166"/>
      <c r="E4" s="166"/>
      <c r="F4" s="166"/>
      <c r="G4" s="165"/>
      <c r="H4" s="165"/>
    </row>
    <row r="5" spans="1:8" x14ac:dyDescent="0.25">
      <c r="B5" s="166" t="s">
        <v>721</v>
      </c>
      <c r="C5" s="277"/>
      <c r="D5" s="166"/>
      <c r="E5" s="166"/>
      <c r="F5" s="166"/>
      <c r="G5" s="165"/>
      <c r="H5" s="165"/>
    </row>
    <row r="6" spans="1:8" x14ac:dyDescent="0.25">
      <c r="B6" s="506" t="s">
        <v>722</v>
      </c>
      <c r="C6" s="506"/>
      <c r="D6" s="506"/>
      <c r="E6" s="506"/>
      <c r="F6" s="506"/>
    </row>
    <row r="7" spans="1:8" x14ac:dyDescent="0.25">
      <c r="B7" s="505" t="s">
        <v>787</v>
      </c>
      <c r="C7" s="505"/>
      <c r="D7" s="505"/>
      <c r="E7" s="505"/>
      <c r="F7" s="505"/>
    </row>
    <row r="8" spans="1:8" x14ac:dyDescent="0.25">
      <c r="B8" s="4" t="s">
        <v>827</v>
      </c>
      <c r="C8" s="4"/>
      <c r="D8" s="4"/>
      <c r="E8" s="4"/>
      <c r="F8" s="4"/>
    </row>
    <row r="9" spans="1:8" ht="18.75" customHeight="1" x14ac:dyDescent="0.25">
      <c r="A9" s="556" t="s">
        <v>268</v>
      </c>
      <c r="B9" s="556"/>
      <c r="C9" s="556"/>
      <c r="D9" s="556"/>
      <c r="E9" s="556"/>
      <c r="F9" s="556"/>
    </row>
    <row r="10" spans="1:8" ht="18.75" customHeight="1" x14ac:dyDescent="0.25">
      <c r="A10" s="556" t="s">
        <v>269</v>
      </c>
      <c r="B10" s="556"/>
      <c r="C10" s="556"/>
      <c r="D10" s="556"/>
      <c r="E10" s="556"/>
      <c r="F10" s="556"/>
    </row>
    <row r="11" spans="1:8" ht="18.75" customHeight="1" x14ac:dyDescent="0.25">
      <c r="A11" s="556" t="s">
        <v>270</v>
      </c>
      <c r="B11" s="556"/>
      <c r="C11" s="556"/>
      <c r="D11" s="556"/>
      <c r="E11" s="556"/>
      <c r="F11" s="556"/>
    </row>
    <row r="12" spans="1:8" ht="18.75" customHeight="1" x14ac:dyDescent="0.25">
      <c r="A12" s="556" t="s">
        <v>725</v>
      </c>
      <c r="B12" s="556"/>
      <c r="C12" s="556"/>
      <c r="D12" s="556"/>
      <c r="E12" s="556"/>
    </row>
    <row r="13" spans="1:8" ht="15.75" x14ac:dyDescent="0.25">
      <c r="B13" s="71"/>
      <c r="C13" s="278"/>
      <c r="D13" s="71"/>
      <c r="E13" s="71"/>
      <c r="F13" t="s">
        <v>626</v>
      </c>
    </row>
    <row r="14" spans="1:8" ht="45.75" customHeight="1" x14ac:dyDescent="0.25">
      <c r="A14" s="58" t="s">
        <v>0</v>
      </c>
      <c r="B14" s="563" t="s">
        <v>3</v>
      </c>
      <c r="C14" s="564"/>
      <c r="D14" s="565"/>
      <c r="E14" s="58" t="s">
        <v>4</v>
      </c>
      <c r="F14" s="164" t="s">
        <v>271</v>
      </c>
    </row>
    <row r="15" spans="1:8" ht="15.75" x14ac:dyDescent="0.25">
      <c r="A15" s="174" t="s">
        <v>453</v>
      </c>
      <c r="B15" s="154"/>
      <c r="C15" s="320"/>
      <c r="D15" s="177"/>
      <c r="E15" s="33"/>
      <c r="F15" s="395">
        <f>SUM(F16+F65+F106+F193+F202+F207+F222+F253+F271+F276+F285+F308+F321+F340+F353+F366+F379+F384+F388+F393+F397+F402+F409+F427+F433+F439)</f>
        <v>300839534</v>
      </c>
    </row>
    <row r="16" spans="1:8" ht="33.75" customHeight="1" x14ac:dyDescent="0.25">
      <c r="A16" s="175" t="s">
        <v>263</v>
      </c>
      <c r="B16" s="178" t="s">
        <v>245</v>
      </c>
      <c r="C16" s="321" t="s">
        <v>476</v>
      </c>
      <c r="D16" s="179" t="s">
        <v>477</v>
      </c>
      <c r="E16" s="176"/>
      <c r="F16" s="385">
        <f>SUM(F17+F30+F44+F53)</f>
        <v>24961031</v>
      </c>
    </row>
    <row r="17" spans="1:6" ht="36" customHeight="1" x14ac:dyDescent="0.25">
      <c r="A17" s="173" t="s">
        <v>171</v>
      </c>
      <c r="B17" s="181" t="s">
        <v>248</v>
      </c>
      <c r="C17" s="449" t="s">
        <v>476</v>
      </c>
      <c r="D17" s="182" t="s">
        <v>477</v>
      </c>
      <c r="E17" s="180"/>
      <c r="F17" s="482">
        <f>SUM(F18)</f>
        <v>7466201</v>
      </c>
    </row>
    <row r="18" spans="1:6" ht="16.5" customHeight="1" x14ac:dyDescent="0.25">
      <c r="A18" s="439" t="s">
        <v>569</v>
      </c>
      <c r="B18" s="440" t="s">
        <v>248</v>
      </c>
      <c r="C18" s="441" t="s">
        <v>10</v>
      </c>
      <c r="D18" s="442" t="s">
        <v>477</v>
      </c>
      <c r="E18" s="443"/>
      <c r="F18" s="391">
        <f>SUM(F19+F22+F26+F28)</f>
        <v>7466201</v>
      </c>
    </row>
    <row r="19" spans="1:6" ht="35.25" customHeight="1" x14ac:dyDescent="0.25">
      <c r="A19" s="34" t="s">
        <v>177</v>
      </c>
      <c r="B19" s="147" t="s">
        <v>248</v>
      </c>
      <c r="C19" s="280" t="s">
        <v>579</v>
      </c>
      <c r="D19" s="145" t="s">
        <v>582</v>
      </c>
      <c r="E19" s="183"/>
      <c r="F19" s="387">
        <f>SUM(F20:F21)</f>
        <v>567685</v>
      </c>
    </row>
    <row r="20" spans="1:6" ht="33" customHeight="1" x14ac:dyDescent="0.25">
      <c r="A20" s="63" t="s">
        <v>655</v>
      </c>
      <c r="B20" s="161" t="s">
        <v>248</v>
      </c>
      <c r="C20" s="283" t="s">
        <v>579</v>
      </c>
      <c r="D20" s="156" t="s">
        <v>582</v>
      </c>
      <c r="E20" s="168" t="s">
        <v>16</v>
      </c>
      <c r="F20" s="390">
        <f>SUM(прил7!H515)</f>
        <v>3000</v>
      </c>
    </row>
    <row r="21" spans="1:6" ht="18" customHeight="1" x14ac:dyDescent="0.25">
      <c r="A21" s="63" t="s">
        <v>40</v>
      </c>
      <c r="B21" s="161" t="s">
        <v>248</v>
      </c>
      <c r="C21" s="283" t="s">
        <v>579</v>
      </c>
      <c r="D21" s="156" t="s">
        <v>582</v>
      </c>
      <c r="E21" s="168" t="s">
        <v>39</v>
      </c>
      <c r="F21" s="390">
        <f>SUM(прил7!H516)</f>
        <v>564685</v>
      </c>
    </row>
    <row r="22" spans="1:6" ht="32.25" customHeight="1" x14ac:dyDescent="0.25">
      <c r="A22" s="34" t="s">
        <v>96</v>
      </c>
      <c r="B22" s="463" t="s">
        <v>248</v>
      </c>
      <c r="C22" s="464" t="s">
        <v>10</v>
      </c>
      <c r="D22" s="145" t="s">
        <v>510</v>
      </c>
      <c r="E22" s="183"/>
      <c r="F22" s="387">
        <f>SUM(F23:F25)</f>
        <v>6662916</v>
      </c>
    </row>
    <row r="23" spans="1:6" ht="50.25" customHeight="1" x14ac:dyDescent="0.25">
      <c r="A23" s="63" t="s">
        <v>86</v>
      </c>
      <c r="B23" s="465" t="s">
        <v>248</v>
      </c>
      <c r="C23" s="466" t="s">
        <v>10</v>
      </c>
      <c r="D23" s="156" t="s">
        <v>510</v>
      </c>
      <c r="E23" s="168" t="s">
        <v>13</v>
      </c>
      <c r="F23" s="390">
        <f>SUM(прил7!H452)</f>
        <v>5909900</v>
      </c>
    </row>
    <row r="24" spans="1:6" ht="30.75" customHeight="1" x14ac:dyDescent="0.25">
      <c r="A24" s="63" t="s">
        <v>655</v>
      </c>
      <c r="B24" s="465" t="s">
        <v>248</v>
      </c>
      <c r="C24" s="466" t="s">
        <v>10</v>
      </c>
      <c r="D24" s="156" t="s">
        <v>510</v>
      </c>
      <c r="E24" s="168" t="s">
        <v>16</v>
      </c>
      <c r="F24" s="390">
        <f>SUM(прил7!H453)</f>
        <v>726016</v>
      </c>
    </row>
    <row r="25" spans="1:6" ht="16.5" customHeight="1" x14ac:dyDescent="0.25">
      <c r="A25" s="63" t="s">
        <v>18</v>
      </c>
      <c r="B25" s="465" t="s">
        <v>248</v>
      </c>
      <c r="C25" s="466" t="s">
        <v>10</v>
      </c>
      <c r="D25" s="156" t="s">
        <v>510</v>
      </c>
      <c r="E25" s="168" t="s">
        <v>17</v>
      </c>
      <c r="F25" s="390">
        <f>SUM(прил7!H454)</f>
        <v>27000</v>
      </c>
    </row>
    <row r="26" spans="1:6" ht="19.5" customHeight="1" x14ac:dyDescent="0.25">
      <c r="A26" s="34" t="s">
        <v>112</v>
      </c>
      <c r="B26" s="463" t="s">
        <v>248</v>
      </c>
      <c r="C26" s="464" t="s">
        <v>10</v>
      </c>
      <c r="D26" s="145" t="s">
        <v>499</v>
      </c>
      <c r="E26" s="183"/>
      <c r="F26" s="387">
        <f>SUM(F27)</f>
        <v>235600</v>
      </c>
    </row>
    <row r="27" spans="1:6" ht="16.5" customHeight="1" x14ac:dyDescent="0.25">
      <c r="A27" s="63" t="s">
        <v>655</v>
      </c>
      <c r="B27" s="465" t="s">
        <v>248</v>
      </c>
      <c r="C27" s="466" t="s">
        <v>10</v>
      </c>
      <c r="D27" s="156" t="s">
        <v>499</v>
      </c>
      <c r="E27" s="168" t="s">
        <v>16</v>
      </c>
      <c r="F27" s="390">
        <f>SUM(прил7!H456)</f>
        <v>235600</v>
      </c>
    </row>
    <row r="28" spans="1:6" ht="33" hidden="1" customHeight="1" x14ac:dyDescent="0.25">
      <c r="A28" s="34" t="s">
        <v>694</v>
      </c>
      <c r="B28" s="463" t="s">
        <v>248</v>
      </c>
      <c r="C28" s="464" t="s">
        <v>10</v>
      </c>
      <c r="D28" s="145" t="s">
        <v>693</v>
      </c>
      <c r="E28" s="183"/>
      <c r="F28" s="387">
        <f>SUM(F29)</f>
        <v>0</v>
      </c>
    </row>
    <row r="29" spans="1:6" ht="31.5" hidden="1" customHeight="1" x14ac:dyDescent="0.25">
      <c r="A29" s="63" t="s">
        <v>655</v>
      </c>
      <c r="B29" s="465" t="s">
        <v>248</v>
      </c>
      <c r="C29" s="466" t="s">
        <v>10</v>
      </c>
      <c r="D29" s="156" t="s">
        <v>693</v>
      </c>
      <c r="E29" s="168" t="s">
        <v>16</v>
      </c>
      <c r="F29" s="390">
        <f>SUM(прил7!H458)</f>
        <v>0</v>
      </c>
    </row>
    <row r="30" spans="1:6" ht="35.25" customHeight="1" x14ac:dyDescent="0.25">
      <c r="A30" s="184" t="s">
        <v>172</v>
      </c>
      <c r="B30" s="454" t="s">
        <v>570</v>
      </c>
      <c r="C30" s="322" t="s">
        <v>476</v>
      </c>
      <c r="D30" s="186" t="s">
        <v>477</v>
      </c>
      <c r="E30" s="187"/>
      <c r="F30" s="483">
        <f>SUM(F31+F39)</f>
        <v>7116822</v>
      </c>
    </row>
    <row r="31" spans="1:6" ht="18" customHeight="1" x14ac:dyDescent="0.25">
      <c r="A31" s="444" t="s">
        <v>571</v>
      </c>
      <c r="B31" s="445" t="s">
        <v>249</v>
      </c>
      <c r="C31" s="446" t="s">
        <v>10</v>
      </c>
      <c r="D31" s="447" t="s">
        <v>477</v>
      </c>
      <c r="E31" s="448"/>
      <c r="F31" s="388">
        <f>SUM(F32+F35)</f>
        <v>7024422</v>
      </c>
    </row>
    <row r="32" spans="1:6" ht="35.25" customHeight="1" x14ac:dyDescent="0.25">
      <c r="A32" s="34" t="s">
        <v>177</v>
      </c>
      <c r="B32" s="147" t="s">
        <v>249</v>
      </c>
      <c r="C32" s="280" t="s">
        <v>579</v>
      </c>
      <c r="D32" s="145" t="s">
        <v>582</v>
      </c>
      <c r="E32" s="183"/>
      <c r="F32" s="387">
        <f>SUM(F33:F34)</f>
        <v>510042</v>
      </c>
    </row>
    <row r="33" spans="1:6" ht="31.5" customHeight="1" x14ac:dyDescent="0.25">
      <c r="A33" s="63" t="s">
        <v>655</v>
      </c>
      <c r="B33" s="161" t="s">
        <v>249</v>
      </c>
      <c r="C33" s="283" t="s">
        <v>579</v>
      </c>
      <c r="D33" s="156" t="s">
        <v>582</v>
      </c>
      <c r="E33" s="168" t="s">
        <v>16</v>
      </c>
      <c r="F33" s="390">
        <f>SUM(прил7!H520)</f>
        <v>2000</v>
      </c>
    </row>
    <row r="34" spans="1:6" ht="16.5" customHeight="1" x14ac:dyDescent="0.25">
      <c r="A34" s="63" t="s">
        <v>40</v>
      </c>
      <c r="B34" s="161" t="s">
        <v>249</v>
      </c>
      <c r="C34" s="283" t="s">
        <v>579</v>
      </c>
      <c r="D34" s="156" t="s">
        <v>582</v>
      </c>
      <c r="E34" s="168" t="s">
        <v>39</v>
      </c>
      <c r="F34" s="390">
        <f>SUM(прил7!H521)</f>
        <v>508042</v>
      </c>
    </row>
    <row r="35" spans="1:6" ht="33" customHeight="1" x14ac:dyDescent="0.25">
      <c r="A35" s="34" t="s">
        <v>96</v>
      </c>
      <c r="B35" s="463" t="s">
        <v>249</v>
      </c>
      <c r="C35" s="464" t="s">
        <v>10</v>
      </c>
      <c r="D35" s="145" t="s">
        <v>510</v>
      </c>
      <c r="E35" s="183"/>
      <c r="F35" s="387">
        <f>SUM(F36:F38)</f>
        <v>6514380</v>
      </c>
    </row>
    <row r="36" spans="1:6" ht="47.25" customHeight="1" x14ac:dyDescent="0.25">
      <c r="A36" s="63" t="s">
        <v>86</v>
      </c>
      <c r="B36" s="465" t="s">
        <v>249</v>
      </c>
      <c r="C36" s="466" t="s">
        <v>10</v>
      </c>
      <c r="D36" s="156" t="s">
        <v>510</v>
      </c>
      <c r="E36" s="168" t="s">
        <v>13</v>
      </c>
      <c r="F36" s="390">
        <f>SUM(прил7!H462)</f>
        <v>5808600</v>
      </c>
    </row>
    <row r="37" spans="1:6" ht="33" customHeight="1" x14ac:dyDescent="0.25">
      <c r="A37" s="63" t="s">
        <v>655</v>
      </c>
      <c r="B37" s="465" t="s">
        <v>249</v>
      </c>
      <c r="C37" s="466" t="s">
        <v>10</v>
      </c>
      <c r="D37" s="156" t="s">
        <v>510</v>
      </c>
      <c r="E37" s="168" t="s">
        <v>16</v>
      </c>
      <c r="F37" s="390">
        <f>SUM(прил7!H463)</f>
        <v>695580</v>
      </c>
    </row>
    <row r="38" spans="1:6" ht="18" customHeight="1" x14ac:dyDescent="0.25">
      <c r="A38" s="63" t="s">
        <v>18</v>
      </c>
      <c r="B38" s="465" t="s">
        <v>249</v>
      </c>
      <c r="C38" s="466" t="s">
        <v>10</v>
      </c>
      <c r="D38" s="156" t="s">
        <v>510</v>
      </c>
      <c r="E38" s="168" t="s">
        <v>17</v>
      </c>
      <c r="F38" s="390">
        <f>SUM(прил7!H464)</f>
        <v>10200</v>
      </c>
    </row>
    <row r="39" spans="1:6" ht="18" customHeight="1" x14ac:dyDescent="0.25">
      <c r="A39" s="444" t="s">
        <v>739</v>
      </c>
      <c r="B39" s="532" t="s">
        <v>249</v>
      </c>
      <c r="C39" s="533" t="s">
        <v>12</v>
      </c>
      <c r="D39" s="447" t="s">
        <v>477</v>
      </c>
      <c r="E39" s="448"/>
      <c r="F39" s="388">
        <f>SUM(F40+F42)</f>
        <v>92400</v>
      </c>
    </row>
    <row r="40" spans="1:6" ht="33.75" customHeight="1" x14ac:dyDescent="0.25">
      <c r="A40" s="34" t="s">
        <v>738</v>
      </c>
      <c r="B40" s="463" t="s">
        <v>249</v>
      </c>
      <c r="C40" s="464" t="s">
        <v>12</v>
      </c>
      <c r="D40" s="145" t="s">
        <v>737</v>
      </c>
      <c r="E40" s="183"/>
      <c r="F40" s="387">
        <f>SUM(F41)</f>
        <v>45000</v>
      </c>
    </row>
    <row r="41" spans="1:6" ht="18" customHeight="1" x14ac:dyDescent="0.25">
      <c r="A41" s="63" t="s">
        <v>21</v>
      </c>
      <c r="B41" s="465" t="s">
        <v>249</v>
      </c>
      <c r="C41" s="466" t="s">
        <v>12</v>
      </c>
      <c r="D41" s="156" t="s">
        <v>737</v>
      </c>
      <c r="E41" s="168" t="s">
        <v>69</v>
      </c>
      <c r="F41" s="390">
        <f>SUM(прил7!H477)</f>
        <v>45000</v>
      </c>
    </row>
    <row r="42" spans="1:6" ht="31.5" customHeight="1" x14ac:dyDescent="0.25">
      <c r="A42" s="34" t="s">
        <v>540</v>
      </c>
      <c r="B42" s="463" t="s">
        <v>249</v>
      </c>
      <c r="C42" s="464" t="s">
        <v>12</v>
      </c>
      <c r="D42" s="145" t="s">
        <v>539</v>
      </c>
      <c r="E42" s="183"/>
      <c r="F42" s="387">
        <f>SUM(F43)</f>
        <v>47400</v>
      </c>
    </row>
    <row r="43" spans="1:6" ht="16.5" customHeight="1" x14ac:dyDescent="0.25">
      <c r="A43" s="63" t="s">
        <v>21</v>
      </c>
      <c r="B43" s="465" t="s">
        <v>249</v>
      </c>
      <c r="C43" s="466" t="s">
        <v>12</v>
      </c>
      <c r="D43" s="156" t="s">
        <v>539</v>
      </c>
      <c r="E43" s="168" t="s">
        <v>69</v>
      </c>
      <c r="F43" s="390">
        <f>SUM(прил7!H106)</f>
        <v>47400</v>
      </c>
    </row>
    <row r="44" spans="1:6" s="50" customFormat="1" ht="47.25" x14ac:dyDescent="0.25">
      <c r="A44" s="188" t="s">
        <v>165</v>
      </c>
      <c r="B44" s="456" t="s">
        <v>246</v>
      </c>
      <c r="C44" s="455" t="s">
        <v>476</v>
      </c>
      <c r="D44" s="186" t="s">
        <v>477</v>
      </c>
      <c r="E44" s="189"/>
      <c r="F44" s="483">
        <f>SUM(F46+F49)</f>
        <v>5538692</v>
      </c>
    </row>
    <row r="45" spans="1:6" s="50" customFormat="1" ht="47.25" x14ac:dyDescent="0.25">
      <c r="A45" s="450" t="s">
        <v>558</v>
      </c>
      <c r="B45" s="451" t="s">
        <v>246</v>
      </c>
      <c r="C45" s="452" t="s">
        <v>10</v>
      </c>
      <c r="D45" s="457" t="s">
        <v>477</v>
      </c>
      <c r="E45" s="453"/>
      <c r="F45" s="388">
        <f>SUM(F46+F49)</f>
        <v>5538692</v>
      </c>
    </row>
    <row r="46" spans="1:6" s="50" customFormat="1" ht="63.75" customHeight="1" x14ac:dyDescent="0.25">
      <c r="A46" s="91" t="s">
        <v>108</v>
      </c>
      <c r="B46" s="458" t="s">
        <v>246</v>
      </c>
      <c r="C46" s="459" t="s">
        <v>10</v>
      </c>
      <c r="D46" s="460" t="s">
        <v>583</v>
      </c>
      <c r="E46" s="37"/>
      <c r="F46" s="387">
        <f>SUM(F47:F48)</f>
        <v>143692</v>
      </c>
    </row>
    <row r="47" spans="1:6" s="50" customFormat="1" ht="29.25" customHeight="1" x14ac:dyDescent="0.25">
      <c r="A47" s="169" t="s">
        <v>655</v>
      </c>
      <c r="B47" s="461" t="s">
        <v>246</v>
      </c>
      <c r="C47" s="462" t="s">
        <v>10</v>
      </c>
      <c r="D47" s="156" t="s">
        <v>583</v>
      </c>
      <c r="E47" s="62">
        <v>200</v>
      </c>
      <c r="F47" s="390">
        <f>SUM(прил7!H525)</f>
        <v>718</v>
      </c>
    </row>
    <row r="48" spans="1:6" s="50" customFormat="1" ht="17.25" customHeight="1" x14ac:dyDescent="0.25">
      <c r="A48" s="169" t="s">
        <v>40</v>
      </c>
      <c r="B48" s="461" t="s">
        <v>246</v>
      </c>
      <c r="C48" s="462" t="s">
        <v>10</v>
      </c>
      <c r="D48" s="156" t="s">
        <v>583</v>
      </c>
      <c r="E48" s="62">
        <v>300</v>
      </c>
      <c r="F48" s="390">
        <f>SUM(прил7!H526)</f>
        <v>142974</v>
      </c>
    </row>
    <row r="49" spans="1:6" s="50" customFormat="1" ht="31.5" x14ac:dyDescent="0.25">
      <c r="A49" s="193" t="s">
        <v>96</v>
      </c>
      <c r="B49" s="467" t="s">
        <v>246</v>
      </c>
      <c r="C49" s="468" t="s">
        <v>10</v>
      </c>
      <c r="D49" s="194" t="s">
        <v>510</v>
      </c>
      <c r="E49" s="37"/>
      <c r="F49" s="387">
        <f>SUM(F50:F52)</f>
        <v>5395000</v>
      </c>
    </row>
    <row r="50" spans="1:6" s="50" customFormat="1" ht="47.25" x14ac:dyDescent="0.25">
      <c r="A50" s="169" t="s">
        <v>86</v>
      </c>
      <c r="B50" s="469" t="s">
        <v>246</v>
      </c>
      <c r="C50" s="470" t="s">
        <v>10</v>
      </c>
      <c r="D50" s="191" t="s">
        <v>510</v>
      </c>
      <c r="E50" s="62">
        <v>100</v>
      </c>
      <c r="F50" s="390">
        <f>SUM(прил7!H382)</f>
        <v>5076700</v>
      </c>
    </row>
    <row r="51" spans="1:6" s="50" customFormat="1" ht="27.75" customHeight="1" x14ac:dyDescent="0.25">
      <c r="A51" s="169" t="s">
        <v>655</v>
      </c>
      <c r="B51" s="469" t="s">
        <v>246</v>
      </c>
      <c r="C51" s="470" t="s">
        <v>10</v>
      </c>
      <c r="D51" s="190" t="s">
        <v>510</v>
      </c>
      <c r="E51" s="62">
        <v>200</v>
      </c>
      <c r="F51" s="390">
        <f>SUM(прил7!H383)</f>
        <v>308000</v>
      </c>
    </row>
    <row r="52" spans="1:6" s="50" customFormat="1" ht="15.75" customHeight="1" x14ac:dyDescent="0.25">
      <c r="A52" s="169" t="s">
        <v>18</v>
      </c>
      <c r="B52" s="469" t="s">
        <v>246</v>
      </c>
      <c r="C52" s="470" t="s">
        <v>10</v>
      </c>
      <c r="D52" s="191" t="s">
        <v>510</v>
      </c>
      <c r="E52" s="62">
        <v>800</v>
      </c>
      <c r="F52" s="390">
        <f>SUM(прил7!H384)</f>
        <v>10300</v>
      </c>
    </row>
    <row r="53" spans="1:6" s="50" customFormat="1" ht="49.5" customHeight="1" x14ac:dyDescent="0.25">
      <c r="A53" s="195" t="s">
        <v>174</v>
      </c>
      <c r="B53" s="196" t="s">
        <v>251</v>
      </c>
      <c r="C53" s="207" t="s">
        <v>476</v>
      </c>
      <c r="D53" s="192" t="s">
        <v>477</v>
      </c>
      <c r="E53" s="189"/>
      <c r="F53" s="483">
        <f>SUM(F54+F58)</f>
        <v>4839316</v>
      </c>
    </row>
    <row r="54" spans="1:6" s="50" customFormat="1" ht="64.5" customHeight="1" x14ac:dyDescent="0.25">
      <c r="A54" s="471" t="s">
        <v>578</v>
      </c>
      <c r="B54" s="475" t="s">
        <v>251</v>
      </c>
      <c r="C54" s="476" t="s">
        <v>10</v>
      </c>
      <c r="D54" s="474" t="s">
        <v>477</v>
      </c>
      <c r="E54" s="453"/>
      <c r="F54" s="388">
        <f>SUM(F55)</f>
        <v>1073040</v>
      </c>
    </row>
    <row r="55" spans="1:6" s="50" customFormat="1" ht="33" customHeight="1" x14ac:dyDescent="0.25">
      <c r="A55" s="91" t="s">
        <v>85</v>
      </c>
      <c r="B55" s="477" t="s">
        <v>251</v>
      </c>
      <c r="C55" s="478" t="s">
        <v>579</v>
      </c>
      <c r="D55" s="194" t="s">
        <v>481</v>
      </c>
      <c r="E55" s="37"/>
      <c r="F55" s="387">
        <f>SUM(F56:F57)</f>
        <v>1073040</v>
      </c>
    </row>
    <row r="56" spans="1:6" s="50" customFormat="1" ht="49.5" customHeight="1" x14ac:dyDescent="0.25">
      <c r="A56" s="94" t="s">
        <v>86</v>
      </c>
      <c r="B56" s="479" t="s">
        <v>251</v>
      </c>
      <c r="C56" s="480" t="s">
        <v>579</v>
      </c>
      <c r="D56" s="191" t="s">
        <v>481</v>
      </c>
      <c r="E56" s="62">
        <v>100</v>
      </c>
      <c r="F56" s="390">
        <f>SUM(прил7!H483)</f>
        <v>1073040</v>
      </c>
    </row>
    <row r="57" spans="1:6" s="50" customFormat="1" ht="18.75" hidden="1" customHeight="1" x14ac:dyDescent="0.25">
      <c r="A57" s="169" t="s">
        <v>18</v>
      </c>
      <c r="B57" s="479" t="s">
        <v>251</v>
      </c>
      <c r="C57" s="480" t="s">
        <v>579</v>
      </c>
      <c r="D57" s="191" t="s">
        <v>481</v>
      </c>
      <c r="E57" s="62">
        <v>800</v>
      </c>
      <c r="F57" s="390">
        <f>SUM(прил7!H484)</f>
        <v>0</v>
      </c>
    </row>
    <row r="58" spans="1:6" s="50" customFormat="1" ht="49.5" customHeight="1" x14ac:dyDescent="0.25">
      <c r="A58" s="471" t="s">
        <v>575</v>
      </c>
      <c r="B58" s="472" t="s">
        <v>251</v>
      </c>
      <c r="C58" s="473" t="s">
        <v>12</v>
      </c>
      <c r="D58" s="474" t="s">
        <v>477</v>
      </c>
      <c r="E58" s="453"/>
      <c r="F58" s="388">
        <f>SUM(F59+F61)</f>
        <v>3766276</v>
      </c>
    </row>
    <row r="59" spans="1:6" s="50" customFormat="1" ht="49.5" customHeight="1" x14ac:dyDescent="0.25">
      <c r="A59" s="91" t="s">
        <v>98</v>
      </c>
      <c r="B59" s="477" t="s">
        <v>251</v>
      </c>
      <c r="C59" s="478" t="s">
        <v>576</v>
      </c>
      <c r="D59" s="194" t="s">
        <v>577</v>
      </c>
      <c r="E59" s="37"/>
      <c r="F59" s="387">
        <f>SUM(F60)</f>
        <v>24276</v>
      </c>
    </row>
    <row r="60" spans="1:6" s="50" customFormat="1" ht="49.5" customHeight="1" x14ac:dyDescent="0.25">
      <c r="A60" s="94" t="s">
        <v>86</v>
      </c>
      <c r="B60" s="479" t="s">
        <v>251</v>
      </c>
      <c r="C60" s="480" t="s">
        <v>576</v>
      </c>
      <c r="D60" s="191" t="s">
        <v>577</v>
      </c>
      <c r="E60" s="62">
        <v>100</v>
      </c>
      <c r="F60" s="390">
        <f>SUM(прил7!H487)</f>
        <v>24276</v>
      </c>
    </row>
    <row r="61" spans="1:6" s="50" customFormat="1" ht="33" customHeight="1" x14ac:dyDescent="0.25">
      <c r="A61" s="91" t="s">
        <v>96</v>
      </c>
      <c r="B61" s="477" t="s">
        <v>251</v>
      </c>
      <c r="C61" s="478" t="s">
        <v>576</v>
      </c>
      <c r="D61" s="194" t="s">
        <v>510</v>
      </c>
      <c r="E61" s="37"/>
      <c r="F61" s="387">
        <f>SUM(F62:F64)</f>
        <v>3742000</v>
      </c>
    </row>
    <row r="62" spans="1:6" s="50" customFormat="1" ht="49.5" customHeight="1" x14ac:dyDescent="0.25">
      <c r="A62" s="94" t="s">
        <v>86</v>
      </c>
      <c r="B62" s="479" t="s">
        <v>251</v>
      </c>
      <c r="C62" s="480" t="s">
        <v>576</v>
      </c>
      <c r="D62" s="191" t="s">
        <v>510</v>
      </c>
      <c r="E62" s="62">
        <v>100</v>
      </c>
      <c r="F62" s="390">
        <f>SUM(прил7!H489)</f>
        <v>3570000</v>
      </c>
    </row>
    <row r="63" spans="1:6" s="50" customFormat="1" ht="30.75" customHeight="1" x14ac:dyDescent="0.25">
      <c r="A63" s="94" t="s">
        <v>655</v>
      </c>
      <c r="B63" s="479" t="s">
        <v>251</v>
      </c>
      <c r="C63" s="480" t="s">
        <v>576</v>
      </c>
      <c r="D63" s="191" t="s">
        <v>510</v>
      </c>
      <c r="E63" s="62">
        <v>200</v>
      </c>
      <c r="F63" s="390">
        <f>SUM(прил7!H490)</f>
        <v>171000</v>
      </c>
    </row>
    <row r="64" spans="1:6" s="50" customFormat="1" ht="18" customHeight="1" x14ac:dyDescent="0.25">
      <c r="A64" s="94" t="s">
        <v>18</v>
      </c>
      <c r="B64" s="479" t="s">
        <v>251</v>
      </c>
      <c r="C64" s="480" t="s">
        <v>576</v>
      </c>
      <c r="D64" s="191" t="s">
        <v>510</v>
      </c>
      <c r="E64" s="62">
        <v>800</v>
      </c>
      <c r="F64" s="390">
        <f>SUM(прил7!H491)</f>
        <v>1000</v>
      </c>
    </row>
    <row r="65" spans="1:6" s="50" customFormat="1" ht="34.5" customHeight="1" x14ac:dyDescent="0.25">
      <c r="A65" s="67" t="s">
        <v>124</v>
      </c>
      <c r="B65" s="197" t="s">
        <v>199</v>
      </c>
      <c r="C65" s="323" t="s">
        <v>476</v>
      </c>
      <c r="D65" s="198" t="s">
        <v>477</v>
      </c>
      <c r="E65" s="46"/>
      <c r="F65" s="385">
        <f>SUM(F66+F76+F96)</f>
        <v>13570270</v>
      </c>
    </row>
    <row r="66" spans="1:6" s="50" customFormat="1" ht="48.75" customHeight="1" x14ac:dyDescent="0.25">
      <c r="A66" s="184" t="s">
        <v>136</v>
      </c>
      <c r="B66" s="196" t="s">
        <v>233</v>
      </c>
      <c r="C66" s="207" t="s">
        <v>476</v>
      </c>
      <c r="D66" s="192" t="s">
        <v>477</v>
      </c>
      <c r="E66" s="189"/>
      <c r="F66" s="483">
        <f>SUM(F67)</f>
        <v>2338474</v>
      </c>
    </row>
    <row r="67" spans="1:6" s="50" customFormat="1" ht="48.75" customHeight="1" x14ac:dyDescent="0.25">
      <c r="A67" s="444" t="s">
        <v>500</v>
      </c>
      <c r="B67" s="472" t="s">
        <v>233</v>
      </c>
      <c r="C67" s="473" t="s">
        <v>10</v>
      </c>
      <c r="D67" s="474" t="s">
        <v>477</v>
      </c>
      <c r="E67" s="453"/>
      <c r="F67" s="388">
        <f>SUM(F68+F70+F74)</f>
        <v>2338474</v>
      </c>
    </row>
    <row r="68" spans="1:6" s="50" customFormat="1" ht="33" customHeight="1" x14ac:dyDescent="0.25">
      <c r="A68" s="34" t="s">
        <v>93</v>
      </c>
      <c r="B68" s="157" t="s">
        <v>233</v>
      </c>
      <c r="C68" s="205" t="s">
        <v>10</v>
      </c>
      <c r="D68" s="194" t="s">
        <v>501</v>
      </c>
      <c r="E68" s="37"/>
      <c r="F68" s="387">
        <f>SUM(F69)</f>
        <v>112400</v>
      </c>
    </row>
    <row r="69" spans="1:6" s="50" customFormat="1" ht="32.25" customHeight="1" x14ac:dyDescent="0.25">
      <c r="A69" s="63" t="s">
        <v>94</v>
      </c>
      <c r="B69" s="158" t="s">
        <v>233</v>
      </c>
      <c r="C69" s="200" t="s">
        <v>10</v>
      </c>
      <c r="D69" s="191" t="s">
        <v>501</v>
      </c>
      <c r="E69" s="62">
        <v>600</v>
      </c>
      <c r="F69" s="390">
        <f>SUM(прил7!H111)</f>
        <v>112400</v>
      </c>
    </row>
    <row r="70" spans="1:6" s="50" customFormat="1" ht="33" customHeight="1" x14ac:dyDescent="0.25">
      <c r="A70" s="34" t="s">
        <v>103</v>
      </c>
      <c r="B70" s="157" t="s">
        <v>233</v>
      </c>
      <c r="C70" s="205" t="s">
        <v>10</v>
      </c>
      <c r="D70" s="194" t="s">
        <v>592</v>
      </c>
      <c r="E70" s="37"/>
      <c r="F70" s="387">
        <f>SUM(F71:F73)</f>
        <v>1896000</v>
      </c>
    </row>
    <row r="71" spans="1:6" s="50" customFormat="1" ht="48.75" customHeight="1" x14ac:dyDescent="0.25">
      <c r="A71" s="63" t="s">
        <v>86</v>
      </c>
      <c r="B71" s="158" t="s">
        <v>233</v>
      </c>
      <c r="C71" s="200" t="s">
        <v>10</v>
      </c>
      <c r="D71" s="191" t="s">
        <v>592</v>
      </c>
      <c r="E71" s="62">
        <v>100</v>
      </c>
      <c r="F71" s="390">
        <f>SUM(прил7!H598)</f>
        <v>1700000</v>
      </c>
    </row>
    <row r="72" spans="1:6" s="50" customFormat="1" ht="33" customHeight="1" x14ac:dyDescent="0.25">
      <c r="A72" s="63" t="s">
        <v>655</v>
      </c>
      <c r="B72" s="158" t="s">
        <v>233</v>
      </c>
      <c r="C72" s="200" t="s">
        <v>10</v>
      </c>
      <c r="D72" s="191" t="s">
        <v>592</v>
      </c>
      <c r="E72" s="62">
        <v>200</v>
      </c>
      <c r="F72" s="390">
        <f>SUM(прил7!H599)</f>
        <v>196000</v>
      </c>
    </row>
    <row r="73" spans="1:6" s="50" customFormat="1" ht="18" hidden="1" customHeight="1" x14ac:dyDescent="0.25">
      <c r="A73" s="73" t="s">
        <v>18</v>
      </c>
      <c r="B73" s="158" t="s">
        <v>233</v>
      </c>
      <c r="C73" s="200" t="s">
        <v>10</v>
      </c>
      <c r="D73" s="191" t="s">
        <v>592</v>
      </c>
      <c r="E73" s="62">
        <v>800</v>
      </c>
      <c r="F73" s="390">
        <f>SUM(прил7!H600)</f>
        <v>0</v>
      </c>
    </row>
    <row r="74" spans="1:6" s="50" customFormat="1" ht="33.75" customHeight="1" x14ac:dyDescent="0.25">
      <c r="A74" s="91" t="s">
        <v>85</v>
      </c>
      <c r="B74" s="157" t="s">
        <v>233</v>
      </c>
      <c r="C74" s="205" t="s">
        <v>10</v>
      </c>
      <c r="D74" s="194" t="s">
        <v>481</v>
      </c>
      <c r="E74" s="37"/>
      <c r="F74" s="387">
        <f>SUM(F75)</f>
        <v>330074</v>
      </c>
    </row>
    <row r="75" spans="1:6" s="50" customFormat="1" ht="51.75" customHeight="1" x14ac:dyDescent="0.25">
      <c r="A75" s="63" t="s">
        <v>86</v>
      </c>
      <c r="B75" s="158" t="s">
        <v>233</v>
      </c>
      <c r="C75" s="200" t="s">
        <v>10</v>
      </c>
      <c r="D75" s="191" t="s">
        <v>481</v>
      </c>
      <c r="E75" s="62">
        <v>100</v>
      </c>
      <c r="F75" s="390">
        <f>SUM(прил7!H602)</f>
        <v>330074</v>
      </c>
    </row>
    <row r="76" spans="1:6" s="50" customFormat="1" ht="48" customHeight="1" x14ac:dyDescent="0.25">
      <c r="A76" s="184" t="s">
        <v>175</v>
      </c>
      <c r="B76" s="196" t="s">
        <v>201</v>
      </c>
      <c r="C76" s="207" t="s">
        <v>476</v>
      </c>
      <c r="D76" s="192" t="s">
        <v>477</v>
      </c>
      <c r="E76" s="189"/>
      <c r="F76" s="483">
        <f>SUM(F77)</f>
        <v>7031841</v>
      </c>
    </row>
    <row r="77" spans="1:6" s="50" customFormat="1" ht="48" customHeight="1" x14ac:dyDescent="0.25">
      <c r="A77" s="444" t="s">
        <v>580</v>
      </c>
      <c r="B77" s="472" t="s">
        <v>201</v>
      </c>
      <c r="C77" s="473" t="s">
        <v>10</v>
      </c>
      <c r="D77" s="474" t="s">
        <v>477</v>
      </c>
      <c r="E77" s="453"/>
      <c r="F77" s="388">
        <f>SUM(F78+F80+F83+F86+F89+F92+F94)</f>
        <v>7031841</v>
      </c>
    </row>
    <row r="78" spans="1:6" s="50" customFormat="1" ht="16.5" customHeight="1" x14ac:dyDescent="0.25">
      <c r="A78" s="34" t="s">
        <v>695</v>
      </c>
      <c r="B78" s="157" t="s">
        <v>201</v>
      </c>
      <c r="C78" s="205" t="s">
        <v>10</v>
      </c>
      <c r="D78" s="194" t="s">
        <v>585</v>
      </c>
      <c r="E78" s="37"/>
      <c r="F78" s="387">
        <f>SUM(F79)</f>
        <v>1506354</v>
      </c>
    </row>
    <row r="79" spans="1:6" s="50" customFormat="1" ht="16.5" customHeight="1" x14ac:dyDescent="0.25">
      <c r="A79" s="63" t="s">
        <v>40</v>
      </c>
      <c r="B79" s="158" t="s">
        <v>201</v>
      </c>
      <c r="C79" s="200" t="s">
        <v>10</v>
      </c>
      <c r="D79" s="191" t="s">
        <v>585</v>
      </c>
      <c r="E79" s="62" t="s">
        <v>39</v>
      </c>
      <c r="F79" s="390">
        <f>SUM(прил7!H531)</f>
        <v>1506354</v>
      </c>
    </row>
    <row r="80" spans="1:6" s="50" customFormat="1" ht="33" customHeight="1" x14ac:dyDescent="0.25">
      <c r="A80" s="34" t="s">
        <v>99</v>
      </c>
      <c r="B80" s="157" t="s">
        <v>201</v>
      </c>
      <c r="C80" s="205" t="s">
        <v>10</v>
      </c>
      <c r="D80" s="194" t="s">
        <v>586</v>
      </c>
      <c r="E80" s="37"/>
      <c r="F80" s="387">
        <f>SUM(F81:F82)</f>
        <v>68193</v>
      </c>
    </row>
    <row r="81" spans="1:6" s="50" customFormat="1" ht="30.75" customHeight="1" x14ac:dyDescent="0.25">
      <c r="A81" s="63" t="s">
        <v>655</v>
      </c>
      <c r="B81" s="158" t="s">
        <v>201</v>
      </c>
      <c r="C81" s="200" t="s">
        <v>10</v>
      </c>
      <c r="D81" s="191" t="s">
        <v>586</v>
      </c>
      <c r="E81" s="62" t="s">
        <v>16</v>
      </c>
      <c r="F81" s="390">
        <f>SUM(прил7!H533)</f>
        <v>1067</v>
      </c>
    </row>
    <row r="82" spans="1:6" s="50" customFormat="1" ht="16.5" customHeight="1" x14ac:dyDescent="0.25">
      <c r="A82" s="63" t="s">
        <v>40</v>
      </c>
      <c r="B82" s="158" t="s">
        <v>201</v>
      </c>
      <c r="C82" s="200" t="s">
        <v>10</v>
      </c>
      <c r="D82" s="191" t="s">
        <v>586</v>
      </c>
      <c r="E82" s="62" t="s">
        <v>39</v>
      </c>
      <c r="F82" s="390">
        <f>SUM(прил7!H534)</f>
        <v>67126</v>
      </c>
    </row>
    <row r="83" spans="1:6" s="50" customFormat="1" ht="31.5" customHeight="1" x14ac:dyDescent="0.25">
      <c r="A83" s="34" t="s">
        <v>100</v>
      </c>
      <c r="B83" s="157" t="s">
        <v>201</v>
      </c>
      <c r="C83" s="205" t="s">
        <v>10</v>
      </c>
      <c r="D83" s="194" t="s">
        <v>587</v>
      </c>
      <c r="E83" s="37"/>
      <c r="F83" s="387">
        <f>SUM(F84:F85)</f>
        <v>421162</v>
      </c>
    </row>
    <row r="84" spans="1:6" s="50" customFormat="1" ht="33" customHeight="1" x14ac:dyDescent="0.25">
      <c r="A84" s="63" t="s">
        <v>655</v>
      </c>
      <c r="B84" s="158" t="s">
        <v>201</v>
      </c>
      <c r="C84" s="200" t="s">
        <v>10</v>
      </c>
      <c r="D84" s="191" t="s">
        <v>587</v>
      </c>
      <c r="E84" s="62" t="s">
        <v>16</v>
      </c>
      <c r="F84" s="390">
        <f>SUM(прил7!H536)</f>
        <v>5733</v>
      </c>
    </row>
    <row r="85" spans="1:6" s="50" customFormat="1" ht="17.25" customHeight="1" x14ac:dyDescent="0.25">
      <c r="A85" s="63" t="s">
        <v>40</v>
      </c>
      <c r="B85" s="158" t="s">
        <v>201</v>
      </c>
      <c r="C85" s="200" t="s">
        <v>10</v>
      </c>
      <c r="D85" s="191" t="s">
        <v>587</v>
      </c>
      <c r="E85" s="62" t="s">
        <v>39</v>
      </c>
      <c r="F85" s="390">
        <f>SUM(прил7!H537)</f>
        <v>415429</v>
      </c>
    </row>
    <row r="86" spans="1:6" s="50" customFormat="1" ht="15.75" customHeight="1" x14ac:dyDescent="0.25">
      <c r="A86" s="34" t="s">
        <v>101</v>
      </c>
      <c r="B86" s="157" t="s">
        <v>201</v>
      </c>
      <c r="C86" s="205" t="s">
        <v>10</v>
      </c>
      <c r="D86" s="194" t="s">
        <v>588</v>
      </c>
      <c r="E86" s="37"/>
      <c r="F86" s="387">
        <f>SUM(F87:F88)</f>
        <v>3763631</v>
      </c>
    </row>
    <row r="87" spans="1:6" s="50" customFormat="1" ht="30.75" customHeight="1" x14ac:dyDescent="0.25">
      <c r="A87" s="63" t="s">
        <v>655</v>
      </c>
      <c r="B87" s="158" t="s">
        <v>201</v>
      </c>
      <c r="C87" s="200" t="s">
        <v>10</v>
      </c>
      <c r="D87" s="191" t="s">
        <v>588</v>
      </c>
      <c r="E87" s="62" t="s">
        <v>16</v>
      </c>
      <c r="F87" s="390">
        <f>SUM(прил7!H539)</f>
        <v>56714</v>
      </c>
    </row>
    <row r="88" spans="1:6" s="50" customFormat="1" ht="17.25" customHeight="1" x14ac:dyDescent="0.25">
      <c r="A88" s="63" t="s">
        <v>40</v>
      </c>
      <c r="B88" s="158" t="s">
        <v>201</v>
      </c>
      <c r="C88" s="200" t="s">
        <v>10</v>
      </c>
      <c r="D88" s="191" t="s">
        <v>588</v>
      </c>
      <c r="E88" s="62" t="s">
        <v>39</v>
      </c>
      <c r="F88" s="390">
        <f>SUM(прил7!H540)</f>
        <v>3706917</v>
      </c>
    </row>
    <row r="89" spans="1:6" s="50" customFormat="1" ht="16.5" customHeight="1" x14ac:dyDescent="0.25">
      <c r="A89" s="34" t="s">
        <v>102</v>
      </c>
      <c r="B89" s="157" t="s">
        <v>201</v>
      </c>
      <c r="C89" s="205" t="s">
        <v>10</v>
      </c>
      <c r="D89" s="194" t="s">
        <v>589</v>
      </c>
      <c r="E89" s="37"/>
      <c r="F89" s="387">
        <f>SUM(F90:F91)</f>
        <v>647881</v>
      </c>
    </row>
    <row r="90" spans="1:6" s="50" customFormat="1" ht="31.5" customHeight="1" x14ac:dyDescent="0.25">
      <c r="A90" s="63" t="s">
        <v>655</v>
      </c>
      <c r="B90" s="158" t="s">
        <v>201</v>
      </c>
      <c r="C90" s="200" t="s">
        <v>10</v>
      </c>
      <c r="D90" s="191" t="s">
        <v>589</v>
      </c>
      <c r="E90" s="62" t="s">
        <v>16</v>
      </c>
      <c r="F90" s="390">
        <f>SUM(прил7!H542)</f>
        <v>10644</v>
      </c>
    </row>
    <row r="91" spans="1:6" s="50" customFormat="1" ht="17.25" customHeight="1" x14ac:dyDescent="0.25">
      <c r="A91" s="63" t="s">
        <v>40</v>
      </c>
      <c r="B91" s="158" t="s">
        <v>201</v>
      </c>
      <c r="C91" s="200" t="s">
        <v>10</v>
      </c>
      <c r="D91" s="191" t="s">
        <v>589</v>
      </c>
      <c r="E91" s="62" t="s">
        <v>39</v>
      </c>
      <c r="F91" s="390">
        <f>SUM(прил7!H543)</f>
        <v>637237</v>
      </c>
    </row>
    <row r="92" spans="1:6" s="50" customFormat="1" ht="17.25" customHeight="1" x14ac:dyDescent="0.25">
      <c r="A92" s="34" t="s">
        <v>176</v>
      </c>
      <c r="B92" s="157" t="s">
        <v>201</v>
      </c>
      <c r="C92" s="205" t="s">
        <v>10</v>
      </c>
      <c r="D92" s="194" t="s">
        <v>581</v>
      </c>
      <c r="E92" s="37"/>
      <c r="F92" s="387">
        <f>SUM(F93)</f>
        <v>622620</v>
      </c>
    </row>
    <row r="93" spans="1:6" s="50" customFormat="1" ht="17.25" customHeight="1" x14ac:dyDescent="0.25">
      <c r="A93" s="63" t="s">
        <v>40</v>
      </c>
      <c r="B93" s="158" t="s">
        <v>201</v>
      </c>
      <c r="C93" s="200" t="s">
        <v>10</v>
      </c>
      <c r="D93" s="191" t="s">
        <v>581</v>
      </c>
      <c r="E93" s="62">
        <v>300</v>
      </c>
      <c r="F93" s="390">
        <f>SUM(прил7!H509)</f>
        <v>622620</v>
      </c>
    </row>
    <row r="94" spans="1:6" s="50" customFormat="1" ht="15.75" customHeight="1" x14ac:dyDescent="0.25">
      <c r="A94" s="34" t="s">
        <v>594</v>
      </c>
      <c r="B94" s="157" t="s">
        <v>201</v>
      </c>
      <c r="C94" s="205" t="s">
        <v>10</v>
      </c>
      <c r="D94" s="194" t="s">
        <v>593</v>
      </c>
      <c r="E94" s="37"/>
      <c r="F94" s="387">
        <f>SUM(F95)</f>
        <v>2000</v>
      </c>
    </row>
    <row r="95" spans="1:6" s="50" customFormat="1" ht="31.5" customHeight="1" x14ac:dyDescent="0.25">
      <c r="A95" s="63" t="s">
        <v>655</v>
      </c>
      <c r="B95" s="158" t="s">
        <v>201</v>
      </c>
      <c r="C95" s="200" t="s">
        <v>10</v>
      </c>
      <c r="D95" s="191" t="s">
        <v>593</v>
      </c>
      <c r="E95" s="62">
        <v>200</v>
      </c>
      <c r="F95" s="390">
        <f>SUM(прил7!H618)</f>
        <v>2000</v>
      </c>
    </row>
    <row r="96" spans="1:6" s="50" customFormat="1" ht="66" customHeight="1" x14ac:dyDescent="0.25">
      <c r="A96" s="184" t="s">
        <v>181</v>
      </c>
      <c r="B96" s="196" t="s">
        <v>232</v>
      </c>
      <c r="C96" s="207" t="s">
        <v>476</v>
      </c>
      <c r="D96" s="192" t="s">
        <v>477</v>
      </c>
      <c r="E96" s="189"/>
      <c r="F96" s="483">
        <f>SUM(F98+F100+F103)</f>
        <v>4199955</v>
      </c>
    </row>
    <row r="97" spans="1:6" s="50" customFormat="1" ht="46.5" customHeight="1" x14ac:dyDescent="0.25">
      <c r="A97" s="444" t="s">
        <v>484</v>
      </c>
      <c r="B97" s="472" t="s">
        <v>232</v>
      </c>
      <c r="C97" s="473" t="s">
        <v>10</v>
      </c>
      <c r="D97" s="474" t="s">
        <v>477</v>
      </c>
      <c r="E97" s="453"/>
      <c r="F97" s="388">
        <f>SUM(F98+F100+F103)</f>
        <v>4199955</v>
      </c>
    </row>
    <row r="98" spans="1:6" s="50" customFormat="1" ht="51" customHeight="1" x14ac:dyDescent="0.25">
      <c r="A98" s="34" t="s">
        <v>87</v>
      </c>
      <c r="B98" s="157" t="s">
        <v>232</v>
      </c>
      <c r="C98" s="205" t="s">
        <v>10</v>
      </c>
      <c r="D98" s="194" t="s">
        <v>485</v>
      </c>
      <c r="E98" s="37"/>
      <c r="F98" s="387">
        <f>SUM(F99)</f>
        <v>711000</v>
      </c>
    </row>
    <row r="99" spans="1:6" s="50" customFormat="1" ht="48" customHeight="1" x14ac:dyDescent="0.25">
      <c r="A99" s="63" t="s">
        <v>86</v>
      </c>
      <c r="B99" s="158" t="s">
        <v>232</v>
      </c>
      <c r="C99" s="200" t="s">
        <v>10</v>
      </c>
      <c r="D99" s="191" t="s">
        <v>485</v>
      </c>
      <c r="E99" s="62">
        <v>100</v>
      </c>
      <c r="F99" s="390">
        <f>SUM(прил7!H42)</f>
        <v>711000</v>
      </c>
    </row>
    <row r="100" spans="1:6" s="50" customFormat="1" ht="32.25" customHeight="1" x14ac:dyDescent="0.25">
      <c r="A100" s="34" t="s">
        <v>460</v>
      </c>
      <c r="B100" s="157" t="s">
        <v>232</v>
      </c>
      <c r="C100" s="205" t="s">
        <v>10</v>
      </c>
      <c r="D100" s="194" t="s">
        <v>590</v>
      </c>
      <c r="E100" s="37"/>
      <c r="F100" s="387">
        <f>SUM(F101:F102)</f>
        <v>3467955</v>
      </c>
    </row>
    <row r="101" spans="1:6" s="50" customFormat="1" ht="17.25" hidden="1" customHeight="1" x14ac:dyDescent="0.25">
      <c r="A101" s="63" t="s">
        <v>655</v>
      </c>
      <c r="B101" s="158" t="s">
        <v>232</v>
      </c>
      <c r="C101" s="200" t="s">
        <v>10</v>
      </c>
      <c r="D101" s="191" t="s">
        <v>590</v>
      </c>
      <c r="E101" s="62">
        <v>200</v>
      </c>
      <c r="F101" s="390">
        <f>SUM(прил7!H585)</f>
        <v>0</v>
      </c>
    </row>
    <row r="102" spans="1:6" s="50" customFormat="1" ht="17.25" customHeight="1" x14ac:dyDescent="0.25">
      <c r="A102" s="63" t="s">
        <v>40</v>
      </c>
      <c r="B102" s="158" t="s">
        <v>232</v>
      </c>
      <c r="C102" s="200" t="s">
        <v>10</v>
      </c>
      <c r="D102" s="191" t="s">
        <v>590</v>
      </c>
      <c r="E102" s="62">
        <v>300</v>
      </c>
      <c r="F102" s="390">
        <f>SUM(прил7!H586)</f>
        <v>3467955</v>
      </c>
    </row>
    <row r="103" spans="1:6" s="50" customFormat="1" ht="33.75" customHeight="1" x14ac:dyDescent="0.25">
      <c r="A103" s="34" t="s">
        <v>114</v>
      </c>
      <c r="B103" s="157" t="s">
        <v>232</v>
      </c>
      <c r="C103" s="205" t="s">
        <v>10</v>
      </c>
      <c r="D103" s="194" t="s">
        <v>486</v>
      </c>
      <c r="E103" s="37"/>
      <c r="F103" s="387">
        <f>SUM(F104)</f>
        <v>21000</v>
      </c>
    </row>
    <row r="104" spans="1:6" s="50" customFormat="1" ht="32.25" customHeight="1" x14ac:dyDescent="0.25">
      <c r="A104" s="63" t="s">
        <v>655</v>
      </c>
      <c r="B104" s="158" t="s">
        <v>232</v>
      </c>
      <c r="C104" s="200" t="s">
        <v>10</v>
      </c>
      <c r="D104" s="191" t="s">
        <v>486</v>
      </c>
      <c r="E104" s="62">
        <v>200</v>
      </c>
      <c r="F104" s="390">
        <f>SUM(прил7!H44+прил7!H422+прил7!H606+прил7!H622)</f>
        <v>21000</v>
      </c>
    </row>
    <row r="105" spans="1:6" s="50" customFormat="1" ht="17.25" hidden="1" customHeight="1" x14ac:dyDescent="0.25">
      <c r="A105" s="63" t="s">
        <v>18</v>
      </c>
      <c r="B105" s="158" t="s">
        <v>232</v>
      </c>
      <c r="C105" s="200"/>
      <c r="D105" s="191" t="s">
        <v>267</v>
      </c>
      <c r="E105" s="62">
        <v>800</v>
      </c>
      <c r="F105" s="390">
        <f>SUM(прил7!H600)</f>
        <v>0</v>
      </c>
    </row>
    <row r="106" spans="1:6" s="50" customFormat="1" ht="31.5" x14ac:dyDescent="0.25">
      <c r="A106" s="170" t="s">
        <v>454</v>
      </c>
      <c r="B106" s="197" t="s">
        <v>542</v>
      </c>
      <c r="C106" s="323" t="s">
        <v>476</v>
      </c>
      <c r="D106" s="198" t="s">
        <v>477</v>
      </c>
      <c r="E106" s="46"/>
      <c r="F106" s="385">
        <f>SUM(F107+F164+F177+F181)</f>
        <v>189613238</v>
      </c>
    </row>
    <row r="107" spans="1:6" s="50" customFormat="1" ht="47.25" x14ac:dyDescent="0.25">
      <c r="A107" s="188" t="s">
        <v>264</v>
      </c>
      <c r="B107" s="196" t="s">
        <v>239</v>
      </c>
      <c r="C107" s="207" t="s">
        <v>476</v>
      </c>
      <c r="D107" s="192" t="s">
        <v>477</v>
      </c>
      <c r="E107" s="189"/>
      <c r="F107" s="483">
        <f>SUM(F108+F130)</f>
        <v>174315545</v>
      </c>
    </row>
    <row r="108" spans="1:6" s="50" customFormat="1" ht="16.5" customHeight="1" x14ac:dyDescent="0.25">
      <c r="A108" s="471" t="s">
        <v>543</v>
      </c>
      <c r="B108" s="472" t="s">
        <v>239</v>
      </c>
      <c r="C108" s="473" t="s">
        <v>10</v>
      </c>
      <c r="D108" s="474" t="s">
        <v>477</v>
      </c>
      <c r="E108" s="453"/>
      <c r="F108" s="388">
        <f>SUM(F109+F112+F115+F117+F119+F122+F124+F126)</f>
        <v>21228717</v>
      </c>
    </row>
    <row r="109" spans="1:6" s="50" customFormat="1" ht="18" customHeight="1" x14ac:dyDescent="0.25">
      <c r="A109" s="91" t="s">
        <v>180</v>
      </c>
      <c r="B109" s="157" t="s">
        <v>239</v>
      </c>
      <c r="C109" s="205" t="s">
        <v>10</v>
      </c>
      <c r="D109" s="194" t="s">
        <v>591</v>
      </c>
      <c r="E109" s="37"/>
      <c r="F109" s="387">
        <f>SUM(F110:F111)</f>
        <v>1134440</v>
      </c>
    </row>
    <row r="110" spans="1:6" s="50" customFormat="1" ht="18" hidden="1" customHeight="1" x14ac:dyDescent="0.25">
      <c r="A110" s="94" t="s">
        <v>655</v>
      </c>
      <c r="B110" s="158" t="s">
        <v>239</v>
      </c>
      <c r="C110" s="200" t="s">
        <v>10</v>
      </c>
      <c r="D110" s="191" t="s">
        <v>591</v>
      </c>
      <c r="E110" s="62">
        <v>200</v>
      </c>
      <c r="F110" s="390">
        <f>SUM(прил7!H591)</f>
        <v>0</v>
      </c>
    </row>
    <row r="111" spans="1:6" s="50" customFormat="1" ht="17.25" customHeight="1" x14ac:dyDescent="0.25">
      <c r="A111" s="94" t="s">
        <v>40</v>
      </c>
      <c r="B111" s="158" t="s">
        <v>239</v>
      </c>
      <c r="C111" s="200" t="s">
        <v>10</v>
      </c>
      <c r="D111" s="191" t="s">
        <v>591</v>
      </c>
      <c r="E111" s="62">
        <v>300</v>
      </c>
      <c r="F111" s="390">
        <f>SUM(прил7!H592)</f>
        <v>1134440</v>
      </c>
    </row>
    <row r="112" spans="1:6" s="50" customFormat="1" ht="94.5" x14ac:dyDescent="0.25">
      <c r="A112" s="193" t="s">
        <v>157</v>
      </c>
      <c r="B112" s="157" t="s">
        <v>239</v>
      </c>
      <c r="C112" s="205" t="s">
        <v>10</v>
      </c>
      <c r="D112" s="194" t="s">
        <v>545</v>
      </c>
      <c r="E112" s="37"/>
      <c r="F112" s="387">
        <f>SUM(F113:F114)</f>
        <v>10198363</v>
      </c>
    </row>
    <row r="113" spans="1:6" s="50" customFormat="1" ht="47.25" x14ac:dyDescent="0.25">
      <c r="A113" s="169" t="s">
        <v>86</v>
      </c>
      <c r="B113" s="158" t="s">
        <v>239</v>
      </c>
      <c r="C113" s="200" t="s">
        <v>10</v>
      </c>
      <c r="D113" s="191" t="s">
        <v>545</v>
      </c>
      <c r="E113" s="62">
        <v>100</v>
      </c>
      <c r="F113" s="390">
        <f>SUM(прил7!H297)</f>
        <v>10112208</v>
      </c>
    </row>
    <row r="114" spans="1:6" s="50" customFormat="1" ht="30.75" customHeight="1" x14ac:dyDescent="0.25">
      <c r="A114" s="94" t="s">
        <v>655</v>
      </c>
      <c r="B114" s="158" t="s">
        <v>239</v>
      </c>
      <c r="C114" s="200" t="s">
        <v>10</v>
      </c>
      <c r="D114" s="191" t="s">
        <v>545</v>
      </c>
      <c r="E114" s="62">
        <v>200</v>
      </c>
      <c r="F114" s="390">
        <f>SUM(прил7!H298)</f>
        <v>86155</v>
      </c>
    </row>
    <row r="115" spans="1:6" s="50" customFormat="1" ht="18.75" hidden="1" customHeight="1" x14ac:dyDescent="0.25">
      <c r="A115" s="91" t="s">
        <v>688</v>
      </c>
      <c r="B115" s="157" t="s">
        <v>239</v>
      </c>
      <c r="C115" s="205" t="s">
        <v>10</v>
      </c>
      <c r="D115" s="194" t="s">
        <v>687</v>
      </c>
      <c r="E115" s="37"/>
      <c r="F115" s="530">
        <f>SUM(F116)</f>
        <v>0</v>
      </c>
    </row>
    <row r="116" spans="1:6" s="50" customFormat="1" ht="30.75" hidden="1" customHeight="1" x14ac:dyDescent="0.25">
      <c r="A116" s="94" t="s">
        <v>655</v>
      </c>
      <c r="B116" s="158" t="s">
        <v>239</v>
      </c>
      <c r="C116" s="200" t="s">
        <v>10</v>
      </c>
      <c r="D116" s="191" t="s">
        <v>687</v>
      </c>
      <c r="E116" s="62">
        <v>200</v>
      </c>
      <c r="F116" s="390">
        <f>SUM(прил7!H300)</f>
        <v>0</v>
      </c>
    </row>
    <row r="117" spans="1:6" s="50" customFormat="1" ht="30.75" customHeight="1" x14ac:dyDescent="0.25">
      <c r="A117" s="91" t="s">
        <v>680</v>
      </c>
      <c r="B117" s="157" t="s">
        <v>239</v>
      </c>
      <c r="C117" s="205" t="s">
        <v>10</v>
      </c>
      <c r="D117" s="194" t="s">
        <v>679</v>
      </c>
      <c r="E117" s="37"/>
      <c r="F117" s="387">
        <f>SUM(F118)</f>
        <v>27000</v>
      </c>
    </row>
    <row r="118" spans="1:6" s="50" customFormat="1" ht="16.5" customHeight="1" x14ac:dyDescent="0.25">
      <c r="A118" s="94" t="s">
        <v>40</v>
      </c>
      <c r="B118" s="158" t="s">
        <v>239</v>
      </c>
      <c r="C118" s="200" t="s">
        <v>10</v>
      </c>
      <c r="D118" s="191" t="s">
        <v>679</v>
      </c>
      <c r="E118" s="62">
        <v>300</v>
      </c>
      <c r="F118" s="390">
        <f>SUM(прил7!H548)</f>
        <v>27000</v>
      </c>
    </row>
    <row r="119" spans="1:6" s="50" customFormat="1" ht="66" customHeight="1" x14ac:dyDescent="0.25">
      <c r="A119" s="91" t="s">
        <v>108</v>
      </c>
      <c r="B119" s="157" t="s">
        <v>239</v>
      </c>
      <c r="C119" s="205" t="s">
        <v>10</v>
      </c>
      <c r="D119" s="194" t="s">
        <v>583</v>
      </c>
      <c r="E119" s="37"/>
      <c r="F119" s="387">
        <f>SUM(F120:F121)</f>
        <v>822950</v>
      </c>
    </row>
    <row r="120" spans="1:6" s="50" customFormat="1" ht="30.75" customHeight="1" x14ac:dyDescent="0.25">
      <c r="A120" s="94" t="s">
        <v>655</v>
      </c>
      <c r="B120" s="158" t="s">
        <v>239</v>
      </c>
      <c r="C120" s="200" t="s">
        <v>10</v>
      </c>
      <c r="D120" s="191" t="s">
        <v>583</v>
      </c>
      <c r="E120" s="62">
        <v>200</v>
      </c>
      <c r="F120" s="390">
        <f>SUM(прил7!H550)</f>
        <v>3862</v>
      </c>
    </row>
    <row r="121" spans="1:6" s="50" customFormat="1" ht="17.25" customHeight="1" x14ac:dyDescent="0.25">
      <c r="A121" s="94" t="s">
        <v>40</v>
      </c>
      <c r="B121" s="158" t="s">
        <v>239</v>
      </c>
      <c r="C121" s="200" t="s">
        <v>10</v>
      </c>
      <c r="D121" s="191" t="s">
        <v>583</v>
      </c>
      <c r="E121" s="62">
        <v>300</v>
      </c>
      <c r="F121" s="390">
        <f>SUM(прил7!H551)</f>
        <v>819088</v>
      </c>
    </row>
    <row r="122" spans="1:6" s="50" customFormat="1" ht="33.75" hidden="1" customHeight="1" x14ac:dyDescent="0.25">
      <c r="A122" s="91" t="s">
        <v>652</v>
      </c>
      <c r="B122" s="157" t="s">
        <v>239</v>
      </c>
      <c r="C122" s="205" t="s">
        <v>10</v>
      </c>
      <c r="D122" s="194" t="s">
        <v>651</v>
      </c>
      <c r="E122" s="37"/>
      <c r="F122" s="387">
        <f>SUM(F123)</f>
        <v>0</v>
      </c>
    </row>
    <row r="123" spans="1:6" s="50" customFormat="1" ht="32.25" hidden="1" customHeight="1" x14ac:dyDescent="0.25">
      <c r="A123" s="94" t="s">
        <v>655</v>
      </c>
      <c r="B123" s="158" t="s">
        <v>239</v>
      </c>
      <c r="C123" s="200" t="s">
        <v>10</v>
      </c>
      <c r="D123" s="191" t="s">
        <v>651</v>
      </c>
      <c r="E123" s="62">
        <v>200</v>
      </c>
      <c r="F123" s="390">
        <f>SUM(прил7!H302)</f>
        <v>0</v>
      </c>
    </row>
    <row r="124" spans="1:6" s="50" customFormat="1" ht="31.5" customHeight="1" x14ac:dyDescent="0.25">
      <c r="A124" s="91" t="s">
        <v>548</v>
      </c>
      <c r="B124" s="157" t="s">
        <v>239</v>
      </c>
      <c r="C124" s="205" t="s">
        <v>10</v>
      </c>
      <c r="D124" s="194" t="s">
        <v>549</v>
      </c>
      <c r="E124" s="37"/>
      <c r="F124" s="387">
        <f>SUM(F125)</f>
        <v>60000</v>
      </c>
    </row>
    <row r="125" spans="1:6" s="50" customFormat="1" ht="30.75" customHeight="1" x14ac:dyDescent="0.25">
      <c r="A125" s="94" t="s">
        <v>655</v>
      </c>
      <c r="B125" s="158" t="s">
        <v>239</v>
      </c>
      <c r="C125" s="200" t="s">
        <v>10</v>
      </c>
      <c r="D125" s="191" t="s">
        <v>549</v>
      </c>
      <c r="E125" s="62">
        <v>200</v>
      </c>
      <c r="F125" s="390">
        <f>SUM(прил7!H553)</f>
        <v>60000</v>
      </c>
    </row>
    <row r="126" spans="1:6" s="50" customFormat="1" ht="33.75" customHeight="1" x14ac:dyDescent="0.25">
      <c r="A126" s="91" t="s">
        <v>96</v>
      </c>
      <c r="B126" s="157" t="s">
        <v>239</v>
      </c>
      <c r="C126" s="205" t="s">
        <v>10</v>
      </c>
      <c r="D126" s="194" t="s">
        <v>510</v>
      </c>
      <c r="E126" s="37"/>
      <c r="F126" s="387">
        <f>SUM(F127:F129)</f>
        <v>8985964</v>
      </c>
    </row>
    <row r="127" spans="1:6" s="50" customFormat="1" ht="48.75" customHeight="1" x14ac:dyDescent="0.25">
      <c r="A127" s="94" t="s">
        <v>86</v>
      </c>
      <c r="B127" s="158" t="s">
        <v>239</v>
      </c>
      <c r="C127" s="200" t="s">
        <v>10</v>
      </c>
      <c r="D127" s="191" t="s">
        <v>510</v>
      </c>
      <c r="E127" s="62">
        <v>100</v>
      </c>
      <c r="F127" s="390">
        <f>SUM(прил7!H304)</f>
        <v>3530130</v>
      </c>
    </row>
    <row r="128" spans="1:6" s="50" customFormat="1" ht="31.5" customHeight="1" x14ac:dyDescent="0.25">
      <c r="A128" s="94" t="s">
        <v>655</v>
      </c>
      <c r="B128" s="158" t="s">
        <v>239</v>
      </c>
      <c r="C128" s="200" t="s">
        <v>10</v>
      </c>
      <c r="D128" s="191" t="s">
        <v>510</v>
      </c>
      <c r="E128" s="62">
        <v>200</v>
      </c>
      <c r="F128" s="390">
        <f>SUM(прил7!H305)</f>
        <v>5364530</v>
      </c>
    </row>
    <row r="129" spans="1:6" s="50" customFormat="1" ht="17.25" customHeight="1" x14ac:dyDescent="0.25">
      <c r="A129" s="94" t="s">
        <v>18</v>
      </c>
      <c r="B129" s="158" t="s">
        <v>239</v>
      </c>
      <c r="C129" s="200" t="s">
        <v>10</v>
      </c>
      <c r="D129" s="191" t="s">
        <v>510</v>
      </c>
      <c r="E129" s="62">
        <v>800</v>
      </c>
      <c r="F129" s="390">
        <f>SUM(прил7!H306)</f>
        <v>91304</v>
      </c>
    </row>
    <row r="130" spans="1:6" s="50" customFormat="1" ht="17.25" customHeight="1" x14ac:dyDescent="0.25">
      <c r="A130" s="471" t="s">
        <v>555</v>
      </c>
      <c r="B130" s="472" t="s">
        <v>239</v>
      </c>
      <c r="C130" s="473" t="s">
        <v>12</v>
      </c>
      <c r="D130" s="474" t="s">
        <v>477</v>
      </c>
      <c r="E130" s="453"/>
      <c r="F130" s="388">
        <f>SUM(F131+F134+F136+F138+F141+F143+F145+F147+F149+F151+F162+F154+F156+F160)</f>
        <v>153086828</v>
      </c>
    </row>
    <row r="131" spans="1:6" s="50" customFormat="1" ht="81" customHeight="1" x14ac:dyDescent="0.25">
      <c r="A131" s="91" t="s">
        <v>159</v>
      </c>
      <c r="B131" s="157" t="s">
        <v>239</v>
      </c>
      <c r="C131" s="205" t="s">
        <v>12</v>
      </c>
      <c r="D131" s="194" t="s">
        <v>546</v>
      </c>
      <c r="E131" s="37"/>
      <c r="F131" s="387">
        <f>SUM(F132:F133)</f>
        <v>116993898</v>
      </c>
    </row>
    <row r="132" spans="1:6" s="50" customFormat="1" ht="47.25" x14ac:dyDescent="0.25">
      <c r="A132" s="169" t="s">
        <v>86</v>
      </c>
      <c r="B132" s="158" t="s">
        <v>239</v>
      </c>
      <c r="C132" s="200" t="s">
        <v>12</v>
      </c>
      <c r="D132" s="191" t="s">
        <v>546</v>
      </c>
      <c r="E132" s="62">
        <v>100</v>
      </c>
      <c r="F132" s="390">
        <f>SUM(прил7!H322)</f>
        <v>112593195</v>
      </c>
    </row>
    <row r="133" spans="1:6" s="50" customFormat="1" ht="30.75" customHeight="1" x14ac:dyDescent="0.25">
      <c r="A133" s="94" t="s">
        <v>655</v>
      </c>
      <c r="B133" s="158" t="s">
        <v>239</v>
      </c>
      <c r="C133" s="200" t="s">
        <v>12</v>
      </c>
      <c r="D133" s="191" t="s">
        <v>546</v>
      </c>
      <c r="E133" s="62">
        <v>200</v>
      </c>
      <c r="F133" s="390">
        <f>SUM(прил7!H323)</f>
        <v>4400703</v>
      </c>
    </row>
    <row r="134" spans="1:6" s="50" customFormat="1" ht="16.5" customHeight="1" x14ac:dyDescent="0.25">
      <c r="A134" s="91" t="s">
        <v>688</v>
      </c>
      <c r="B134" s="157" t="s">
        <v>239</v>
      </c>
      <c r="C134" s="205" t="s">
        <v>12</v>
      </c>
      <c r="D134" s="194" t="s">
        <v>687</v>
      </c>
      <c r="E134" s="37"/>
      <c r="F134" s="387">
        <f>SUM(F135)</f>
        <v>710000</v>
      </c>
    </row>
    <row r="135" spans="1:6" s="50" customFormat="1" ht="30.75" customHeight="1" x14ac:dyDescent="0.25">
      <c r="A135" s="94" t="s">
        <v>655</v>
      </c>
      <c r="B135" s="158" t="s">
        <v>239</v>
      </c>
      <c r="C135" s="200" t="s">
        <v>12</v>
      </c>
      <c r="D135" s="191" t="s">
        <v>687</v>
      </c>
      <c r="E135" s="62">
        <v>200</v>
      </c>
      <c r="F135" s="390">
        <f>SUM(прил7!H325)</f>
        <v>710000</v>
      </c>
    </row>
    <row r="136" spans="1:6" s="50" customFormat="1" ht="30.75" customHeight="1" x14ac:dyDescent="0.25">
      <c r="A136" s="91" t="s">
        <v>680</v>
      </c>
      <c r="B136" s="157" t="s">
        <v>239</v>
      </c>
      <c r="C136" s="205" t="s">
        <v>12</v>
      </c>
      <c r="D136" s="194" t="s">
        <v>679</v>
      </c>
      <c r="E136" s="37"/>
      <c r="F136" s="387">
        <f>SUM(F137)</f>
        <v>146865</v>
      </c>
    </row>
    <row r="137" spans="1:6" s="50" customFormat="1" ht="48.75" customHeight="1" x14ac:dyDescent="0.25">
      <c r="A137" s="94" t="s">
        <v>86</v>
      </c>
      <c r="B137" s="158" t="s">
        <v>239</v>
      </c>
      <c r="C137" s="200" t="s">
        <v>12</v>
      </c>
      <c r="D137" s="191" t="s">
        <v>679</v>
      </c>
      <c r="E137" s="62">
        <v>100</v>
      </c>
      <c r="F137" s="390">
        <f>SUM(прил7!H327+прил7!H556)</f>
        <v>146865</v>
      </c>
    </row>
    <row r="138" spans="1:6" s="50" customFormat="1" ht="64.5" customHeight="1" x14ac:dyDescent="0.25">
      <c r="A138" s="91" t="s">
        <v>108</v>
      </c>
      <c r="B138" s="157" t="s">
        <v>239</v>
      </c>
      <c r="C138" s="205" t="s">
        <v>12</v>
      </c>
      <c r="D138" s="194" t="s">
        <v>583</v>
      </c>
      <c r="E138" s="37"/>
      <c r="F138" s="387">
        <f>SUM(F139:F140)</f>
        <v>7042939</v>
      </c>
    </row>
    <row r="139" spans="1:6" s="50" customFormat="1" ht="30" customHeight="1" x14ac:dyDescent="0.25">
      <c r="A139" s="94" t="s">
        <v>655</v>
      </c>
      <c r="B139" s="158" t="s">
        <v>239</v>
      </c>
      <c r="C139" s="200" t="s">
        <v>12</v>
      </c>
      <c r="D139" s="191" t="s">
        <v>583</v>
      </c>
      <c r="E139" s="62">
        <v>200</v>
      </c>
      <c r="F139" s="390">
        <f>SUM(прил7!H558)</f>
        <v>30043</v>
      </c>
    </row>
    <row r="140" spans="1:6" s="50" customFormat="1" ht="16.5" customHeight="1" x14ac:dyDescent="0.25">
      <c r="A140" s="94" t="s">
        <v>40</v>
      </c>
      <c r="B140" s="158" t="s">
        <v>239</v>
      </c>
      <c r="C140" s="200" t="s">
        <v>12</v>
      </c>
      <c r="D140" s="191" t="s">
        <v>583</v>
      </c>
      <c r="E140" s="62">
        <v>300</v>
      </c>
      <c r="F140" s="390">
        <f>SUM(прил7!H559)</f>
        <v>7012896</v>
      </c>
    </row>
    <row r="141" spans="1:6" s="50" customFormat="1" ht="64.5" customHeight="1" x14ac:dyDescent="0.25">
      <c r="A141" s="91" t="s">
        <v>681</v>
      </c>
      <c r="B141" s="157" t="s">
        <v>239</v>
      </c>
      <c r="C141" s="205" t="s">
        <v>12</v>
      </c>
      <c r="D141" s="194" t="s">
        <v>678</v>
      </c>
      <c r="E141" s="37"/>
      <c r="F141" s="387">
        <f>SUM(F142)</f>
        <v>174108</v>
      </c>
    </row>
    <row r="142" spans="1:6" s="50" customFormat="1" ht="31.5" customHeight="1" x14ac:dyDescent="0.25">
      <c r="A142" s="94" t="s">
        <v>655</v>
      </c>
      <c r="B142" s="158" t="s">
        <v>239</v>
      </c>
      <c r="C142" s="200" t="s">
        <v>12</v>
      </c>
      <c r="D142" s="191" t="s">
        <v>678</v>
      </c>
      <c r="E142" s="62">
        <v>200</v>
      </c>
      <c r="F142" s="390">
        <f>SUM(прил7!H329)</f>
        <v>174108</v>
      </c>
    </row>
    <row r="143" spans="1:6" s="50" customFormat="1" ht="19.5" customHeight="1" x14ac:dyDescent="0.25">
      <c r="A143" s="193" t="s">
        <v>459</v>
      </c>
      <c r="B143" s="157" t="s">
        <v>239</v>
      </c>
      <c r="C143" s="205" t="s">
        <v>12</v>
      </c>
      <c r="D143" s="194" t="s">
        <v>547</v>
      </c>
      <c r="E143" s="37"/>
      <c r="F143" s="387">
        <f>SUM(F144)</f>
        <v>895700</v>
      </c>
    </row>
    <row r="144" spans="1:6" s="50" customFormat="1" ht="47.25" x14ac:dyDescent="0.25">
      <c r="A144" s="169" t="s">
        <v>86</v>
      </c>
      <c r="B144" s="158" t="s">
        <v>239</v>
      </c>
      <c r="C144" s="200" t="s">
        <v>12</v>
      </c>
      <c r="D144" s="191" t="s">
        <v>547</v>
      </c>
      <c r="E144" s="62">
        <v>100</v>
      </c>
      <c r="F144" s="390">
        <f>SUM(прил7!H331)</f>
        <v>895700</v>
      </c>
    </row>
    <row r="145" spans="1:6" s="50" customFormat="1" ht="47.25" x14ac:dyDescent="0.25">
      <c r="A145" s="193" t="s">
        <v>774</v>
      </c>
      <c r="B145" s="157" t="s">
        <v>239</v>
      </c>
      <c r="C145" s="205" t="s">
        <v>12</v>
      </c>
      <c r="D145" s="194" t="s">
        <v>773</v>
      </c>
      <c r="E145" s="37"/>
      <c r="F145" s="387">
        <f>SUM(F146)</f>
        <v>875000</v>
      </c>
    </row>
    <row r="146" spans="1:6" s="50" customFormat="1" ht="31.5" x14ac:dyDescent="0.25">
      <c r="A146" s="169" t="s">
        <v>655</v>
      </c>
      <c r="B146" s="158" t="s">
        <v>239</v>
      </c>
      <c r="C146" s="200" t="s">
        <v>12</v>
      </c>
      <c r="D146" s="191" t="s">
        <v>773</v>
      </c>
      <c r="E146" s="62">
        <v>200</v>
      </c>
      <c r="F146" s="390">
        <f>SUM(прил7!H332)</f>
        <v>875000</v>
      </c>
    </row>
    <row r="147" spans="1:6" s="50" customFormat="1" ht="31.5" x14ac:dyDescent="0.25">
      <c r="A147" s="193" t="s">
        <v>800</v>
      </c>
      <c r="B147" s="157" t="s">
        <v>239</v>
      </c>
      <c r="C147" s="205" t="s">
        <v>12</v>
      </c>
      <c r="D147" s="194" t="s">
        <v>799</v>
      </c>
      <c r="E147" s="37"/>
      <c r="F147" s="387">
        <f>SUM(F148)</f>
        <v>1625000</v>
      </c>
    </row>
    <row r="148" spans="1:6" s="50" customFormat="1" ht="31.5" x14ac:dyDescent="0.25">
      <c r="A148" s="169" t="s">
        <v>655</v>
      </c>
      <c r="B148" s="158" t="s">
        <v>239</v>
      </c>
      <c r="C148" s="200" t="s">
        <v>12</v>
      </c>
      <c r="D148" s="191" t="s">
        <v>799</v>
      </c>
      <c r="E148" s="62">
        <v>200</v>
      </c>
      <c r="F148" s="390">
        <f>SUM(прил7!H335)</f>
        <v>1625000</v>
      </c>
    </row>
    <row r="149" spans="1:6" s="50" customFormat="1" ht="31.5" x14ac:dyDescent="0.25">
      <c r="A149" s="193" t="s">
        <v>652</v>
      </c>
      <c r="B149" s="157" t="s">
        <v>239</v>
      </c>
      <c r="C149" s="205" t="s">
        <v>12</v>
      </c>
      <c r="D149" s="194" t="s">
        <v>651</v>
      </c>
      <c r="E149" s="37"/>
      <c r="F149" s="387">
        <f>SUM(F150)</f>
        <v>382308</v>
      </c>
    </row>
    <row r="150" spans="1:6" s="50" customFormat="1" ht="32.25" customHeight="1" x14ac:dyDescent="0.25">
      <c r="A150" s="94" t="s">
        <v>655</v>
      </c>
      <c r="B150" s="158" t="s">
        <v>239</v>
      </c>
      <c r="C150" s="200" t="s">
        <v>12</v>
      </c>
      <c r="D150" s="191" t="s">
        <v>651</v>
      </c>
      <c r="E150" s="62">
        <v>200</v>
      </c>
      <c r="F150" s="390">
        <f>SUM(прил7!H336)</f>
        <v>382308</v>
      </c>
    </row>
    <row r="151" spans="1:6" s="50" customFormat="1" ht="31.5" x14ac:dyDescent="0.25">
      <c r="A151" s="91" t="s">
        <v>548</v>
      </c>
      <c r="B151" s="157" t="s">
        <v>239</v>
      </c>
      <c r="C151" s="205" t="s">
        <v>12</v>
      </c>
      <c r="D151" s="194" t="s">
        <v>549</v>
      </c>
      <c r="E151" s="37"/>
      <c r="F151" s="387">
        <f>SUM(F152:F153)</f>
        <v>724843</v>
      </c>
    </row>
    <row r="152" spans="1:6" s="50" customFormat="1" ht="47.25" x14ac:dyDescent="0.25">
      <c r="A152" s="94" t="s">
        <v>86</v>
      </c>
      <c r="B152" s="158" t="s">
        <v>239</v>
      </c>
      <c r="C152" s="200" t="s">
        <v>12</v>
      </c>
      <c r="D152" s="191" t="s">
        <v>549</v>
      </c>
      <c r="E152" s="62">
        <v>100</v>
      </c>
      <c r="F152" s="390">
        <f>SUM(прил7!H339)</f>
        <v>501081</v>
      </c>
    </row>
    <row r="153" spans="1:6" s="50" customFormat="1" ht="15.75" customHeight="1" x14ac:dyDescent="0.25">
      <c r="A153" s="94" t="s">
        <v>40</v>
      </c>
      <c r="B153" s="158" t="s">
        <v>239</v>
      </c>
      <c r="C153" s="200" t="s">
        <v>12</v>
      </c>
      <c r="D153" s="191" t="s">
        <v>549</v>
      </c>
      <c r="E153" s="62">
        <v>300</v>
      </c>
      <c r="F153" s="390">
        <f>SUM(прил7!H340+прил7!H561)</f>
        <v>223762</v>
      </c>
    </row>
    <row r="154" spans="1:6" s="50" customFormat="1" ht="47.25" x14ac:dyDescent="0.25">
      <c r="A154" s="91" t="s">
        <v>550</v>
      </c>
      <c r="B154" s="157" t="s">
        <v>239</v>
      </c>
      <c r="C154" s="205" t="s">
        <v>12</v>
      </c>
      <c r="D154" s="194" t="s">
        <v>551</v>
      </c>
      <c r="E154" s="37"/>
      <c r="F154" s="387">
        <f>SUM(F155)</f>
        <v>1475000</v>
      </c>
    </row>
    <row r="155" spans="1:6" s="50" customFormat="1" ht="30.75" customHeight="1" x14ac:dyDescent="0.25">
      <c r="A155" s="94" t="s">
        <v>655</v>
      </c>
      <c r="B155" s="158" t="s">
        <v>239</v>
      </c>
      <c r="C155" s="200" t="s">
        <v>12</v>
      </c>
      <c r="D155" s="191" t="s">
        <v>551</v>
      </c>
      <c r="E155" s="62">
        <v>200</v>
      </c>
      <c r="F155" s="390">
        <f>SUM(прил7!H342)</f>
        <v>1475000</v>
      </c>
    </row>
    <row r="156" spans="1:6" s="50" customFormat="1" ht="31.5" x14ac:dyDescent="0.25">
      <c r="A156" s="91" t="s">
        <v>96</v>
      </c>
      <c r="B156" s="157" t="s">
        <v>239</v>
      </c>
      <c r="C156" s="205" t="s">
        <v>12</v>
      </c>
      <c r="D156" s="194" t="s">
        <v>510</v>
      </c>
      <c r="E156" s="37"/>
      <c r="F156" s="387">
        <f>SUM(F157:F159)</f>
        <v>22041167</v>
      </c>
    </row>
    <row r="157" spans="1:6" s="50" customFormat="1" ht="47.25" x14ac:dyDescent="0.25">
      <c r="A157" s="94" t="s">
        <v>86</v>
      </c>
      <c r="B157" s="158" t="s">
        <v>239</v>
      </c>
      <c r="C157" s="200" t="s">
        <v>12</v>
      </c>
      <c r="D157" s="191" t="s">
        <v>510</v>
      </c>
      <c r="E157" s="62">
        <v>100</v>
      </c>
      <c r="F157" s="390">
        <f>SUM(прил7!H344)</f>
        <v>889912</v>
      </c>
    </row>
    <row r="158" spans="1:6" s="50" customFormat="1" ht="30" customHeight="1" x14ac:dyDescent="0.25">
      <c r="A158" s="94" t="s">
        <v>655</v>
      </c>
      <c r="B158" s="158" t="s">
        <v>239</v>
      </c>
      <c r="C158" s="200" t="s">
        <v>12</v>
      </c>
      <c r="D158" s="191" t="s">
        <v>510</v>
      </c>
      <c r="E158" s="62">
        <v>200</v>
      </c>
      <c r="F158" s="390">
        <f>SUM(прил7!H345)</f>
        <v>18100846</v>
      </c>
    </row>
    <row r="159" spans="1:6" s="50" customFormat="1" ht="16.5" customHeight="1" x14ac:dyDescent="0.25">
      <c r="A159" s="94" t="s">
        <v>18</v>
      </c>
      <c r="B159" s="158" t="s">
        <v>239</v>
      </c>
      <c r="C159" s="200" t="s">
        <v>12</v>
      </c>
      <c r="D159" s="191" t="s">
        <v>510</v>
      </c>
      <c r="E159" s="62">
        <v>800</v>
      </c>
      <c r="F159" s="390">
        <f>SUM(прил7!H346)</f>
        <v>3050409</v>
      </c>
    </row>
    <row r="160" spans="1:6" s="50" customFormat="1" ht="30.75" hidden="1" customHeight="1" x14ac:dyDescent="0.25">
      <c r="A160" s="91" t="s">
        <v>650</v>
      </c>
      <c r="B160" s="157" t="s">
        <v>239</v>
      </c>
      <c r="C160" s="205" t="s">
        <v>12</v>
      </c>
      <c r="D160" s="194" t="s">
        <v>649</v>
      </c>
      <c r="E160" s="37"/>
      <c r="F160" s="387">
        <f>SUM(F161)</f>
        <v>0</v>
      </c>
    </row>
    <row r="161" spans="1:6" s="50" customFormat="1" ht="31.5" hidden="1" customHeight="1" x14ac:dyDescent="0.25">
      <c r="A161" s="94" t="s">
        <v>655</v>
      </c>
      <c r="B161" s="158" t="s">
        <v>239</v>
      </c>
      <c r="C161" s="200" t="s">
        <v>12</v>
      </c>
      <c r="D161" s="191" t="s">
        <v>649</v>
      </c>
      <c r="E161" s="62" t="s">
        <v>16</v>
      </c>
      <c r="F161" s="390">
        <f>SUM(прил7!H348)</f>
        <v>0</v>
      </c>
    </row>
    <row r="162" spans="1:6" s="50" customFormat="1" ht="18.75" hidden="1" customHeight="1" x14ac:dyDescent="0.25">
      <c r="A162" s="91" t="s">
        <v>654</v>
      </c>
      <c r="B162" s="157" t="s">
        <v>239</v>
      </c>
      <c r="C162" s="205" t="s">
        <v>12</v>
      </c>
      <c r="D162" s="194" t="s">
        <v>653</v>
      </c>
      <c r="E162" s="37"/>
      <c r="F162" s="387">
        <f>SUM(F163)</f>
        <v>0</v>
      </c>
    </row>
    <row r="163" spans="1:6" s="50" customFormat="1" ht="30.75" hidden="1" customHeight="1" x14ac:dyDescent="0.25">
      <c r="A163" s="94" t="s">
        <v>655</v>
      </c>
      <c r="B163" s="158" t="s">
        <v>239</v>
      </c>
      <c r="C163" s="200" t="s">
        <v>12</v>
      </c>
      <c r="D163" s="191" t="s">
        <v>653</v>
      </c>
      <c r="E163" s="62">
        <v>200</v>
      </c>
      <c r="F163" s="390">
        <f>SUM(прил7!H350)</f>
        <v>0</v>
      </c>
    </row>
    <row r="164" spans="1:6" s="50" customFormat="1" ht="47.25" x14ac:dyDescent="0.25">
      <c r="A164" s="188" t="s">
        <v>265</v>
      </c>
      <c r="B164" s="196" t="s">
        <v>240</v>
      </c>
      <c r="C164" s="207" t="s">
        <v>476</v>
      </c>
      <c r="D164" s="192" t="s">
        <v>477</v>
      </c>
      <c r="E164" s="189"/>
      <c r="F164" s="483">
        <f>SUM(F165)</f>
        <v>7263653</v>
      </c>
    </row>
    <row r="165" spans="1:6" s="50" customFormat="1" ht="31.5" x14ac:dyDescent="0.25">
      <c r="A165" s="450" t="s">
        <v>559</v>
      </c>
      <c r="B165" s="472" t="s">
        <v>240</v>
      </c>
      <c r="C165" s="473" t="s">
        <v>10</v>
      </c>
      <c r="D165" s="474" t="s">
        <v>477</v>
      </c>
      <c r="E165" s="453"/>
      <c r="F165" s="388">
        <f>SUM(F166+F168+F171+F175)</f>
        <v>7263653</v>
      </c>
    </row>
    <row r="166" spans="1:6" s="50" customFormat="1" ht="31.5" x14ac:dyDescent="0.25">
      <c r="A166" s="193" t="s">
        <v>680</v>
      </c>
      <c r="B166" s="157" t="s">
        <v>240</v>
      </c>
      <c r="C166" s="205" t="s">
        <v>10</v>
      </c>
      <c r="D166" s="194" t="s">
        <v>679</v>
      </c>
      <c r="E166" s="37"/>
      <c r="F166" s="387">
        <f>SUM(F167)</f>
        <v>8000</v>
      </c>
    </row>
    <row r="167" spans="1:6" s="50" customFormat="1" ht="18" customHeight="1" x14ac:dyDescent="0.25">
      <c r="A167" s="94" t="s">
        <v>40</v>
      </c>
      <c r="B167" s="158" t="s">
        <v>240</v>
      </c>
      <c r="C167" s="200" t="s">
        <v>10</v>
      </c>
      <c r="D167" s="191" t="s">
        <v>679</v>
      </c>
      <c r="E167" s="62">
        <v>300</v>
      </c>
      <c r="F167" s="390">
        <f>SUM(прил7!H565)</f>
        <v>8000</v>
      </c>
    </row>
    <row r="168" spans="1:6" s="50" customFormat="1" ht="63" customHeight="1" x14ac:dyDescent="0.25">
      <c r="A168" s="91" t="s">
        <v>108</v>
      </c>
      <c r="B168" s="157" t="s">
        <v>240</v>
      </c>
      <c r="C168" s="205" t="s">
        <v>10</v>
      </c>
      <c r="D168" s="194" t="s">
        <v>583</v>
      </c>
      <c r="E168" s="37"/>
      <c r="F168" s="387">
        <f>SUM(F169:F170)</f>
        <v>95359</v>
      </c>
    </row>
    <row r="169" spans="1:6" s="50" customFormat="1" ht="15.75" hidden="1" customHeight="1" x14ac:dyDescent="0.25">
      <c r="A169" s="94" t="s">
        <v>655</v>
      </c>
      <c r="B169" s="158" t="s">
        <v>240</v>
      </c>
      <c r="C169" s="200" t="s">
        <v>10</v>
      </c>
      <c r="D169" s="191" t="s">
        <v>583</v>
      </c>
      <c r="E169" s="62">
        <v>200</v>
      </c>
      <c r="F169" s="390">
        <f>SUM(прил7!H567)</f>
        <v>0</v>
      </c>
    </row>
    <row r="170" spans="1:6" s="50" customFormat="1" ht="17.25" customHeight="1" x14ac:dyDescent="0.25">
      <c r="A170" s="94" t="s">
        <v>40</v>
      </c>
      <c r="B170" s="158" t="s">
        <v>240</v>
      </c>
      <c r="C170" s="200" t="s">
        <v>10</v>
      </c>
      <c r="D170" s="191" t="s">
        <v>583</v>
      </c>
      <c r="E170" s="62">
        <v>300</v>
      </c>
      <c r="F170" s="390">
        <f>SUM(прил7!H568)</f>
        <v>95359</v>
      </c>
    </row>
    <row r="171" spans="1:6" s="50" customFormat="1" ht="31.5" x14ac:dyDescent="0.25">
      <c r="A171" s="91" t="s">
        <v>96</v>
      </c>
      <c r="B171" s="157" t="s">
        <v>240</v>
      </c>
      <c r="C171" s="205" t="s">
        <v>10</v>
      </c>
      <c r="D171" s="194" t="s">
        <v>510</v>
      </c>
      <c r="E171" s="37"/>
      <c r="F171" s="387">
        <f>SUM(F172:F174)</f>
        <v>7138294</v>
      </c>
    </row>
    <row r="172" spans="1:6" s="50" customFormat="1" ht="47.25" x14ac:dyDescent="0.25">
      <c r="A172" s="94" t="s">
        <v>86</v>
      </c>
      <c r="B172" s="158" t="s">
        <v>240</v>
      </c>
      <c r="C172" s="200" t="s">
        <v>10</v>
      </c>
      <c r="D172" s="191" t="s">
        <v>510</v>
      </c>
      <c r="E172" s="62">
        <v>100</v>
      </c>
      <c r="F172" s="390">
        <f>SUM(прил7!H389)</f>
        <v>4199000</v>
      </c>
    </row>
    <row r="173" spans="1:6" s="50" customFormat="1" ht="30" customHeight="1" x14ac:dyDescent="0.25">
      <c r="A173" s="94" t="s">
        <v>655</v>
      </c>
      <c r="B173" s="158" t="s">
        <v>240</v>
      </c>
      <c r="C173" s="200" t="s">
        <v>10</v>
      </c>
      <c r="D173" s="191" t="s">
        <v>510</v>
      </c>
      <c r="E173" s="62">
        <v>200</v>
      </c>
      <c r="F173" s="390">
        <f>SUM(прил7!H390)</f>
        <v>1875046</v>
      </c>
    </row>
    <row r="174" spans="1:6" s="50" customFormat="1" ht="15.75" customHeight="1" x14ac:dyDescent="0.25">
      <c r="A174" s="94" t="s">
        <v>18</v>
      </c>
      <c r="B174" s="158" t="s">
        <v>240</v>
      </c>
      <c r="C174" s="200" t="s">
        <v>10</v>
      </c>
      <c r="D174" s="191" t="s">
        <v>510</v>
      </c>
      <c r="E174" s="62">
        <v>800</v>
      </c>
      <c r="F174" s="390">
        <f>SUM(прил7!H391)</f>
        <v>1064248</v>
      </c>
    </row>
    <row r="175" spans="1:6" s="50" customFormat="1" ht="33" customHeight="1" x14ac:dyDescent="0.25">
      <c r="A175" s="91" t="s">
        <v>548</v>
      </c>
      <c r="B175" s="157" t="s">
        <v>240</v>
      </c>
      <c r="C175" s="205" t="s">
        <v>10</v>
      </c>
      <c r="D175" s="194" t="s">
        <v>549</v>
      </c>
      <c r="E175" s="37"/>
      <c r="F175" s="387">
        <f>SUM(F176)</f>
        <v>22000</v>
      </c>
    </row>
    <row r="176" spans="1:6" s="50" customFormat="1" ht="15.75" customHeight="1" x14ac:dyDescent="0.25">
      <c r="A176" s="94" t="s">
        <v>40</v>
      </c>
      <c r="B176" s="158" t="s">
        <v>240</v>
      </c>
      <c r="C176" s="200" t="s">
        <v>10</v>
      </c>
      <c r="D176" s="191" t="s">
        <v>549</v>
      </c>
      <c r="E176" s="62">
        <v>300</v>
      </c>
      <c r="F176" s="390">
        <f>SUM(прил7!H570)</f>
        <v>22000</v>
      </c>
    </row>
    <row r="177" spans="1:6" s="50" customFormat="1" ht="63" x14ac:dyDescent="0.25">
      <c r="A177" s="188" t="s">
        <v>266</v>
      </c>
      <c r="B177" s="196" t="s">
        <v>241</v>
      </c>
      <c r="C177" s="207" t="s">
        <v>476</v>
      </c>
      <c r="D177" s="192" t="s">
        <v>477</v>
      </c>
      <c r="E177" s="189"/>
      <c r="F177" s="483">
        <f>SUM(F178)</f>
        <v>96932</v>
      </c>
    </row>
    <row r="178" spans="1:6" s="50" customFormat="1" ht="31.5" x14ac:dyDescent="0.25">
      <c r="A178" s="450" t="s">
        <v>552</v>
      </c>
      <c r="B178" s="472" t="s">
        <v>241</v>
      </c>
      <c r="C178" s="473" t="s">
        <v>10</v>
      </c>
      <c r="D178" s="474" t="s">
        <v>477</v>
      </c>
      <c r="E178" s="453"/>
      <c r="F178" s="388">
        <f>SUM(F179)</f>
        <v>96932</v>
      </c>
    </row>
    <row r="179" spans="1:6" s="50" customFormat="1" ht="17.25" customHeight="1" x14ac:dyDescent="0.25">
      <c r="A179" s="91" t="s">
        <v>553</v>
      </c>
      <c r="B179" s="157" t="s">
        <v>241</v>
      </c>
      <c r="C179" s="205" t="s">
        <v>10</v>
      </c>
      <c r="D179" s="194" t="s">
        <v>554</v>
      </c>
      <c r="E179" s="37"/>
      <c r="F179" s="387">
        <f>SUM(F180)</f>
        <v>96932</v>
      </c>
    </row>
    <row r="180" spans="1:6" s="50" customFormat="1" ht="31.5" customHeight="1" x14ac:dyDescent="0.25">
      <c r="A180" s="94" t="s">
        <v>655</v>
      </c>
      <c r="B180" s="158" t="s">
        <v>241</v>
      </c>
      <c r="C180" s="200" t="s">
        <v>10</v>
      </c>
      <c r="D180" s="191" t="s">
        <v>554</v>
      </c>
      <c r="E180" s="62">
        <v>200</v>
      </c>
      <c r="F180" s="390">
        <f>SUM(прил7!H354)</f>
        <v>96932</v>
      </c>
    </row>
    <row r="181" spans="1:6" s="50" customFormat="1" ht="48" customHeight="1" x14ac:dyDescent="0.25">
      <c r="A181" s="195" t="s">
        <v>169</v>
      </c>
      <c r="B181" s="196" t="s">
        <v>244</v>
      </c>
      <c r="C181" s="207" t="s">
        <v>476</v>
      </c>
      <c r="D181" s="192" t="s">
        <v>477</v>
      </c>
      <c r="E181" s="189"/>
      <c r="F181" s="483">
        <f>SUM(F182+F189)</f>
        <v>7937108</v>
      </c>
    </row>
    <row r="182" spans="1:6" s="50" customFormat="1" ht="33" customHeight="1" x14ac:dyDescent="0.25">
      <c r="A182" s="471" t="s">
        <v>566</v>
      </c>
      <c r="B182" s="472" t="s">
        <v>244</v>
      </c>
      <c r="C182" s="473" t="s">
        <v>10</v>
      </c>
      <c r="D182" s="474" t="s">
        <v>477</v>
      </c>
      <c r="E182" s="453"/>
      <c r="F182" s="388">
        <f>SUM(F183+F185)</f>
        <v>6713482</v>
      </c>
    </row>
    <row r="183" spans="1:6" s="50" customFormat="1" ht="31.5" x14ac:dyDescent="0.25">
      <c r="A183" s="89" t="s">
        <v>170</v>
      </c>
      <c r="B183" s="157" t="s">
        <v>244</v>
      </c>
      <c r="C183" s="205" t="s">
        <v>10</v>
      </c>
      <c r="D183" s="194" t="s">
        <v>567</v>
      </c>
      <c r="E183" s="37"/>
      <c r="F183" s="387">
        <f>SUM(F184)</f>
        <v>38436</v>
      </c>
    </row>
    <row r="184" spans="1:6" s="50" customFormat="1" ht="47.25" x14ac:dyDescent="0.25">
      <c r="A184" s="201" t="s">
        <v>86</v>
      </c>
      <c r="B184" s="158" t="s">
        <v>244</v>
      </c>
      <c r="C184" s="200" t="s">
        <v>10</v>
      </c>
      <c r="D184" s="191" t="s">
        <v>567</v>
      </c>
      <c r="E184" s="62">
        <v>100</v>
      </c>
      <c r="F184" s="390">
        <f>SUM(прил7!H427)</f>
        <v>38436</v>
      </c>
    </row>
    <row r="185" spans="1:6" s="50" customFormat="1" ht="31.5" x14ac:dyDescent="0.25">
      <c r="A185" s="89" t="s">
        <v>96</v>
      </c>
      <c r="B185" s="157" t="s">
        <v>244</v>
      </c>
      <c r="C185" s="205" t="s">
        <v>10</v>
      </c>
      <c r="D185" s="194" t="s">
        <v>510</v>
      </c>
      <c r="E185" s="37"/>
      <c r="F185" s="387">
        <f>SUM(F186:F188)</f>
        <v>6675046</v>
      </c>
    </row>
    <row r="186" spans="1:6" s="50" customFormat="1" ht="47.25" x14ac:dyDescent="0.25">
      <c r="A186" s="201" t="s">
        <v>86</v>
      </c>
      <c r="B186" s="158" t="s">
        <v>244</v>
      </c>
      <c r="C186" s="200" t="s">
        <v>10</v>
      </c>
      <c r="D186" s="191" t="s">
        <v>510</v>
      </c>
      <c r="E186" s="62">
        <v>100</v>
      </c>
      <c r="F186" s="390">
        <f>SUM(прил7!H429)</f>
        <v>5716602</v>
      </c>
    </row>
    <row r="187" spans="1:6" s="50" customFormat="1" ht="30" customHeight="1" x14ac:dyDescent="0.25">
      <c r="A187" s="94" t="s">
        <v>655</v>
      </c>
      <c r="B187" s="158" t="s">
        <v>244</v>
      </c>
      <c r="C187" s="200" t="s">
        <v>10</v>
      </c>
      <c r="D187" s="191" t="s">
        <v>510</v>
      </c>
      <c r="E187" s="62">
        <v>200</v>
      </c>
      <c r="F187" s="390">
        <f>SUM(прил7!H430)</f>
        <v>954884</v>
      </c>
    </row>
    <row r="188" spans="1:6" s="50" customFormat="1" ht="15.75" customHeight="1" x14ac:dyDescent="0.25">
      <c r="A188" s="94" t="s">
        <v>18</v>
      </c>
      <c r="B188" s="158" t="s">
        <v>244</v>
      </c>
      <c r="C188" s="200" t="s">
        <v>10</v>
      </c>
      <c r="D188" s="191" t="s">
        <v>510</v>
      </c>
      <c r="E188" s="62">
        <v>800</v>
      </c>
      <c r="F188" s="390">
        <f>SUM(прил7!H431)</f>
        <v>3560</v>
      </c>
    </row>
    <row r="189" spans="1:6" s="50" customFormat="1" ht="62.25" customHeight="1" x14ac:dyDescent="0.25">
      <c r="A189" s="471" t="s">
        <v>568</v>
      </c>
      <c r="B189" s="472" t="s">
        <v>244</v>
      </c>
      <c r="C189" s="473" t="s">
        <v>12</v>
      </c>
      <c r="D189" s="474" t="s">
        <v>477</v>
      </c>
      <c r="E189" s="453"/>
      <c r="F189" s="388">
        <f>SUM(F190)</f>
        <v>1223626</v>
      </c>
    </row>
    <row r="190" spans="1:6" s="50" customFormat="1" ht="31.5" x14ac:dyDescent="0.25">
      <c r="A190" s="89" t="s">
        <v>85</v>
      </c>
      <c r="B190" s="157" t="s">
        <v>244</v>
      </c>
      <c r="C190" s="205" t="s">
        <v>12</v>
      </c>
      <c r="D190" s="194" t="s">
        <v>481</v>
      </c>
      <c r="E190" s="37"/>
      <c r="F190" s="387">
        <f>SUM(F191:F192)</f>
        <v>1223626</v>
      </c>
    </row>
    <row r="191" spans="1:6" s="50" customFormat="1" ht="47.25" x14ac:dyDescent="0.25">
      <c r="A191" s="201" t="s">
        <v>86</v>
      </c>
      <c r="B191" s="158" t="s">
        <v>244</v>
      </c>
      <c r="C191" s="200" t="s">
        <v>12</v>
      </c>
      <c r="D191" s="191" t="s">
        <v>481</v>
      </c>
      <c r="E191" s="62">
        <v>100</v>
      </c>
      <c r="F191" s="390">
        <f>SUM(прил7!H434)</f>
        <v>1223626</v>
      </c>
    </row>
    <row r="192" spans="1:6" s="50" customFormat="1" ht="31.5" hidden="1" x14ac:dyDescent="0.25">
      <c r="A192" s="94" t="s">
        <v>655</v>
      </c>
      <c r="B192" s="158" t="s">
        <v>244</v>
      </c>
      <c r="C192" s="200" t="s">
        <v>12</v>
      </c>
      <c r="D192" s="191" t="s">
        <v>481</v>
      </c>
      <c r="E192" s="62">
        <v>200</v>
      </c>
      <c r="F192" s="390">
        <f>SUM(прил7!H435)</f>
        <v>0</v>
      </c>
    </row>
    <row r="193" spans="1:6" ht="51" customHeight="1" x14ac:dyDescent="0.25">
      <c r="A193" s="67" t="s">
        <v>138</v>
      </c>
      <c r="B193" s="197" t="s">
        <v>502</v>
      </c>
      <c r="C193" s="323" t="s">
        <v>476</v>
      </c>
      <c r="D193" s="198" t="s">
        <v>477</v>
      </c>
      <c r="E193" s="171"/>
      <c r="F193" s="385">
        <f>SUM(F194)</f>
        <v>420800</v>
      </c>
    </row>
    <row r="194" spans="1:6" s="50" customFormat="1" ht="66" customHeight="1" x14ac:dyDescent="0.25">
      <c r="A194" s="184" t="s">
        <v>139</v>
      </c>
      <c r="B194" s="196" t="s">
        <v>211</v>
      </c>
      <c r="C194" s="207" t="s">
        <v>476</v>
      </c>
      <c r="D194" s="192" t="s">
        <v>477</v>
      </c>
      <c r="E194" s="204"/>
      <c r="F194" s="483">
        <f>SUM(F195)</f>
        <v>420800</v>
      </c>
    </row>
    <row r="195" spans="1:6" s="50" customFormat="1" ht="45.75" customHeight="1" x14ac:dyDescent="0.25">
      <c r="A195" s="444" t="s">
        <v>503</v>
      </c>
      <c r="B195" s="472" t="s">
        <v>211</v>
      </c>
      <c r="C195" s="473" t="s">
        <v>10</v>
      </c>
      <c r="D195" s="474" t="s">
        <v>477</v>
      </c>
      <c r="E195" s="484"/>
      <c r="F195" s="388">
        <f>SUM(F196+F198+F200)</f>
        <v>420800</v>
      </c>
    </row>
    <row r="196" spans="1:6" s="50" customFormat="1" ht="16.5" customHeight="1" x14ac:dyDescent="0.25">
      <c r="A196" s="34" t="s">
        <v>505</v>
      </c>
      <c r="B196" s="157" t="s">
        <v>211</v>
      </c>
      <c r="C196" s="205" t="s">
        <v>10</v>
      </c>
      <c r="D196" s="194" t="s">
        <v>818</v>
      </c>
      <c r="E196" s="49"/>
      <c r="F196" s="387">
        <f>SUM(F197)</f>
        <v>16000</v>
      </c>
    </row>
    <row r="197" spans="1:6" s="50" customFormat="1" ht="33.75" customHeight="1" x14ac:dyDescent="0.25">
      <c r="A197" s="63" t="s">
        <v>655</v>
      </c>
      <c r="B197" s="158" t="s">
        <v>211</v>
      </c>
      <c r="C197" s="200" t="s">
        <v>10</v>
      </c>
      <c r="D197" s="191" t="s">
        <v>818</v>
      </c>
      <c r="E197" s="69" t="s">
        <v>16</v>
      </c>
      <c r="F197" s="390">
        <f>SUM(прил7!H49)</f>
        <v>16000</v>
      </c>
    </row>
    <row r="198" spans="1:6" s="50" customFormat="1" ht="19.5" customHeight="1" x14ac:dyDescent="0.25">
      <c r="A198" s="34" t="s">
        <v>505</v>
      </c>
      <c r="B198" s="157" t="s">
        <v>211</v>
      </c>
      <c r="C198" s="205" t="s">
        <v>10</v>
      </c>
      <c r="D198" s="194" t="s">
        <v>504</v>
      </c>
      <c r="E198" s="49"/>
      <c r="F198" s="387">
        <f>SUM(F199)</f>
        <v>203000</v>
      </c>
    </row>
    <row r="199" spans="1:6" s="50" customFormat="1" ht="32.25" customHeight="1" x14ac:dyDescent="0.25">
      <c r="A199" s="63" t="s">
        <v>655</v>
      </c>
      <c r="B199" s="158" t="s">
        <v>211</v>
      </c>
      <c r="C199" s="200" t="s">
        <v>10</v>
      </c>
      <c r="D199" s="191" t="s">
        <v>504</v>
      </c>
      <c r="E199" s="69" t="s">
        <v>16</v>
      </c>
      <c r="F199" s="390">
        <f>SUM(прил7!H116+прил7!H218)</f>
        <v>203000</v>
      </c>
    </row>
    <row r="200" spans="1:6" s="50" customFormat="1" ht="17.25" customHeight="1" x14ac:dyDescent="0.25">
      <c r="A200" s="34" t="s">
        <v>611</v>
      </c>
      <c r="B200" s="157" t="s">
        <v>211</v>
      </c>
      <c r="C200" s="205" t="s">
        <v>10</v>
      </c>
      <c r="D200" s="194" t="s">
        <v>610</v>
      </c>
      <c r="E200" s="49"/>
      <c r="F200" s="387">
        <f>SUM(F201)</f>
        <v>201800</v>
      </c>
    </row>
    <row r="201" spans="1:6" s="50" customFormat="1" ht="32.25" customHeight="1" x14ac:dyDescent="0.25">
      <c r="A201" s="63" t="s">
        <v>655</v>
      </c>
      <c r="B201" s="158" t="s">
        <v>211</v>
      </c>
      <c r="C201" s="200" t="s">
        <v>10</v>
      </c>
      <c r="D201" s="191" t="s">
        <v>610</v>
      </c>
      <c r="E201" s="69" t="s">
        <v>16</v>
      </c>
      <c r="F201" s="390">
        <f>SUM(прил7!H51)</f>
        <v>201800</v>
      </c>
    </row>
    <row r="202" spans="1:6" ht="47.25" hidden="1" x14ac:dyDescent="0.25">
      <c r="A202" s="67" t="s">
        <v>151</v>
      </c>
      <c r="B202" s="197" t="s">
        <v>525</v>
      </c>
      <c r="C202" s="323" t="s">
        <v>476</v>
      </c>
      <c r="D202" s="198" t="s">
        <v>477</v>
      </c>
      <c r="E202" s="171"/>
      <c r="F202" s="385">
        <f>SUM(F203)</f>
        <v>0</v>
      </c>
    </row>
    <row r="203" spans="1:6" ht="63" hidden="1" x14ac:dyDescent="0.25">
      <c r="A203" s="206" t="s">
        <v>152</v>
      </c>
      <c r="B203" s="207" t="s">
        <v>222</v>
      </c>
      <c r="C203" s="207" t="s">
        <v>476</v>
      </c>
      <c r="D203" s="192" t="s">
        <v>477</v>
      </c>
      <c r="E203" s="204"/>
      <c r="F203" s="483">
        <f>SUM(F204)</f>
        <v>0</v>
      </c>
    </row>
    <row r="204" spans="1:6" ht="31.5" hidden="1" x14ac:dyDescent="0.25">
      <c r="A204" s="485" t="s">
        <v>526</v>
      </c>
      <c r="B204" s="473" t="s">
        <v>222</v>
      </c>
      <c r="C204" s="473" t="s">
        <v>10</v>
      </c>
      <c r="D204" s="474" t="s">
        <v>477</v>
      </c>
      <c r="E204" s="484"/>
      <c r="F204" s="388">
        <f>SUM(F205)</f>
        <v>0</v>
      </c>
    </row>
    <row r="205" spans="1:6" ht="17.25" hidden="1" customHeight="1" x14ac:dyDescent="0.25">
      <c r="A205" s="208" t="s">
        <v>109</v>
      </c>
      <c r="B205" s="205" t="s">
        <v>222</v>
      </c>
      <c r="C205" s="205" t="s">
        <v>10</v>
      </c>
      <c r="D205" s="194" t="s">
        <v>527</v>
      </c>
      <c r="E205" s="49"/>
      <c r="F205" s="387">
        <f>SUM(F206)</f>
        <v>0</v>
      </c>
    </row>
    <row r="206" spans="1:6" ht="30.75" hidden="1" customHeight="1" x14ac:dyDescent="0.25">
      <c r="A206" s="209" t="s">
        <v>655</v>
      </c>
      <c r="B206" s="200" t="s">
        <v>222</v>
      </c>
      <c r="C206" s="200" t="s">
        <v>10</v>
      </c>
      <c r="D206" s="191" t="s">
        <v>527</v>
      </c>
      <c r="E206" s="69" t="s">
        <v>16</v>
      </c>
      <c r="F206" s="390">
        <f>SUM(прил7!H223)</f>
        <v>0</v>
      </c>
    </row>
    <row r="207" spans="1:6" ht="31.5" x14ac:dyDescent="0.25">
      <c r="A207" s="199" t="s">
        <v>186</v>
      </c>
      <c r="B207" s="488" t="s">
        <v>536</v>
      </c>
      <c r="C207" s="321" t="s">
        <v>476</v>
      </c>
      <c r="D207" s="179" t="s">
        <v>477</v>
      </c>
      <c r="E207" s="17"/>
      <c r="F207" s="385">
        <f>SUM(F208)</f>
        <v>3140368</v>
      </c>
    </row>
    <row r="208" spans="1:6" ht="47.25" x14ac:dyDescent="0.25">
      <c r="A208" s="206" t="s">
        <v>187</v>
      </c>
      <c r="B208" s="196" t="s">
        <v>225</v>
      </c>
      <c r="C208" s="207" t="s">
        <v>476</v>
      </c>
      <c r="D208" s="192" t="s">
        <v>477</v>
      </c>
      <c r="E208" s="204"/>
      <c r="F208" s="483">
        <f>SUM(F209)</f>
        <v>3140368</v>
      </c>
    </row>
    <row r="209" spans="1:6" ht="31.5" x14ac:dyDescent="0.25">
      <c r="A209" s="486" t="s">
        <v>537</v>
      </c>
      <c r="B209" s="472" t="s">
        <v>225</v>
      </c>
      <c r="C209" s="473" t="s">
        <v>10</v>
      </c>
      <c r="D209" s="474" t="s">
        <v>477</v>
      </c>
      <c r="E209" s="484"/>
      <c r="F209" s="388">
        <f>SUM(F210+F212+F214+F216+F218+F220)</f>
        <v>3140368</v>
      </c>
    </row>
    <row r="210" spans="1:6" ht="31.5" x14ac:dyDescent="0.25">
      <c r="A210" s="143" t="s">
        <v>810</v>
      </c>
      <c r="B210" s="157" t="s">
        <v>225</v>
      </c>
      <c r="C210" s="205" t="s">
        <v>10</v>
      </c>
      <c r="D210" s="194" t="s">
        <v>812</v>
      </c>
      <c r="E210" s="49"/>
      <c r="F210" s="387">
        <f>SUM(F211)</f>
        <v>928000</v>
      </c>
    </row>
    <row r="211" spans="1:6" ht="17.25" customHeight="1" x14ac:dyDescent="0.25">
      <c r="A211" s="142" t="s">
        <v>21</v>
      </c>
      <c r="B211" s="158" t="s">
        <v>225</v>
      </c>
      <c r="C211" s="200" t="s">
        <v>10</v>
      </c>
      <c r="D211" s="191" t="s">
        <v>812</v>
      </c>
      <c r="E211" s="69" t="s">
        <v>69</v>
      </c>
      <c r="F211" s="390">
        <f>SUM(прил7!H260)</f>
        <v>928000</v>
      </c>
    </row>
    <row r="212" spans="1:6" ht="31.5" x14ac:dyDescent="0.25">
      <c r="A212" s="143" t="s">
        <v>791</v>
      </c>
      <c r="B212" s="157" t="s">
        <v>225</v>
      </c>
      <c r="C212" s="205" t="s">
        <v>10</v>
      </c>
      <c r="D212" s="194" t="s">
        <v>813</v>
      </c>
      <c r="E212" s="49"/>
      <c r="F212" s="387">
        <f>SUM(F213)</f>
        <v>1407000</v>
      </c>
    </row>
    <row r="213" spans="1:6" ht="16.5" customHeight="1" x14ac:dyDescent="0.25">
      <c r="A213" s="142" t="s">
        <v>21</v>
      </c>
      <c r="B213" s="158" t="s">
        <v>225</v>
      </c>
      <c r="C213" s="200" t="s">
        <v>10</v>
      </c>
      <c r="D213" s="191" t="s">
        <v>813</v>
      </c>
      <c r="E213" s="69" t="s">
        <v>69</v>
      </c>
      <c r="F213" s="390">
        <f>SUM(прил7!H262)</f>
        <v>1407000</v>
      </c>
    </row>
    <row r="214" spans="1:6" ht="31.5" x14ac:dyDescent="0.25">
      <c r="A214" s="143" t="s">
        <v>648</v>
      </c>
      <c r="B214" s="157" t="s">
        <v>225</v>
      </c>
      <c r="C214" s="205" t="s">
        <v>10</v>
      </c>
      <c r="D214" s="194" t="s">
        <v>647</v>
      </c>
      <c r="E214" s="49"/>
      <c r="F214" s="387">
        <f>SUM(F215)</f>
        <v>102000</v>
      </c>
    </row>
    <row r="215" spans="1:6" ht="15.75" customHeight="1" x14ac:dyDescent="0.25">
      <c r="A215" s="142" t="s">
        <v>21</v>
      </c>
      <c r="B215" s="158" t="s">
        <v>225</v>
      </c>
      <c r="C215" s="200" t="s">
        <v>10</v>
      </c>
      <c r="D215" s="191" t="s">
        <v>647</v>
      </c>
      <c r="E215" s="69" t="s">
        <v>69</v>
      </c>
      <c r="F215" s="390">
        <f>SUM(прил7!H264)</f>
        <v>102000</v>
      </c>
    </row>
    <row r="216" spans="1:6" ht="18" customHeight="1" x14ac:dyDescent="0.25">
      <c r="A216" s="143" t="s">
        <v>638</v>
      </c>
      <c r="B216" s="157" t="s">
        <v>225</v>
      </c>
      <c r="C216" s="205" t="s">
        <v>10</v>
      </c>
      <c r="D216" s="194" t="s">
        <v>637</v>
      </c>
      <c r="E216" s="49"/>
      <c r="F216" s="387">
        <f>SUM(F217)</f>
        <v>250000</v>
      </c>
    </row>
    <row r="217" spans="1:6" ht="34.5" customHeight="1" x14ac:dyDescent="0.25">
      <c r="A217" s="142" t="s">
        <v>190</v>
      </c>
      <c r="B217" s="158" t="s">
        <v>225</v>
      </c>
      <c r="C217" s="200" t="s">
        <v>10</v>
      </c>
      <c r="D217" s="191" t="s">
        <v>637</v>
      </c>
      <c r="E217" s="69" t="s">
        <v>185</v>
      </c>
      <c r="F217" s="390">
        <f>SUM(прил7!H290)</f>
        <v>250000</v>
      </c>
    </row>
    <row r="218" spans="1:6" ht="32.25" customHeight="1" x14ac:dyDescent="0.25">
      <c r="A218" s="143" t="s">
        <v>788</v>
      </c>
      <c r="B218" s="157" t="s">
        <v>225</v>
      </c>
      <c r="C218" s="205" t="s">
        <v>10</v>
      </c>
      <c r="D218" s="194" t="s">
        <v>789</v>
      </c>
      <c r="E218" s="49"/>
      <c r="F218" s="387">
        <f>SUM(F219)</f>
        <v>102885</v>
      </c>
    </row>
    <row r="219" spans="1:6" ht="18" customHeight="1" x14ac:dyDescent="0.25">
      <c r="A219" s="142" t="s">
        <v>21</v>
      </c>
      <c r="B219" s="158" t="s">
        <v>225</v>
      </c>
      <c r="C219" s="200" t="s">
        <v>10</v>
      </c>
      <c r="D219" s="191" t="s">
        <v>789</v>
      </c>
      <c r="E219" s="69" t="s">
        <v>69</v>
      </c>
      <c r="F219" s="390">
        <f>SUM(прил7!H266)</f>
        <v>102885</v>
      </c>
    </row>
    <row r="220" spans="1:6" ht="32.25" customHeight="1" x14ac:dyDescent="0.25">
      <c r="A220" s="143" t="s">
        <v>811</v>
      </c>
      <c r="B220" s="157" t="s">
        <v>225</v>
      </c>
      <c r="C220" s="205" t="s">
        <v>10</v>
      </c>
      <c r="D220" s="194" t="s">
        <v>790</v>
      </c>
      <c r="E220" s="49"/>
      <c r="F220" s="387">
        <f>SUM(F221)</f>
        <v>350483</v>
      </c>
    </row>
    <row r="221" spans="1:6" ht="18" customHeight="1" x14ac:dyDescent="0.25">
      <c r="A221" s="142" t="s">
        <v>21</v>
      </c>
      <c r="B221" s="158" t="s">
        <v>225</v>
      </c>
      <c r="C221" s="200" t="s">
        <v>10</v>
      </c>
      <c r="D221" s="191" t="s">
        <v>790</v>
      </c>
      <c r="E221" s="69" t="s">
        <v>69</v>
      </c>
      <c r="F221" s="390">
        <f>SUM(прил7!H268)</f>
        <v>350483</v>
      </c>
    </row>
    <row r="222" spans="1:6" ht="47.25" x14ac:dyDescent="0.25">
      <c r="A222" s="67" t="s">
        <v>197</v>
      </c>
      <c r="B222" s="488" t="s">
        <v>531</v>
      </c>
      <c r="C222" s="321" t="s">
        <v>476</v>
      </c>
      <c r="D222" s="179" t="s">
        <v>477</v>
      </c>
      <c r="E222" s="17"/>
      <c r="F222" s="385">
        <f>SUM(F223+F233)</f>
        <v>1542909</v>
      </c>
    </row>
    <row r="223" spans="1:6" ht="78.75" x14ac:dyDescent="0.25">
      <c r="A223" s="184" t="s">
        <v>255</v>
      </c>
      <c r="B223" s="196" t="s">
        <v>254</v>
      </c>
      <c r="C223" s="207" t="s">
        <v>476</v>
      </c>
      <c r="D223" s="192" t="s">
        <v>477</v>
      </c>
      <c r="E223" s="211"/>
      <c r="F223" s="483">
        <f>SUM(F224)</f>
        <v>420448</v>
      </c>
    </row>
    <row r="224" spans="1:6" ht="47.25" x14ac:dyDescent="0.25">
      <c r="A224" s="444" t="s">
        <v>532</v>
      </c>
      <c r="B224" s="472" t="s">
        <v>254</v>
      </c>
      <c r="C224" s="473" t="s">
        <v>10</v>
      </c>
      <c r="D224" s="474" t="s">
        <v>477</v>
      </c>
      <c r="E224" s="487"/>
      <c r="F224" s="388">
        <f>SUM(F225+F227+F229+F231)</f>
        <v>420448</v>
      </c>
    </row>
    <row r="225" spans="1:6" ht="17.25" hidden="1" customHeight="1" x14ac:dyDescent="0.25">
      <c r="A225" s="34" t="s">
        <v>261</v>
      </c>
      <c r="B225" s="157" t="s">
        <v>254</v>
      </c>
      <c r="C225" s="205" t="s">
        <v>10</v>
      </c>
      <c r="D225" s="194" t="s">
        <v>533</v>
      </c>
      <c r="E225" s="210"/>
      <c r="F225" s="387">
        <f>SUM(F226)</f>
        <v>0</v>
      </c>
    </row>
    <row r="226" spans="1:6" ht="33.75" hidden="1" customHeight="1" x14ac:dyDescent="0.25">
      <c r="A226" s="63" t="s">
        <v>655</v>
      </c>
      <c r="B226" s="158" t="s">
        <v>254</v>
      </c>
      <c r="C226" s="200" t="s">
        <v>10</v>
      </c>
      <c r="D226" s="191" t="s">
        <v>533</v>
      </c>
      <c r="E226" s="172" t="s">
        <v>16</v>
      </c>
      <c r="F226" s="390">
        <f>SUM(прил7!H252)</f>
        <v>0</v>
      </c>
    </row>
    <row r="227" spans="1:6" ht="32.25" customHeight="1" x14ac:dyDescent="0.25">
      <c r="A227" s="34" t="s">
        <v>534</v>
      </c>
      <c r="B227" s="157" t="s">
        <v>254</v>
      </c>
      <c r="C227" s="205" t="s">
        <v>10</v>
      </c>
      <c r="D227" s="194" t="s">
        <v>535</v>
      </c>
      <c r="E227" s="210"/>
      <c r="F227" s="387">
        <f>SUM(F228)</f>
        <v>48048</v>
      </c>
    </row>
    <row r="228" spans="1:6" ht="18" customHeight="1" x14ac:dyDescent="0.25">
      <c r="A228" s="63" t="s">
        <v>21</v>
      </c>
      <c r="B228" s="158" t="s">
        <v>254</v>
      </c>
      <c r="C228" s="200" t="s">
        <v>10</v>
      </c>
      <c r="D228" s="191" t="s">
        <v>535</v>
      </c>
      <c r="E228" s="172" t="s">
        <v>69</v>
      </c>
      <c r="F228" s="390">
        <f>SUM(прил7!H254)</f>
        <v>48048</v>
      </c>
    </row>
    <row r="229" spans="1:6" ht="33" customHeight="1" x14ac:dyDescent="0.25">
      <c r="A229" s="34" t="s">
        <v>612</v>
      </c>
      <c r="B229" s="157" t="s">
        <v>254</v>
      </c>
      <c r="C229" s="205" t="s">
        <v>10</v>
      </c>
      <c r="D229" s="194" t="s">
        <v>613</v>
      </c>
      <c r="E229" s="210"/>
      <c r="F229" s="387">
        <f>SUM(F230)</f>
        <v>325000</v>
      </c>
    </row>
    <row r="230" spans="1:6" ht="15" customHeight="1" x14ac:dyDescent="0.25">
      <c r="A230" s="63" t="s">
        <v>21</v>
      </c>
      <c r="B230" s="158" t="s">
        <v>254</v>
      </c>
      <c r="C230" s="200" t="s">
        <v>10</v>
      </c>
      <c r="D230" s="191" t="s">
        <v>613</v>
      </c>
      <c r="E230" s="172" t="s">
        <v>69</v>
      </c>
      <c r="F230" s="390">
        <f>SUM(прил7!H273)</f>
        <v>325000</v>
      </c>
    </row>
    <row r="231" spans="1:6" ht="31.5" x14ac:dyDescent="0.25">
      <c r="A231" s="34" t="s">
        <v>540</v>
      </c>
      <c r="B231" s="157" t="s">
        <v>254</v>
      </c>
      <c r="C231" s="205" t="s">
        <v>10</v>
      </c>
      <c r="D231" s="194" t="s">
        <v>539</v>
      </c>
      <c r="E231" s="210"/>
      <c r="F231" s="387">
        <f>SUM(F232)</f>
        <v>47400</v>
      </c>
    </row>
    <row r="232" spans="1:6" ht="15.75" customHeight="1" x14ac:dyDescent="0.25">
      <c r="A232" s="63" t="s">
        <v>21</v>
      </c>
      <c r="B232" s="158" t="s">
        <v>254</v>
      </c>
      <c r="C232" s="200" t="s">
        <v>10</v>
      </c>
      <c r="D232" s="191" t="s">
        <v>539</v>
      </c>
      <c r="E232" s="172" t="s">
        <v>69</v>
      </c>
      <c r="F232" s="390">
        <f>SUM(прил7!H121)</f>
        <v>47400</v>
      </c>
    </row>
    <row r="233" spans="1:6" ht="78.75" x14ac:dyDescent="0.25">
      <c r="A233" s="206" t="s">
        <v>198</v>
      </c>
      <c r="B233" s="196" t="s">
        <v>228</v>
      </c>
      <c r="C233" s="207" t="s">
        <v>476</v>
      </c>
      <c r="D233" s="192" t="s">
        <v>477</v>
      </c>
      <c r="E233" s="211"/>
      <c r="F233" s="483">
        <f>SUM(F234)</f>
        <v>1122461</v>
      </c>
    </row>
    <row r="234" spans="1:6" ht="31.5" x14ac:dyDescent="0.25">
      <c r="A234" s="486" t="s">
        <v>541</v>
      </c>
      <c r="B234" s="472" t="s">
        <v>228</v>
      </c>
      <c r="C234" s="473" t="s">
        <v>10</v>
      </c>
      <c r="D234" s="474" t="s">
        <v>477</v>
      </c>
      <c r="E234" s="487"/>
      <c r="F234" s="388">
        <f>SUM(F235+F237+F239+F241+F243+F247+F251+F249+F245)</f>
        <v>1122461</v>
      </c>
    </row>
    <row r="235" spans="1:6" ht="47.25" hidden="1" x14ac:dyDescent="0.25">
      <c r="A235" s="143" t="s">
        <v>676</v>
      </c>
      <c r="B235" s="157" t="s">
        <v>228</v>
      </c>
      <c r="C235" s="205" t="s">
        <v>10</v>
      </c>
      <c r="D235" s="194" t="s">
        <v>675</v>
      </c>
      <c r="E235" s="210"/>
      <c r="F235" s="387">
        <f>SUM(F236)</f>
        <v>0</v>
      </c>
    </row>
    <row r="236" spans="1:6" ht="17.25" hidden="1" customHeight="1" x14ac:dyDescent="0.25">
      <c r="A236" s="142" t="s">
        <v>21</v>
      </c>
      <c r="B236" s="158" t="s">
        <v>228</v>
      </c>
      <c r="C236" s="200" t="s">
        <v>10</v>
      </c>
      <c r="D236" s="191" t="s">
        <v>675</v>
      </c>
      <c r="E236" s="172" t="s">
        <v>69</v>
      </c>
      <c r="F236" s="390">
        <f>SUM(прил7!H575)</f>
        <v>0</v>
      </c>
    </row>
    <row r="237" spans="1:6" ht="17.25" customHeight="1" x14ac:dyDescent="0.25">
      <c r="A237" s="143" t="s">
        <v>793</v>
      </c>
      <c r="B237" s="157" t="s">
        <v>228</v>
      </c>
      <c r="C237" s="205" t="s">
        <v>10</v>
      </c>
      <c r="D237" s="194" t="s">
        <v>792</v>
      </c>
      <c r="E237" s="210"/>
      <c r="F237" s="387">
        <f>SUM(F238)</f>
        <v>174272</v>
      </c>
    </row>
    <row r="238" spans="1:6" ht="17.25" customHeight="1" x14ac:dyDescent="0.25">
      <c r="A238" s="142" t="s">
        <v>21</v>
      </c>
      <c r="B238" s="158" t="s">
        <v>228</v>
      </c>
      <c r="C238" s="200" t="s">
        <v>10</v>
      </c>
      <c r="D238" s="191" t="s">
        <v>792</v>
      </c>
      <c r="E238" s="172" t="s">
        <v>69</v>
      </c>
      <c r="F238" s="390">
        <f>SUM(прил7!H577)</f>
        <v>174272</v>
      </c>
    </row>
    <row r="239" spans="1:6" ht="17.25" customHeight="1" x14ac:dyDescent="0.25">
      <c r="A239" s="143" t="s">
        <v>798</v>
      </c>
      <c r="B239" s="157" t="s">
        <v>228</v>
      </c>
      <c r="C239" s="205" t="s">
        <v>10</v>
      </c>
      <c r="D239" s="194" t="s">
        <v>797</v>
      </c>
      <c r="E239" s="210"/>
      <c r="F239" s="387">
        <f>SUM(F240)</f>
        <v>329728</v>
      </c>
    </row>
    <row r="240" spans="1:6" ht="17.25" customHeight="1" x14ac:dyDescent="0.25">
      <c r="A240" s="142" t="s">
        <v>21</v>
      </c>
      <c r="B240" s="158" t="s">
        <v>228</v>
      </c>
      <c r="C240" s="200" t="s">
        <v>10</v>
      </c>
      <c r="D240" s="191" t="s">
        <v>797</v>
      </c>
      <c r="E240" s="172" t="s">
        <v>69</v>
      </c>
      <c r="F240" s="390">
        <f>SUM(прил7!H579)</f>
        <v>329728</v>
      </c>
    </row>
    <row r="241" spans="1:6" ht="32.25" hidden="1" customHeight="1" x14ac:dyDescent="0.25">
      <c r="A241" s="143" t="s">
        <v>701</v>
      </c>
      <c r="B241" s="157" t="s">
        <v>228</v>
      </c>
      <c r="C241" s="205" t="s">
        <v>10</v>
      </c>
      <c r="D241" s="194" t="s">
        <v>702</v>
      </c>
      <c r="E241" s="210"/>
      <c r="F241" s="387">
        <f>SUM(F242)</f>
        <v>0</v>
      </c>
    </row>
    <row r="242" spans="1:6" ht="35.25" hidden="1" customHeight="1" x14ac:dyDescent="0.25">
      <c r="A242" s="142" t="s">
        <v>190</v>
      </c>
      <c r="B242" s="158" t="s">
        <v>228</v>
      </c>
      <c r="C242" s="200" t="s">
        <v>10</v>
      </c>
      <c r="D242" s="191" t="s">
        <v>702</v>
      </c>
      <c r="E242" s="172" t="s">
        <v>185</v>
      </c>
      <c r="F242" s="390">
        <f>SUM(прил7!H359)</f>
        <v>0</v>
      </c>
    </row>
    <row r="243" spans="1:6" ht="35.25" hidden="1" customHeight="1" x14ac:dyDescent="0.25">
      <c r="A243" s="143" t="s">
        <v>636</v>
      </c>
      <c r="B243" s="157" t="s">
        <v>228</v>
      </c>
      <c r="C243" s="205" t="s">
        <v>10</v>
      </c>
      <c r="D243" s="194" t="s">
        <v>635</v>
      </c>
      <c r="E243" s="210"/>
      <c r="F243" s="387">
        <f>SUM(F244)</f>
        <v>0</v>
      </c>
    </row>
    <row r="244" spans="1:6" ht="32.25" hidden="1" customHeight="1" x14ac:dyDescent="0.25">
      <c r="A244" s="142" t="s">
        <v>190</v>
      </c>
      <c r="B244" s="158" t="s">
        <v>228</v>
      </c>
      <c r="C244" s="200" t="s">
        <v>10</v>
      </c>
      <c r="D244" s="191" t="s">
        <v>635</v>
      </c>
      <c r="E244" s="172" t="s">
        <v>185</v>
      </c>
      <c r="F244" s="390">
        <f>SUM(прил7!H361)</f>
        <v>0</v>
      </c>
    </row>
    <row r="245" spans="1:6" ht="32.25" customHeight="1" x14ac:dyDescent="0.25">
      <c r="A245" s="143" t="s">
        <v>795</v>
      </c>
      <c r="B245" s="157" t="s">
        <v>228</v>
      </c>
      <c r="C245" s="205" t="s">
        <v>10</v>
      </c>
      <c r="D245" s="194" t="s">
        <v>796</v>
      </c>
      <c r="E245" s="210"/>
      <c r="F245" s="387">
        <f>SUM(F246)</f>
        <v>372849</v>
      </c>
    </row>
    <row r="246" spans="1:6" ht="17.25" customHeight="1" x14ac:dyDescent="0.25">
      <c r="A246" s="142" t="s">
        <v>21</v>
      </c>
      <c r="B246" s="158" t="s">
        <v>228</v>
      </c>
      <c r="C246" s="200" t="s">
        <v>10</v>
      </c>
      <c r="D246" s="191" t="s">
        <v>796</v>
      </c>
      <c r="E246" s="172" t="s">
        <v>69</v>
      </c>
      <c r="F246" s="390">
        <f>SUM(прил7!H228)</f>
        <v>372849</v>
      </c>
    </row>
    <row r="247" spans="1:6" ht="32.25" customHeight="1" x14ac:dyDescent="0.25">
      <c r="A247" s="143" t="s">
        <v>782</v>
      </c>
      <c r="B247" s="157" t="s">
        <v>228</v>
      </c>
      <c r="C247" s="205" t="s">
        <v>10</v>
      </c>
      <c r="D247" s="194" t="s">
        <v>780</v>
      </c>
      <c r="E247" s="210"/>
      <c r="F247" s="387">
        <f>SUM(F248)</f>
        <v>93212</v>
      </c>
    </row>
    <row r="248" spans="1:6" ht="17.25" customHeight="1" x14ac:dyDescent="0.25">
      <c r="A248" s="142" t="s">
        <v>21</v>
      </c>
      <c r="B248" s="158" t="s">
        <v>228</v>
      </c>
      <c r="C248" s="200" t="s">
        <v>10</v>
      </c>
      <c r="D248" s="191" t="s">
        <v>780</v>
      </c>
      <c r="E248" s="172" t="s">
        <v>69</v>
      </c>
      <c r="F248" s="390">
        <f>SUM(прил7!H230)</f>
        <v>93212</v>
      </c>
    </row>
    <row r="249" spans="1:6" ht="32.25" customHeight="1" x14ac:dyDescent="0.25">
      <c r="A249" s="143" t="s">
        <v>736</v>
      </c>
      <c r="B249" s="157" t="s">
        <v>228</v>
      </c>
      <c r="C249" s="205" t="s">
        <v>10</v>
      </c>
      <c r="D249" s="194" t="s">
        <v>735</v>
      </c>
      <c r="E249" s="210"/>
      <c r="F249" s="387">
        <f>SUM(F250)</f>
        <v>105000</v>
      </c>
    </row>
    <row r="250" spans="1:6" ht="19.5" customHeight="1" x14ac:dyDescent="0.25">
      <c r="A250" s="142" t="s">
        <v>21</v>
      </c>
      <c r="B250" s="158" t="s">
        <v>228</v>
      </c>
      <c r="C250" s="200" t="s">
        <v>10</v>
      </c>
      <c r="D250" s="191" t="s">
        <v>735</v>
      </c>
      <c r="E250" s="172"/>
      <c r="F250" s="390">
        <f>SUM(прил7!H232)</f>
        <v>105000</v>
      </c>
    </row>
    <row r="251" spans="1:6" ht="31.5" x14ac:dyDescent="0.25">
      <c r="A251" s="34" t="s">
        <v>540</v>
      </c>
      <c r="B251" s="157" t="s">
        <v>228</v>
      </c>
      <c r="C251" s="205" t="s">
        <v>10</v>
      </c>
      <c r="D251" s="194" t="s">
        <v>539</v>
      </c>
      <c r="E251" s="210"/>
      <c r="F251" s="387">
        <f>SUM(F252)</f>
        <v>47400</v>
      </c>
    </row>
    <row r="252" spans="1:6" ht="16.5" customHeight="1" x14ac:dyDescent="0.25">
      <c r="A252" s="142" t="s">
        <v>21</v>
      </c>
      <c r="B252" s="158" t="s">
        <v>228</v>
      </c>
      <c r="C252" s="200" t="s">
        <v>10</v>
      </c>
      <c r="D252" s="191" t="s">
        <v>539</v>
      </c>
      <c r="E252" s="172" t="s">
        <v>69</v>
      </c>
      <c r="F252" s="390">
        <f>SUM(прил7!H125)</f>
        <v>47400</v>
      </c>
    </row>
    <row r="253" spans="1:6" ht="64.5" customHeight="1" x14ac:dyDescent="0.25">
      <c r="A253" s="67" t="s">
        <v>166</v>
      </c>
      <c r="B253" s="488" t="s">
        <v>560</v>
      </c>
      <c r="C253" s="321" t="s">
        <v>476</v>
      </c>
      <c r="D253" s="179" t="s">
        <v>477</v>
      </c>
      <c r="E253" s="167"/>
      <c r="F253" s="385">
        <f>SUM(F254+F258+F262)</f>
        <v>1461309</v>
      </c>
    </row>
    <row r="254" spans="1:6" ht="80.25" customHeight="1" x14ac:dyDescent="0.25">
      <c r="A254" s="184" t="s">
        <v>167</v>
      </c>
      <c r="B254" s="185" t="s">
        <v>247</v>
      </c>
      <c r="C254" s="322" t="s">
        <v>476</v>
      </c>
      <c r="D254" s="186" t="s">
        <v>477</v>
      </c>
      <c r="E254" s="187"/>
      <c r="F254" s="483">
        <f>SUM(F255)</f>
        <v>148000</v>
      </c>
    </row>
    <row r="255" spans="1:6" ht="32.25" customHeight="1" x14ac:dyDescent="0.25">
      <c r="A255" s="444" t="s">
        <v>561</v>
      </c>
      <c r="B255" s="445" t="s">
        <v>247</v>
      </c>
      <c r="C255" s="446" t="s">
        <v>10</v>
      </c>
      <c r="D255" s="447" t="s">
        <v>477</v>
      </c>
      <c r="E255" s="448"/>
      <c r="F255" s="388">
        <f>SUM(F256)</f>
        <v>148000</v>
      </c>
    </row>
    <row r="256" spans="1:6" ht="17.25" customHeight="1" x14ac:dyDescent="0.25">
      <c r="A256" s="34" t="s">
        <v>97</v>
      </c>
      <c r="B256" s="147" t="s">
        <v>247</v>
      </c>
      <c r="C256" s="280" t="s">
        <v>10</v>
      </c>
      <c r="D256" s="145" t="s">
        <v>562</v>
      </c>
      <c r="E256" s="183"/>
      <c r="F256" s="387">
        <f>SUM(F257)</f>
        <v>148000</v>
      </c>
    </row>
    <row r="257" spans="1:6" ht="33.75" customHeight="1" x14ac:dyDescent="0.25">
      <c r="A257" s="63" t="s">
        <v>655</v>
      </c>
      <c r="B257" s="161" t="s">
        <v>247</v>
      </c>
      <c r="C257" s="283" t="s">
        <v>10</v>
      </c>
      <c r="D257" s="156" t="s">
        <v>562</v>
      </c>
      <c r="E257" s="168" t="s">
        <v>16</v>
      </c>
      <c r="F257" s="390">
        <f>SUM(прил7!H402)</f>
        <v>148000</v>
      </c>
    </row>
    <row r="258" spans="1:6" ht="80.25" customHeight="1" x14ac:dyDescent="0.25">
      <c r="A258" s="184" t="s">
        <v>182</v>
      </c>
      <c r="B258" s="185" t="s">
        <v>252</v>
      </c>
      <c r="C258" s="322" t="s">
        <v>476</v>
      </c>
      <c r="D258" s="186" t="s">
        <v>477</v>
      </c>
      <c r="E258" s="187"/>
      <c r="F258" s="483">
        <f>SUM(F259)</f>
        <v>150000</v>
      </c>
    </row>
    <row r="259" spans="1:6" ht="33.75" customHeight="1" x14ac:dyDescent="0.25">
      <c r="A259" s="444" t="s">
        <v>595</v>
      </c>
      <c r="B259" s="445" t="s">
        <v>252</v>
      </c>
      <c r="C259" s="446" t="s">
        <v>10</v>
      </c>
      <c r="D259" s="447" t="s">
        <v>477</v>
      </c>
      <c r="E259" s="448"/>
      <c r="F259" s="388">
        <f>SUM(F260)</f>
        <v>150000</v>
      </c>
    </row>
    <row r="260" spans="1:6" ht="47.25" x14ac:dyDescent="0.25">
      <c r="A260" s="34" t="s">
        <v>183</v>
      </c>
      <c r="B260" s="147" t="s">
        <v>252</v>
      </c>
      <c r="C260" s="280" t="s">
        <v>10</v>
      </c>
      <c r="D260" s="145" t="s">
        <v>596</v>
      </c>
      <c r="E260" s="183"/>
      <c r="F260" s="387">
        <f>SUM(F261)</f>
        <v>150000</v>
      </c>
    </row>
    <row r="261" spans="1:6" ht="31.5" customHeight="1" x14ac:dyDescent="0.25">
      <c r="A261" s="63" t="s">
        <v>655</v>
      </c>
      <c r="B261" s="161" t="s">
        <v>252</v>
      </c>
      <c r="C261" s="283" t="s">
        <v>10</v>
      </c>
      <c r="D261" s="156" t="s">
        <v>596</v>
      </c>
      <c r="E261" s="168" t="s">
        <v>16</v>
      </c>
      <c r="F261" s="390">
        <f>SUM(прил7!H627)</f>
        <v>150000</v>
      </c>
    </row>
    <row r="262" spans="1:6" ht="66.75" customHeight="1" x14ac:dyDescent="0.25">
      <c r="A262" s="184" t="s">
        <v>168</v>
      </c>
      <c r="B262" s="185" t="s">
        <v>243</v>
      </c>
      <c r="C262" s="322" t="s">
        <v>476</v>
      </c>
      <c r="D262" s="186" t="s">
        <v>477</v>
      </c>
      <c r="E262" s="187"/>
      <c r="F262" s="483">
        <f>SUM(F263)</f>
        <v>1163309</v>
      </c>
    </row>
    <row r="263" spans="1:6" ht="34.5" customHeight="1" x14ac:dyDescent="0.25">
      <c r="A263" s="444" t="s">
        <v>563</v>
      </c>
      <c r="B263" s="445" t="s">
        <v>243</v>
      </c>
      <c r="C263" s="446" t="s">
        <v>10</v>
      </c>
      <c r="D263" s="447" t="s">
        <v>477</v>
      </c>
      <c r="E263" s="448"/>
      <c r="F263" s="388">
        <f>SUM(F264+F266+F269)</f>
        <v>1163309</v>
      </c>
    </row>
    <row r="264" spans="1:6" ht="18.75" hidden="1" customHeight="1" x14ac:dyDescent="0.25">
      <c r="A264" s="34" t="s">
        <v>685</v>
      </c>
      <c r="B264" s="147" t="s">
        <v>243</v>
      </c>
      <c r="C264" s="280" t="s">
        <v>10</v>
      </c>
      <c r="D264" s="145" t="s">
        <v>684</v>
      </c>
      <c r="E264" s="183"/>
      <c r="F264" s="387">
        <f>SUM(F265)</f>
        <v>322309</v>
      </c>
    </row>
    <row r="265" spans="1:6" ht="18" hidden="1" customHeight="1" x14ac:dyDescent="0.25">
      <c r="A265" s="63" t="s">
        <v>40</v>
      </c>
      <c r="B265" s="161" t="s">
        <v>243</v>
      </c>
      <c r="C265" s="283" t="s">
        <v>10</v>
      </c>
      <c r="D265" s="156" t="s">
        <v>684</v>
      </c>
      <c r="E265" s="168" t="s">
        <v>39</v>
      </c>
      <c r="F265" s="390">
        <f>SUM(прил7!H406)</f>
        <v>322309</v>
      </c>
    </row>
    <row r="266" spans="1:6" ht="15.75" x14ac:dyDescent="0.25">
      <c r="A266" s="34" t="s">
        <v>564</v>
      </c>
      <c r="B266" s="147" t="s">
        <v>243</v>
      </c>
      <c r="C266" s="280" t="s">
        <v>10</v>
      </c>
      <c r="D266" s="145" t="s">
        <v>565</v>
      </c>
      <c r="E266" s="183"/>
      <c r="F266" s="387">
        <f>SUM(F267:F268)</f>
        <v>582000</v>
      </c>
    </row>
    <row r="267" spans="1:6" ht="31.5" customHeight="1" x14ac:dyDescent="0.25">
      <c r="A267" s="63" t="s">
        <v>655</v>
      </c>
      <c r="B267" s="161" t="s">
        <v>243</v>
      </c>
      <c r="C267" s="283" t="s">
        <v>10</v>
      </c>
      <c r="D267" s="156" t="s">
        <v>565</v>
      </c>
      <c r="E267" s="168" t="s">
        <v>16</v>
      </c>
      <c r="F267" s="390">
        <f>SUM(прил7!H408)</f>
        <v>388800</v>
      </c>
    </row>
    <row r="268" spans="1:6" ht="15.75" x14ac:dyDescent="0.25">
      <c r="A268" s="94" t="s">
        <v>40</v>
      </c>
      <c r="B268" s="161" t="s">
        <v>243</v>
      </c>
      <c r="C268" s="283" t="s">
        <v>10</v>
      </c>
      <c r="D268" s="156" t="s">
        <v>565</v>
      </c>
      <c r="E268" s="168" t="s">
        <v>39</v>
      </c>
      <c r="F268" s="390">
        <f>SUM(прил7!H409)</f>
        <v>193200</v>
      </c>
    </row>
    <row r="269" spans="1:6" ht="15.75" x14ac:dyDescent="0.25">
      <c r="A269" s="91" t="s">
        <v>683</v>
      </c>
      <c r="B269" s="147" t="s">
        <v>243</v>
      </c>
      <c r="C269" s="280" t="s">
        <v>10</v>
      </c>
      <c r="D269" s="145" t="s">
        <v>682</v>
      </c>
      <c r="E269" s="183"/>
      <c r="F269" s="387">
        <f>SUM(F270)</f>
        <v>259000</v>
      </c>
    </row>
    <row r="270" spans="1:6" ht="31.5" x14ac:dyDescent="0.25">
      <c r="A270" s="63" t="s">
        <v>655</v>
      </c>
      <c r="B270" s="161" t="s">
        <v>243</v>
      </c>
      <c r="C270" s="283" t="s">
        <v>10</v>
      </c>
      <c r="D270" s="156" t="s">
        <v>682</v>
      </c>
      <c r="E270" s="168" t="s">
        <v>16</v>
      </c>
      <c r="F270" s="390">
        <f>SUM(прил7!H411)</f>
        <v>259000</v>
      </c>
    </row>
    <row r="271" spans="1:6" s="50" customFormat="1" ht="33" customHeight="1" x14ac:dyDescent="0.25">
      <c r="A271" s="67" t="s">
        <v>117</v>
      </c>
      <c r="B271" s="197" t="s">
        <v>479</v>
      </c>
      <c r="C271" s="323" t="s">
        <v>476</v>
      </c>
      <c r="D271" s="198" t="s">
        <v>477</v>
      </c>
      <c r="E271" s="171"/>
      <c r="F271" s="385">
        <f>SUM(F272)</f>
        <v>1528460</v>
      </c>
    </row>
    <row r="272" spans="1:6" s="50" customFormat="1" ht="51" customHeight="1" x14ac:dyDescent="0.25">
      <c r="A272" s="195" t="s">
        <v>118</v>
      </c>
      <c r="B272" s="196" t="s">
        <v>480</v>
      </c>
      <c r="C272" s="207" t="s">
        <v>476</v>
      </c>
      <c r="D272" s="192" t="s">
        <v>477</v>
      </c>
      <c r="E272" s="204"/>
      <c r="F272" s="483">
        <f>SUM(F273)</f>
        <v>1528460</v>
      </c>
    </row>
    <row r="273" spans="1:6" s="50" customFormat="1" ht="51" customHeight="1" x14ac:dyDescent="0.25">
      <c r="A273" s="471" t="s">
        <v>483</v>
      </c>
      <c r="B273" s="472" t="s">
        <v>480</v>
      </c>
      <c r="C273" s="473" t="s">
        <v>10</v>
      </c>
      <c r="D273" s="474" t="s">
        <v>477</v>
      </c>
      <c r="E273" s="484"/>
      <c r="F273" s="388">
        <f>SUM(F274)</f>
        <v>1528460</v>
      </c>
    </row>
    <row r="274" spans="1:6" s="50" customFormat="1" ht="17.25" customHeight="1" x14ac:dyDescent="0.25">
      <c r="A274" s="91" t="s">
        <v>119</v>
      </c>
      <c r="B274" s="157" t="s">
        <v>480</v>
      </c>
      <c r="C274" s="205" t="s">
        <v>10</v>
      </c>
      <c r="D274" s="194" t="s">
        <v>482</v>
      </c>
      <c r="E274" s="49"/>
      <c r="F274" s="387">
        <f>SUM(F275)</f>
        <v>1528460</v>
      </c>
    </row>
    <row r="275" spans="1:6" s="50" customFormat="1" ht="31.5" customHeight="1" x14ac:dyDescent="0.25">
      <c r="A275" s="94" t="s">
        <v>655</v>
      </c>
      <c r="B275" s="158" t="s">
        <v>480</v>
      </c>
      <c r="C275" s="200" t="s">
        <v>10</v>
      </c>
      <c r="D275" s="191" t="s">
        <v>482</v>
      </c>
      <c r="E275" s="69" t="s">
        <v>16</v>
      </c>
      <c r="F275" s="390">
        <f>SUM(прил7!H27+прил7!H56+прил7!H84+прил7!H496+прил7!H611)</f>
        <v>1528460</v>
      </c>
    </row>
    <row r="276" spans="1:6" s="50" customFormat="1" ht="31.5" x14ac:dyDescent="0.25">
      <c r="A276" s="170" t="s">
        <v>131</v>
      </c>
      <c r="B276" s="197" t="s">
        <v>488</v>
      </c>
      <c r="C276" s="323" t="s">
        <v>476</v>
      </c>
      <c r="D276" s="198" t="s">
        <v>477</v>
      </c>
      <c r="E276" s="171"/>
      <c r="F276" s="385">
        <f>SUM(F277+F281)</f>
        <v>196449</v>
      </c>
    </row>
    <row r="277" spans="1:6" s="50" customFormat="1" ht="51.75" customHeight="1" x14ac:dyDescent="0.25">
      <c r="A277" s="195" t="s">
        <v>660</v>
      </c>
      <c r="B277" s="196" t="s">
        <v>203</v>
      </c>
      <c r="C277" s="207" t="s">
        <v>476</v>
      </c>
      <c r="D277" s="192" t="s">
        <v>477</v>
      </c>
      <c r="E277" s="204"/>
      <c r="F277" s="483">
        <f>SUM(F278)</f>
        <v>194449</v>
      </c>
    </row>
    <row r="278" spans="1:6" s="50" customFormat="1" ht="31.5" x14ac:dyDescent="0.25">
      <c r="A278" s="450" t="s">
        <v>487</v>
      </c>
      <c r="B278" s="472" t="s">
        <v>203</v>
      </c>
      <c r="C278" s="473" t="s">
        <v>10</v>
      </c>
      <c r="D278" s="474" t="s">
        <v>477</v>
      </c>
      <c r="E278" s="487"/>
      <c r="F278" s="388">
        <f>SUM(F279)</f>
        <v>194449</v>
      </c>
    </row>
    <row r="279" spans="1:6" s="50" customFormat="1" ht="18.75" customHeight="1" x14ac:dyDescent="0.25">
      <c r="A279" s="91" t="s">
        <v>90</v>
      </c>
      <c r="B279" s="157" t="s">
        <v>203</v>
      </c>
      <c r="C279" s="205" t="s">
        <v>10</v>
      </c>
      <c r="D279" s="194" t="s">
        <v>489</v>
      </c>
      <c r="E279" s="210"/>
      <c r="F279" s="387">
        <f>SUM(F280)</f>
        <v>194449</v>
      </c>
    </row>
    <row r="280" spans="1:6" s="50" customFormat="1" ht="47.25" x14ac:dyDescent="0.25">
      <c r="A280" s="94" t="s">
        <v>86</v>
      </c>
      <c r="B280" s="158" t="s">
        <v>203</v>
      </c>
      <c r="C280" s="200" t="s">
        <v>10</v>
      </c>
      <c r="D280" s="191" t="s">
        <v>489</v>
      </c>
      <c r="E280" s="172" t="s">
        <v>13</v>
      </c>
      <c r="F280" s="390">
        <f>SUM(прил7!H61)</f>
        <v>194449</v>
      </c>
    </row>
    <row r="281" spans="1:6" s="50" customFormat="1" ht="63" x14ac:dyDescent="0.25">
      <c r="A281" s="188" t="s">
        <v>615</v>
      </c>
      <c r="B281" s="196" t="s">
        <v>614</v>
      </c>
      <c r="C281" s="207" t="s">
        <v>476</v>
      </c>
      <c r="D281" s="192" t="s">
        <v>477</v>
      </c>
      <c r="E281" s="204"/>
      <c r="F281" s="483">
        <f>SUM(F282)</f>
        <v>2000</v>
      </c>
    </row>
    <row r="282" spans="1:6" s="50" customFormat="1" ht="31.5" x14ac:dyDescent="0.25">
      <c r="A282" s="471" t="s">
        <v>616</v>
      </c>
      <c r="B282" s="472" t="s">
        <v>614</v>
      </c>
      <c r="C282" s="473" t="s">
        <v>10</v>
      </c>
      <c r="D282" s="474" t="s">
        <v>477</v>
      </c>
      <c r="E282" s="487"/>
      <c r="F282" s="388">
        <f>SUM(F283)</f>
        <v>2000</v>
      </c>
    </row>
    <row r="283" spans="1:6" s="50" customFormat="1" ht="31.5" customHeight="1" x14ac:dyDescent="0.25">
      <c r="A283" s="91" t="s">
        <v>618</v>
      </c>
      <c r="B283" s="157" t="s">
        <v>614</v>
      </c>
      <c r="C283" s="205" t="s">
        <v>10</v>
      </c>
      <c r="D283" s="194" t="s">
        <v>617</v>
      </c>
      <c r="E283" s="210"/>
      <c r="F283" s="387">
        <f>SUM(F284)</f>
        <v>2000</v>
      </c>
    </row>
    <row r="284" spans="1:6" s="50" customFormat="1" ht="33.75" customHeight="1" x14ac:dyDescent="0.25">
      <c r="A284" s="94" t="s">
        <v>655</v>
      </c>
      <c r="B284" s="158" t="s">
        <v>614</v>
      </c>
      <c r="C284" s="200" t="s">
        <v>10</v>
      </c>
      <c r="D284" s="191" t="s">
        <v>617</v>
      </c>
      <c r="E284" s="172" t="s">
        <v>16</v>
      </c>
      <c r="F284" s="390">
        <f>SUM(прил7!H130)</f>
        <v>2000</v>
      </c>
    </row>
    <row r="285" spans="1:6" ht="51" customHeight="1" x14ac:dyDescent="0.25">
      <c r="A285" s="67" t="s">
        <v>146</v>
      </c>
      <c r="B285" s="488" t="s">
        <v>514</v>
      </c>
      <c r="C285" s="321" t="s">
        <v>476</v>
      </c>
      <c r="D285" s="179" t="s">
        <v>477</v>
      </c>
      <c r="E285" s="167"/>
      <c r="F285" s="385">
        <f>SUM(F286+F300+F304)</f>
        <v>10963971</v>
      </c>
    </row>
    <row r="286" spans="1:6" s="50" customFormat="1" ht="65.25" customHeight="1" x14ac:dyDescent="0.25">
      <c r="A286" s="184" t="s">
        <v>147</v>
      </c>
      <c r="B286" s="185" t="s">
        <v>221</v>
      </c>
      <c r="C286" s="322" t="s">
        <v>476</v>
      </c>
      <c r="D286" s="186" t="s">
        <v>477</v>
      </c>
      <c r="E286" s="187"/>
      <c r="F286" s="483">
        <f>SUM(F287)</f>
        <v>10396971</v>
      </c>
    </row>
    <row r="287" spans="1:6" s="50" customFormat="1" ht="48.75" customHeight="1" x14ac:dyDescent="0.25">
      <c r="A287" s="444" t="s">
        <v>517</v>
      </c>
      <c r="B287" s="445" t="s">
        <v>221</v>
      </c>
      <c r="C287" s="446" t="s">
        <v>10</v>
      </c>
      <c r="D287" s="447" t="s">
        <v>477</v>
      </c>
      <c r="E287" s="448"/>
      <c r="F287" s="388">
        <f>SUM(F288+F290+F292+F294+F296+F298)</f>
        <v>10396971</v>
      </c>
    </row>
    <row r="288" spans="1:6" s="50" customFormat="1" ht="33.75" customHeight="1" x14ac:dyDescent="0.25">
      <c r="A288" s="34" t="s">
        <v>781</v>
      </c>
      <c r="B288" s="147" t="s">
        <v>221</v>
      </c>
      <c r="C288" s="280" t="s">
        <v>10</v>
      </c>
      <c r="D288" s="145" t="s">
        <v>783</v>
      </c>
      <c r="E288" s="183"/>
      <c r="F288" s="387">
        <f>SUM(F289)</f>
        <v>4220915</v>
      </c>
    </row>
    <row r="289" spans="1:6" s="50" customFormat="1" ht="33.75" customHeight="1" x14ac:dyDescent="0.25">
      <c r="A289" s="63" t="s">
        <v>190</v>
      </c>
      <c r="B289" s="161" t="s">
        <v>221</v>
      </c>
      <c r="C289" s="283" t="s">
        <v>10</v>
      </c>
      <c r="D289" s="156" t="s">
        <v>783</v>
      </c>
      <c r="E289" s="168" t="s">
        <v>185</v>
      </c>
      <c r="F289" s="390">
        <f>SUM(прил7!H193)</f>
        <v>4220915</v>
      </c>
    </row>
    <row r="290" spans="1:6" s="50" customFormat="1" ht="18.75" customHeight="1" x14ac:dyDescent="0.25">
      <c r="A290" s="34" t="s">
        <v>785</v>
      </c>
      <c r="B290" s="147" t="s">
        <v>221</v>
      </c>
      <c r="C290" s="280" t="s">
        <v>10</v>
      </c>
      <c r="D290" s="145" t="s">
        <v>784</v>
      </c>
      <c r="E290" s="183"/>
      <c r="F290" s="387">
        <f>SUM(F291)</f>
        <v>399971</v>
      </c>
    </row>
    <row r="291" spans="1:6" s="50" customFormat="1" ht="33.75" customHeight="1" x14ac:dyDescent="0.25">
      <c r="A291" s="63" t="s">
        <v>190</v>
      </c>
      <c r="B291" s="161" t="s">
        <v>221</v>
      </c>
      <c r="C291" s="283" t="s">
        <v>10</v>
      </c>
      <c r="D291" s="156" t="s">
        <v>784</v>
      </c>
      <c r="E291" s="168" t="s">
        <v>185</v>
      </c>
      <c r="F291" s="390">
        <f>SUM(прил7!H195)</f>
        <v>399971</v>
      </c>
    </row>
    <row r="292" spans="1:6" s="50" customFormat="1" ht="32.25" customHeight="1" x14ac:dyDescent="0.25">
      <c r="A292" s="34" t="s">
        <v>148</v>
      </c>
      <c r="B292" s="147" t="s">
        <v>221</v>
      </c>
      <c r="C292" s="280" t="s">
        <v>10</v>
      </c>
      <c r="D292" s="145" t="s">
        <v>518</v>
      </c>
      <c r="E292" s="183"/>
      <c r="F292" s="387">
        <f>SUM(F293)</f>
        <v>2072445</v>
      </c>
    </row>
    <row r="293" spans="1:6" s="50" customFormat="1" ht="33.75" customHeight="1" x14ac:dyDescent="0.25">
      <c r="A293" s="63" t="s">
        <v>190</v>
      </c>
      <c r="B293" s="161" t="s">
        <v>221</v>
      </c>
      <c r="C293" s="283" t="s">
        <v>10</v>
      </c>
      <c r="D293" s="156" t="s">
        <v>518</v>
      </c>
      <c r="E293" s="168" t="s">
        <v>185</v>
      </c>
      <c r="F293" s="390">
        <f>SUM(прил7!H197)</f>
        <v>2072445</v>
      </c>
    </row>
    <row r="294" spans="1:6" s="50" customFormat="1" ht="33.75" hidden="1" customHeight="1" x14ac:dyDescent="0.25">
      <c r="A294" s="34" t="s">
        <v>645</v>
      </c>
      <c r="B294" s="147" t="s">
        <v>221</v>
      </c>
      <c r="C294" s="280" t="s">
        <v>10</v>
      </c>
      <c r="D294" s="145" t="s">
        <v>644</v>
      </c>
      <c r="E294" s="183"/>
      <c r="F294" s="387">
        <f>SUM(F295)</f>
        <v>0</v>
      </c>
    </row>
    <row r="295" spans="1:6" s="50" customFormat="1" ht="32.25" hidden="1" customHeight="1" x14ac:dyDescent="0.25">
      <c r="A295" s="94" t="s">
        <v>655</v>
      </c>
      <c r="B295" s="161" t="s">
        <v>221</v>
      </c>
      <c r="C295" s="283" t="s">
        <v>10</v>
      </c>
      <c r="D295" s="156" t="s">
        <v>644</v>
      </c>
      <c r="E295" s="168" t="s">
        <v>16</v>
      </c>
      <c r="F295" s="390"/>
    </row>
    <row r="296" spans="1:6" s="50" customFormat="1" ht="47.25" x14ac:dyDescent="0.25">
      <c r="A296" s="34" t="s">
        <v>519</v>
      </c>
      <c r="B296" s="147" t="s">
        <v>221</v>
      </c>
      <c r="C296" s="280" t="s">
        <v>10</v>
      </c>
      <c r="D296" s="145" t="s">
        <v>520</v>
      </c>
      <c r="E296" s="183"/>
      <c r="F296" s="387">
        <f>SUM(F297:F297)</f>
        <v>2718640</v>
      </c>
    </row>
    <row r="297" spans="1:6" s="50" customFormat="1" ht="15.75" x14ac:dyDescent="0.25">
      <c r="A297" s="63" t="s">
        <v>21</v>
      </c>
      <c r="B297" s="161" t="s">
        <v>221</v>
      </c>
      <c r="C297" s="283" t="s">
        <v>10</v>
      </c>
      <c r="D297" s="156" t="s">
        <v>520</v>
      </c>
      <c r="E297" s="168" t="s">
        <v>69</v>
      </c>
      <c r="F297" s="390">
        <f>SUM(прил7!H199)</f>
        <v>2718640</v>
      </c>
    </row>
    <row r="298" spans="1:6" s="50" customFormat="1" ht="47.25" x14ac:dyDescent="0.25">
      <c r="A298" s="34" t="s">
        <v>521</v>
      </c>
      <c r="B298" s="147" t="s">
        <v>221</v>
      </c>
      <c r="C298" s="280" t="s">
        <v>10</v>
      </c>
      <c r="D298" s="145" t="s">
        <v>522</v>
      </c>
      <c r="E298" s="183"/>
      <c r="F298" s="387">
        <f>SUM(F299)</f>
        <v>985000</v>
      </c>
    </row>
    <row r="299" spans="1:6" s="50" customFormat="1" ht="15.75" x14ac:dyDescent="0.25">
      <c r="A299" s="63" t="s">
        <v>21</v>
      </c>
      <c r="B299" s="161" t="s">
        <v>221</v>
      </c>
      <c r="C299" s="283" t="s">
        <v>10</v>
      </c>
      <c r="D299" s="156" t="s">
        <v>522</v>
      </c>
      <c r="E299" s="168" t="s">
        <v>69</v>
      </c>
      <c r="F299" s="390">
        <f>SUM(прил7!H201)</f>
        <v>985000</v>
      </c>
    </row>
    <row r="300" spans="1:6" s="50" customFormat="1" ht="64.5" customHeight="1" x14ac:dyDescent="0.25">
      <c r="A300" s="212" t="s">
        <v>191</v>
      </c>
      <c r="B300" s="185" t="s">
        <v>229</v>
      </c>
      <c r="C300" s="322" t="s">
        <v>476</v>
      </c>
      <c r="D300" s="186" t="s">
        <v>477</v>
      </c>
      <c r="E300" s="187"/>
      <c r="F300" s="483">
        <f>SUM(F301)</f>
        <v>450000</v>
      </c>
    </row>
    <row r="301" spans="1:6" s="50" customFormat="1" ht="33.75" customHeight="1" x14ac:dyDescent="0.25">
      <c r="A301" s="489" t="s">
        <v>515</v>
      </c>
      <c r="B301" s="445" t="s">
        <v>229</v>
      </c>
      <c r="C301" s="446" t="s">
        <v>10</v>
      </c>
      <c r="D301" s="447" t="s">
        <v>477</v>
      </c>
      <c r="E301" s="448"/>
      <c r="F301" s="388">
        <f>SUM(F302)</f>
        <v>450000</v>
      </c>
    </row>
    <row r="302" spans="1:6" s="50" customFormat="1" ht="16.5" customHeight="1" x14ac:dyDescent="0.25">
      <c r="A302" s="80" t="s">
        <v>192</v>
      </c>
      <c r="B302" s="147" t="s">
        <v>229</v>
      </c>
      <c r="C302" s="280" t="s">
        <v>10</v>
      </c>
      <c r="D302" s="145" t="s">
        <v>516</v>
      </c>
      <c r="E302" s="183"/>
      <c r="F302" s="387">
        <f>SUM(F303)</f>
        <v>450000</v>
      </c>
    </row>
    <row r="303" spans="1:6" s="50" customFormat="1" ht="16.5" customHeight="1" x14ac:dyDescent="0.25">
      <c r="A303" s="100" t="s">
        <v>18</v>
      </c>
      <c r="B303" s="161" t="s">
        <v>229</v>
      </c>
      <c r="C303" s="283" t="s">
        <v>10</v>
      </c>
      <c r="D303" s="156" t="s">
        <v>516</v>
      </c>
      <c r="E303" s="168" t="s">
        <v>17</v>
      </c>
      <c r="F303" s="390">
        <f>SUM(прил7!H187)</f>
        <v>450000</v>
      </c>
    </row>
    <row r="304" spans="1:6" s="50" customFormat="1" ht="79.5" customHeight="1" x14ac:dyDescent="0.25">
      <c r="A304" s="195" t="s">
        <v>260</v>
      </c>
      <c r="B304" s="185" t="s">
        <v>258</v>
      </c>
      <c r="C304" s="322" t="s">
        <v>476</v>
      </c>
      <c r="D304" s="186" t="s">
        <v>477</v>
      </c>
      <c r="E304" s="187"/>
      <c r="F304" s="483">
        <f>SUM(F305)</f>
        <v>117000</v>
      </c>
    </row>
    <row r="305" spans="1:6" s="50" customFormat="1" ht="33.75" customHeight="1" x14ac:dyDescent="0.25">
      <c r="A305" s="471" t="s">
        <v>523</v>
      </c>
      <c r="B305" s="445" t="s">
        <v>258</v>
      </c>
      <c r="C305" s="446" t="s">
        <v>10</v>
      </c>
      <c r="D305" s="447" t="s">
        <v>477</v>
      </c>
      <c r="E305" s="448"/>
      <c r="F305" s="388">
        <f>SUM(F306)</f>
        <v>117000</v>
      </c>
    </row>
    <row r="306" spans="1:6" s="50" customFormat="1" ht="31.5" x14ac:dyDescent="0.25">
      <c r="A306" s="91" t="s">
        <v>259</v>
      </c>
      <c r="B306" s="147" t="s">
        <v>258</v>
      </c>
      <c r="C306" s="280" t="s">
        <v>10</v>
      </c>
      <c r="D306" s="145" t="s">
        <v>524</v>
      </c>
      <c r="E306" s="183"/>
      <c r="F306" s="387">
        <f>SUM(F307)</f>
        <v>117000</v>
      </c>
    </row>
    <row r="307" spans="1:6" s="50" customFormat="1" ht="30.75" customHeight="1" x14ac:dyDescent="0.25">
      <c r="A307" s="94" t="s">
        <v>655</v>
      </c>
      <c r="B307" s="161" t="s">
        <v>258</v>
      </c>
      <c r="C307" s="283" t="s">
        <v>10</v>
      </c>
      <c r="D307" s="156" t="s">
        <v>524</v>
      </c>
      <c r="E307" s="168" t="s">
        <v>16</v>
      </c>
      <c r="F307" s="390">
        <f>SUM(прил7!H205+прил7!H311+прил7!H371)</f>
        <v>117000</v>
      </c>
    </row>
    <row r="308" spans="1:6" s="50" customFormat="1" ht="32.25" customHeight="1" x14ac:dyDescent="0.25">
      <c r="A308" s="90" t="s">
        <v>126</v>
      </c>
      <c r="B308" s="197" t="s">
        <v>491</v>
      </c>
      <c r="C308" s="323" t="s">
        <v>476</v>
      </c>
      <c r="D308" s="198" t="s">
        <v>477</v>
      </c>
      <c r="E308" s="171"/>
      <c r="F308" s="385">
        <f>SUM(F309+F315)</f>
        <v>503500</v>
      </c>
    </row>
    <row r="309" spans="1:6" s="50" customFormat="1" ht="63" x14ac:dyDescent="0.25">
      <c r="A309" s="188" t="s">
        <v>162</v>
      </c>
      <c r="B309" s="196" t="s">
        <v>242</v>
      </c>
      <c r="C309" s="207" t="s">
        <v>476</v>
      </c>
      <c r="D309" s="192" t="s">
        <v>477</v>
      </c>
      <c r="E309" s="204"/>
      <c r="F309" s="483">
        <f>SUM(F310)</f>
        <v>29500</v>
      </c>
    </row>
    <row r="310" spans="1:6" s="50" customFormat="1" ht="31.5" x14ac:dyDescent="0.25">
      <c r="A310" s="450" t="s">
        <v>556</v>
      </c>
      <c r="B310" s="472" t="s">
        <v>242</v>
      </c>
      <c r="C310" s="473" t="s">
        <v>10</v>
      </c>
      <c r="D310" s="474" t="s">
        <v>477</v>
      </c>
      <c r="E310" s="484"/>
      <c r="F310" s="388">
        <f>SUM(F311+F313)</f>
        <v>29500</v>
      </c>
    </row>
    <row r="311" spans="1:6" s="50" customFormat="1" ht="31.5" x14ac:dyDescent="0.25">
      <c r="A311" s="91" t="s">
        <v>163</v>
      </c>
      <c r="B311" s="157" t="s">
        <v>242</v>
      </c>
      <c r="C311" s="205" t="s">
        <v>10</v>
      </c>
      <c r="D311" s="194" t="s">
        <v>557</v>
      </c>
      <c r="E311" s="49"/>
      <c r="F311" s="387">
        <f>SUM(F312)</f>
        <v>29500</v>
      </c>
    </row>
    <row r="312" spans="1:6" s="50" customFormat="1" ht="36.75" customHeight="1" x14ac:dyDescent="0.25">
      <c r="A312" s="94" t="s">
        <v>655</v>
      </c>
      <c r="B312" s="158" t="s">
        <v>242</v>
      </c>
      <c r="C312" s="200" t="s">
        <v>10</v>
      </c>
      <c r="D312" s="191" t="s">
        <v>557</v>
      </c>
      <c r="E312" s="69" t="s">
        <v>16</v>
      </c>
      <c r="F312" s="390">
        <f>SUM(прил7!H366+прил7!H416+прил7!H440)</f>
        <v>29500</v>
      </c>
    </row>
    <row r="313" spans="1:6" s="50" customFormat="1" ht="18.75" hidden="1" customHeight="1" x14ac:dyDescent="0.25">
      <c r="A313" s="91" t="s">
        <v>619</v>
      </c>
      <c r="B313" s="157" t="s">
        <v>242</v>
      </c>
      <c r="C313" s="205" t="s">
        <v>10</v>
      </c>
      <c r="D313" s="194" t="s">
        <v>620</v>
      </c>
      <c r="E313" s="49"/>
      <c r="F313" s="387">
        <f>SUM(F314)</f>
        <v>0</v>
      </c>
    </row>
    <row r="314" spans="1:6" s="50" customFormat="1" ht="33.75" hidden="1" customHeight="1" x14ac:dyDescent="0.25">
      <c r="A314" s="94" t="s">
        <v>655</v>
      </c>
      <c r="B314" s="158" t="s">
        <v>242</v>
      </c>
      <c r="C314" s="200" t="s">
        <v>10</v>
      </c>
      <c r="D314" s="191" t="s">
        <v>620</v>
      </c>
      <c r="E314" s="69" t="s">
        <v>16</v>
      </c>
      <c r="F314" s="390">
        <f>SUM(прил7!H135)</f>
        <v>0</v>
      </c>
    </row>
    <row r="315" spans="1:6" s="50" customFormat="1" ht="49.5" customHeight="1" x14ac:dyDescent="0.25">
      <c r="A315" s="195" t="s">
        <v>127</v>
      </c>
      <c r="B315" s="196" t="s">
        <v>204</v>
      </c>
      <c r="C315" s="207" t="s">
        <v>476</v>
      </c>
      <c r="D315" s="192" t="s">
        <v>477</v>
      </c>
      <c r="E315" s="204"/>
      <c r="F315" s="483">
        <f>SUM(F316)</f>
        <v>474000</v>
      </c>
    </row>
    <row r="316" spans="1:6" s="50" customFormat="1" ht="49.5" customHeight="1" x14ac:dyDescent="0.25">
      <c r="A316" s="471" t="s">
        <v>490</v>
      </c>
      <c r="B316" s="472" t="s">
        <v>204</v>
      </c>
      <c r="C316" s="473" t="s">
        <v>10</v>
      </c>
      <c r="D316" s="474" t="s">
        <v>477</v>
      </c>
      <c r="E316" s="484"/>
      <c r="F316" s="388">
        <f>SUM(F317+F319)</f>
        <v>474000</v>
      </c>
    </row>
    <row r="317" spans="1:6" s="50" customFormat="1" ht="47.25" x14ac:dyDescent="0.25">
      <c r="A317" s="91" t="s">
        <v>824</v>
      </c>
      <c r="B317" s="157" t="s">
        <v>204</v>
      </c>
      <c r="C317" s="205" t="s">
        <v>10</v>
      </c>
      <c r="D317" s="194" t="s">
        <v>492</v>
      </c>
      <c r="E317" s="49"/>
      <c r="F317" s="387">
        <f>SUM(F318:G318)</f>
        <v>237000</v>
      </c>
    </row>
    <row r="318" spans="1:6" s="50" customFormat="1" ht="47.25" x14ac:dyDescent="0.25">
      <c r="A318" s="94" t="s">
        <v>86</v>
      </c>
      <c r="B318" s="158" t="s">
        <v>204</v>
      </c>
      <c r="C318" s="200" t="s">
        <v>10</v>
      </c>
      <c r="D318" s="191" t="s">
        <v>492</v>
      </c>
      <c r="E318" s="69" t="s">
        <v>13</v>
      </c>
      <c r="F318" s="390">
        <f>SUM(прил7!H66)</f>
        <v>237000</v>
      </c>
    </row>
    <row r="319" spans="1:6" s="50" customFormat="1" ht="31.5" x14ac:dyDescent="0.25">
      <c r="A319" s="91" t="s">
        <v>89</v>
      </c>
      <c r="B319" s="157" t="s">
        <v>204</v>
      </c>
      <c r="C319" s="205" t="s">
        <v>10</v>
      </c>
      <c r="D319" s="194" t="s">
        <v>493</v>
      </c>
      <c r="E319" s="49"/>
      <c r="F319" s="387">
        <f>SUM(F320)</f>
        <v>237000</v>
      </c>
    </row>
    <row r="320" spans="1:6" s="50" customFormat="1" ht="47.25" x14ac:dyDescent="0.25">
      <c r="A320" s="94" t="s">
        <v>86</v>
      </c>
      <c r="B320" s="158" t="s">
        <v>204</v>
      </c>
      <c r="C320" s="200" t="s">
        <v>10</v>
      </c>
      <c r="D320" s="191" t="s">
        <v>493</v>
      </c>
      <c r="E320" s="69" t="s">
        <v>13</v>
      </c>
      <c r="F320" s="390">
        <f>SUM(прил7!H68)</f>
        <v>237000</v>
      </c>
    </row>
    <row r="321" spans="1:6" ht="63" customHeight="1" x14ac:dyDescent="0.25">
      <c r="A321" s="67" t="s">
        <v>142</v>
      </c>
      <c r="B321" s="197" t="s">
        <v>218</v>
      </c>
      <c r="C321" s="323" t="s">
        <v>476</v>
      </c>
      <c r="D321" s="198" t="s">
        <v>477</v>
      </c>
      <c r="E321" s="171"/>
      <c r="F321" s="385">
        <f>SUM(F322+F328+F336)</f>
        <v>3163608</v>
      </c>
    </row>
    <row r="322" spans="1:6" s="50" customFormat="1" ht="96.75" customHeight="1" x14ac:dyDescent="0.25">
      <c r="A322" s="195" t="s">
        <v>143</v>
      </c>
      <c r="B322" s="196" t="s">
        <v>219</v>
      </c>
      <c r="C322" s="207" t="s">
        <v>476</v>
      </c>
      <c r="D322" s="192" t="s">
        <v>477</v>
      </c>
      <c r="E322" s="211"/>
      <c r="F322" s="483">
        <f>SUM(F323)</f>
        <v>1889500</v>
      </c>
    </row>
    <row r="323" spans="1:6" s="50" customFormat="1" ht="32.25" customHeight="1" x14ac:dyDescent="0.25">
      <c r="A323" s="471" t="s">
        <v>511</v>
      </c>
      <c r="B323" s="472" t="s">
        <v>219</v>
      </c>
      <c r="C323" s="473" t="s">
        <v>10</v>
      </c>
      <c r="D323" s="474" t="s">
        <v>477</v>
      </c>
      <c r="E323" s="487"/>
      <c r="F323" s="388">
        <f>SUM(F324)</f>
        <v>1889500</v>
      </c>
    </row>
    <row r="324" spans="1:6" s="50" customFormat="1" ht="31.5" x14ac:dyDescent="0.25">
      <c r="A324" s="91" t="s">
        <v>96</v>
      </c>
      <c r="B324" s="157" t="s">
        <v>219</v>
      </c>
      <c r="C324" s="205" t="s">
        <v>10</v>
      </c>
      <c r="D324" s="194" t="s">
        <v>510</v>
      </c>
      <c r="E324" s="210"/>
      <c r="F324" s="387">
        <f>SUM(F325:F327)</f>
        <v>1889500</v>
      </c>
    </row>
    <row r="325" spans="1:6" s="50" customFormat="1" ht="47.25" x14ac:dyDescent="0.25">
      <c r="A325" s="94" t="s">
        <v>86</v>
      </c>
      <c r="B325" s="158" t="s">
        <v>219</v>
      </c>
      <c r="C325" s="200" t="s">
        <v>10</v>
      </c>
      <c r="D325" s="191" t="s">
        <v>510</v>
      </c>
      <c r="E325" s="172" t="s">
        <v>13</v>
      </c>
      <c r="F325" s="390">
        <f>SUM(прил7!H174)</f>
        <v>1764500</v>
      </c>
    </row>
    <row r="326" spans="1:6" s="50" customFormat="1" ht="30" customHeight="1" x14ac:dyDescent="0.25">
      <c r="A326" s="94" t="s">
        <v>655</v>
      </c>
      <c r="B326" s="158" t="s">
        <v>219</v>
      </c>
      <c r="C326" s="200" t="s">
        <v>10</v>
      </c>
      <c r="D326" s="191" t="s">
        <v>510</v>
      </c>
      <c r="E326" s="172" t="s">
        <v>16</v>
      </c>
      <c r="F326" s="390">
        <f>SUM(прил7!H175)</f>
        <v>123000</v>
      </c>
    </row>
    <row r="327" spans="1:6" s="50" customFormat="1" ht="16.5" customHeight="1" x14ac:dyDescent="0.25">
      <c r="A327" s="94" t="s">
        <v>18</v>
      </c>
      <c r="B327" s="158" t="s">
        <v>219</v>
      </c>
      <c r="C327" s="200" t="s">
        <v>10</v>
      </c>
      <c r="D327" s="191" t="s">
        <v>510</v>
      </c>
      <c r="E327" s="172" t="s">
        <v>17</v>
      </c>
      <c r="F327" s="390">
        <f>SUM(прил7!H176)</f>
        <v>2000</v>
      </c>
    </row>
    <row r="328" spans="1:6" s="50" customFormat="1" ht="96.75" customHeight="1" x14ac:dyDescent="0.25">
      <c r="A328" s="195" t="s">
        <v>144</v>
      </c>
      <c r="B328" s="196" t="s">
        <v>220</v>
      </c>
      <c r="C328" s="207" t="s">
        <v>476</v>
      </c>
      <c r="D328" s="192" t="s">
        <v>477</v>
      </c>
      <c r="E328" s="211"/>
      <c r="F328" s="483">
        <f>SUM(F329)</f>
        <v>1012108</v>
      </c>
    </row>
    <row r="329" spans="1:6" s="50" customFormat="1" ht="48.75" customHeight="1" x14ac:dyDescent="0.25">
      <c r="A329" s="471" t="s">
        <v>496</v>
      </c>
      <c r="B329" s="472" t="s">
        <v>220</v>
      </c>
      <c r="C329" s="473" t="s">
        <v>10</v>
      </c>
      <c r="D329" s="474" t="s">
        <v>477</v>
      </c>
      <c r="E329" s="487"/>
      <c r="F329" s="388">
        <f>SUM(F330+F332+F334)</f>
        <v>1012108</v>
      </c>
    </row>
    <row r="330" spans="1:6" s="50" customFormat="1" ht="18" customHeight="1" x14ac:dyDescent="0.25">
      <c r="A330" s="91" t="s">
        <v>111</v>
      </c>
      <c r="B330" s="157" t="s">
        <v>220</v>
      </c>
      <c r="C330" s="205" t="s">
        <v>10</v>
      </c>
      <c r="D330" s="194" t="s">
        <v>497</v>
      </c>
      <c r="E330" s="210"/>
      <c r="F330" s="387">
        <f>SUM(F331)</f>
        <v>1012108</v>
      </c>
    </row>
    <row r="331" spans="1:6" s="50" customFormat="1" ht="32.25" customHeight="1" x14ac:dyDescent="0.25">
      <c r="A331" s="94" t="s">
        <v>655</v>
      </c>
      <c r="B331" s="158" t="s">
        <v>220</v>
      </c>
      <c r="C331" s="200" t="s">
        <v>10</v>
      </c>
      <c r="D331" s="191" t="s">
        <v>497</v>
      </c>
      <c r="E331" s="172" t="s">
        <v>16</v>
      </c>
      <c r="F331" s="390">
        <f>SUM(прил7!H89+прил7!H316+прил7!H376+прил7!H445+прил7!H396)</f>
        <v>1012108</v>
      </c>
    </row>
    <row r="332" spans="1:6" s="50" customFormat="1" ht="47.25" hidden="1" x14ac:dyDescent="0.25">
      <c r="A332" s="91" t="s">
        <v>513</v>
      </c>
      <c r="B332" s="157" t="s">
        <v>220</v>
      </c>
      <c r="C332" s="205" t="s">
        <v>10</v>
      </c>
      <c r="D332" s="194" t="s">
        <v>512</v>
      </c>
      <c r="E332" s="210"/>
      <c r="F332" s="387">
        <f>SUM(F333)</f>
        <v>0</v>
      </c>
    </row>
    <row r="333" spans="1:6" s="50" customFormat="1" ht="16.5" hidden="1" customHeight="1" x14ac:dyDescent="0.25">
      <c r="A333" s="94" t="s">
        <v>21</v>
      </c>
      <c r="B333" s="158" t="s">
        <v>220</v>
      </c>
      <c r="C333" s="200" t="s">
        <v>10</v>
      </c>
      <c r="D333" s="191" t="s">
        <v>512</v>
      </c>
      <c r="E333" s="172" t="s">
        <v>69</v>
      </c>
      <c r="F333" s="390"/>
    </row>
    <row r="334" spans="1:6" s="50" customFormat="1" ht="33" hidden="1" customHeight="1" x14ac:dyDescent="0.25">
      <c r="A334" s="91" t="s">
        <v>540</v>
      </c>
      <c r="B334" s="157" t="s">
        <v>220</v>
      </c>
      <c r="C334" s="205" t="s">
        <v>10</v>
      </c>
      <c r="D334" s="194" t="s">
        <v>539</v>
      </c>
      <c r="E334" s="210"/>
      <c r="F334" s="387">
        <f>SUM(F335)</f>
        <v>0</v>
      </c>
    </row>
    <row r="335" spans="1:6" s="50" customFormat="1" ht="16.5" hidden="1" customHeight="1" x14ac:dyDescent="0.25">
      <c r="A335" s="94" t="s">
        <v>21</v>
      </c>
      <c r="B335" s="158" t="s">
        <v>220</v>
      </c>
      <c r="C335" s="200" t="s">
        <v>10</v>
      </c>
      <c r="D335" s="191" t="s">
        <v>539</v>
      </c>
      <c r="E335" s="172" t="s">
        <v>69</v>
      </c>
      <c r="F335" s="390"/>
    </row>
    <row r="336" spans="1:6" s="50" customFormat="1" ht="94.5" customHeight="1" x14ac:dyDescent="0.25">
      <c r="A336" s="195" t="s">
        <v>625</v>
      </c>
      <c r="B336" s="196" t="s">
        <v>621</v>
      </c>
      <c r="C336" s="207" t="s">
        <v>476</v>
      </c>
      <c r="D336" s="192" t="s">
        <v>477</v>
      </c>
      <c r="E336" s="211"/>
      <c r="F336" s="483">
        <f>SUM(F337)</f>
        <v>262000</v>
      </c>
    </row>
    <row r="337" spans="1:6" s="50" customFormat="1" ht="48" customHeight="1" x14ac:dyDescent="0.25">
      <c r="A337" s="471" t="s">
        <v>623</v>
      </c>
      <c r="B337" s="472" t="s">
        <v>621</v>
      </c>
      <c r="C337" s="473" t="s">
        <v>10</v>
      </c>
      <c r="D337" s="474" t="s">
        <v>477</v>
      </c>
      <c r="E337" s="487"/>
      <c r="F337" s="388">
        <f>SUM(F338)</f>
        <v>262000</v>
      </c>
    </row>
    <row r="338" spans="1:6" s="50" customFormat="1" ht="30.75" customHeight="1" x14ac:dyDescent="0.25">
      <c r="A338" s="91" t="s">
        <v>624</v>
      </c>
      <c r="B338" s="157" t="s">
        <v>621</v>
      </c>
      <c r="C338" s="205" t="s">
        <v>10</v>
      </c>
      <c r="D338" s="194" t="s">
        <v>622</v>
      </c>
      <c r="E338" s="210"/>
      <c r="F338" s="387">
        <f>SUM(F339)</f>
        <v>262000</v>
      </c>
    </row>
    <row r="339" spans="1:6" s="50" customFormat="1" ht="32.25" customHeight="1" x14ac:dyDescent="0.25">
      <c r="A339" s="94" t="s">
        <v>655</v>
      </c>
      <c r="B339" s="158" t="s">
        <v>621</v>
      </c>
      <c r="C339" s="200" t="s">
        <v>10</v>
      </c>
      <c r="D339" s="191" t="s">
        <v>622</v>
      </c>
      <c r="E339" s="172" t="s">
        <v>16</v>
      </c>
      <c r="F339" s="390">
        <f>SUM(прил7!H180)</f>
        <v>262000</v>
      </c>
    </row>
    <row r="340" spans="1:6" s="50" customFormat="1" ht="47.25" x14ac:dyDescent="0.25">
      <c r="A340" s="170" t="s">
        <v>134</v>
      </c>
      <c r="B340" s="197" t="s">
        <v>230</v>
      </c>
      <c r="C340" s="323" t="s">
        <v>476</v>
      </c>
      <c r="D340" s="198" t="s">
        <v>477</v>
      </c>
      <c r="E340" s="171"/>
      <c r="F340" s="385">
        <f>SUM(F341+F348)</f>
        <v>6591233</v>
      </c>
    </row>
    <row r="341" spans="1:6" s="50" customFormat="1" ht="50.25" customHeight="1" x14ac:dyDescent="0.25">
      <c r="A341" s="195" t="s">
        <v>184</v>
      </c>
      <c r="B341" s="196" t="s">
        <v>234</v>
      </c>
      <c r="C341" s="207" t="s">
        <v>476</v>
      </c>
      <c r="D341" s="192" t="s">
        <v>477</v>
      </c>
      <c r="E341" s="204"/>
      <c r="F341" s="483">
        <f>SUM(F342+F345)</f>
        <v>4385972</v>
      </c>
    </row>
    <row r="342" spans="1:6" s="50" customFormat="1" ht="36" customHeight="1" x14ac:dyDescent="0.25">
      <c r="A342" s="471" t="s">
        <v>597</v>
      </c>
      <c r="B342" s="472" t="s">
        <v>234</v>
      </c>
      <c r="C342" s="473" t="s">
        <v>12</v>
      </c>
      <c r="D342" s="474" t="s">
        <v>477</v>
      </c>
      <c r="E342" s="484"/>
      <c r="F342" s="388">
        <f>SUM(F343)</f>
        <v>4385972</v>
      </c>
    </row>
    <row r="343" spans="1:6" s="50" customFormat="1" ht="47.25" x14ac:dyDescent="0.25">
      <c r="A343" s="91" t="s">
        <v>599</v>
      </c>
      <c r="B343" s="157" t="s">
        <v>234</v>
      </c>
      <c r="C343" s="205" t="s">
        <v>12</v>
      </c>
      <c r="D343" s="194" t="s">
        <v>598</v>
      </c>
      <c r="E343" s="49"/>
      <c r="F343" s="387">
        <f>SUM(F344)</f>
        <v>4385972</v>
      </c>
    </row>
    <row r="344" spans="1:6" s="50" customFormat="1" ht="17.25" customHeight="1" x14ac:dyDescent="0.25">
      <c r="A344" s="94" t="s">
        <v>21</v>
      </c>
      <c r="B344" s="158" t="s">
        <v>234</v>
      </c>
      <c r="C344" s="200" t="s">
        <v>12</v>
      </c>
      <c r="D344" s="191" t="s">
        <v>598</v>
      </c>
      <c r="E344" s="69" t="s">
        <v>69</v>
      </c>
      <c r="F344" s="390">
        <f>SUM(прил7!H634)</f>
        <v>4385972</v>
      </c>
    </row>
    <row r="345" spans="1:6" s="50" customFormat="1" ht="31.5" hidden="1" customHeight="1" x14ac:dyDescent="0.25">
      <c r="A345" s="471" t="s">
        <v>641</v>
      </c>
      <c r="B345" s="472" t="s">
        <v>234</v>
      </c>
      <c r="C345" s="473" t="s">
        <v>20</v>
      </c>
      <c r="D345" s="474" t="s">
        <v>477</v>
      </c>
      <c r="E345" s="484"/>
      <c r="F345" s="388">
        <f>SUM(F346)</f>
        <v>0</v>
      </c>
    </row>
    <row r="346" spans="1:6" s="50" customFormat="1" ht="47.25" hidden="1" x14ac:dyDescent="0.25">
      <c r="A346" s="91" t="s">
        <v>643</v>
      </c>
      <c r="B346" s="157" t="s">
        <v>234</v>
      </c>
      <c r="C346" s="205" t="s">
        <v>20</v>
      </c>
      <c r="D346" s="194" t="s">
        <v>642</v>
      </c>
      <c r="E346" s="49"/>
      <c r="F346" s="387">
        <f>SUM(F347)</f>
        <v>0</v>
      </c>
    </row>
    <row r="347" spans="1:6" s="50" customFormat="1" ht="17.25" hidden="1" customHeight="1" x14ac:dyDescent="0.25">
      <c r="A347" s="94" t="s">
        <v>21</v>
      </c>
      <c r="B347" s="158" t="s">
        <v>234</v>
      </c>
      <c r="C347" s="200" t="s">
        <v>20</v>
      </c>
      <c r="D347" s="191" t="s">
        <v>642</v>
      </c>
      <c r="E347" s="69" t="s">
        <v>69</v>
      </c>
      <c r="F347" s="390">
        <f>SUM(прил7!H640)</f>
        <v>0</v>
      </c>
    </row>
    <row r="348" spans="1:6" s="50" customFormat="1" ht="63" x14ac:dyDescent="0.25">
      <c r="A348" s="188" t="s">
        <v>135</v>
      </c>
      <c r="B348" s="196" t="s">
        <v>231</v>
      </c>
      <c r="C348" s="207" t="s">
        <v>476</v>
      </c>
      <c r="D348" s="192" t="s">
        <v>477</v>
      </c>
      <c r="E348" s="204"/>
      <c r="F348" s="483">
        <f>SUM(F349)</f>
        <v>2205261</v>
      </c>
    </row>
    <row r="349" spans="1:6" s="50" customFormat="1" ht="65.25" customHeight="1" x14ac:dyDescent="0.25">
      <c r="A349" s="471" t="s">
        <v>498</v>
      </c>
      <c r="B349" s="472" t="s">
        <v>231</v>
      </c>
      <c r="C349" s="473" t="s">
        <v>10</v>
      </c>
      <c r="D349" s="474" t="s">
        <v>477</v>
      </c>
      <c r="E349" s="484"/>
      <c r="F349" s="388">
        <f>SUM(F350)</f>
        <v>2205261</v>
      </c>
    </row>
    <row r="350" spans="1:6" s="50" customFormat="1" ht="31.5" x14ac:dyDescent="0.25">
      <c r="A350" s="193" t="s">
        <v>85</v>
      </c>
      <c r="B350" s="157" t="s">
        <v>231</v>
      </c>
      <c r="C350" s="205" t="s">
        <v>10</v>
      </c>
      <c r="D350" s="194" t="s">
        <v>481</v>
      </c>
      <c r="E350" s="49"/>
      <c r="F350" s="387">
        <f>SUM(F351:F352)</f>
        <v>2205261</v>
      </c>
    </row>
    <row r="351" spans="1:6" s="50" customFormat="1" ht="47.25" x14ac:dyDescent="0.25">
      <c r="A351" s="169" t="s">
        <v>86</v>
      </c>
      <c r="B351" s="158" t="s">
        <v>231</v>
      </c>
      <c r="C351" s="200" t="s">
        <v>10</v>
      </c>
      <c r="D351" s="191" t="s">
        <v>481</v>
      </c>
      <c r="E351" s="69" t="s">
        <v>13</v>
      </c>
      <c r="F351" s="390">
        <f>SUM(прил7!H94)</f>
        <v>2202261</v>
      </c>
    </row>
    <row r="352" spans="1:6" s="50" customFormat="1" ht="18" customHeight="1" x14ac:dyDescent="0.25">
      <c r="A352" s="169" t="s">
        <v>18</v>
      </c>
      <c r="B352" s="158" t="s">
        <v>231</v>
      </c>
      <c r="C352" s="200" t="s">
        <v>10</v>
      </c>
      <c r="D352" s="191" t="s">
        <v>481</v>
      </c>
      <c r="E352" s="69" t="s">
        <v>17</v>
      </c>
      <c r="F352" s="390">
        <f>SUM(прил7!H95)</f>
        <v>3000</v>
      </c>
    </row>
    <row r="353" spans="1:6" s="50" customFormat="1" ht="33" customHeight="1" x14ac:dyDescent="0.25">
      <c r="A353" s="67" t="s">
        <v>149</v>
      </c>
      <c r="B353" s="197" t="s">
        <v>223</v>
      </c>
      <c r="C353" s="323" t="s">
        <v>476</v>
      </c>
      <c r="D353" s="198" t="s">
        <v>477</v>
      </c>
      <c r="E353" s="171"/>
      <c r="F353" s="385">
        <f>SUM(F354+F360)</f>
        <v>180500</v>
      </c>
    </row>
    <row r="354" spans="1:6" s="50" customFormat="1" ht="63" x14ac:dyDescent="0.25">
      <c r="A354" s="188" t="s">
        <v>173</v>
      </c>
      <c r="B354" s="196" t="s">
        <v>250</v>
      </c>
      <c r="C354" s="207" t="s">
        <v>476</v>
      </c>
      <c r="D354" s="192" t="s">
        <v>477</v>
      </c>
      <c r="E354" s="204"/>
      <c r="F354" s="483">
        <f>SUM(F355)</f>
        <v>180500</v>
      </c>
    </row>
    <row r="355" spans="1:6" s="50" customFormat="1" ht="31.5" x14ac:dyDescent="0.25">
      <c r="A355" s="450" t="s">
        <v>572</v>
      </c>
      <c r="B355" s="472" t="s">
        <v>250</v>
      </c>
      <c r="C355" s="473" t="s">
        <v>12</v>
      </c>
      <c r="D355" s="474" t="s">
        <v>477</v>
      </c>
      <c r="E355" s="484"/>
      <c r="F355" s="388">
        <f>SUM(F356+F358)</f>
        <v>180500</v>
      </c>
    </row>
    <row r="356" spans="1:6" s="50" customFormat="1" ht="21.75" customHeight="1" x14ac:dyDescent="0.25">
      <c r="A356" s="193" t="s">
        <v>112</v>
      </c>
      <c r="B356" s="157" t="s">
        <v>250</v>
      </c>
      <c r="C356" s="205" t="s">
        <v>12</v>
      </c>
      <c r="D356" s="194" t="s">
        <v>499</v>
      </c>
      <c r="E356" s="49"/>
      <c r="F356" s="387">
        <f>SUM(F357)</f>
        <v>155500</v>
      </c>
    </row>
    <row r="357" spans="1:6" s="50" customFormat="1" ht="31.5" x14ac:dyDescent="0.25">
      <c r="A357" s="169" t="s">
        <v>655</v>
      </c>
      <c r="B357" s="158" t="s">
        <v>250</v>
      </c>
      <c r="C357" s="200" t="s">
        <v>12</v>
      </c>
      <c r="D357" s="191" t="s">
        <v>499</v>
      </c>
      <c r="E357" s="69" t="s">
        <v>16</v>
      </c>
      <c r="F357" s="390">
        <f>SUM(прил7!H469)</f>
        <v>155500</v>
      </c>
    </row>
    <row r="358" spans="1:6" s="50" customFormat="1" ht="31.5" x14ac:dyDescent="0.25">
      <c r="A358" s="193" t="s">
        <v>574</v>
      </c>
      <c r="B358" s="157" t="s">
        <v>250</v>
      </c>
      <c r="C358" s="205" t="s">
        <v>12</v>
      </c>
      <c r="D358" s="194" t="s">
        <v>573</v>
      </c>
      <c r="E358" s="49"/>
      <c r="F358" s="387">
        <f>SUM(F359)</f>
        <v>25000</v>
      </c>
    </row>
    <row r="359" spans="1:6" s="50" customFormat="1" ht="29.25" customHeight="1" x14ac:dyDescent="0.25">
      <c r="A359" s="169" t="s">
        <v>655</v>
      </c>
      <c r="B359" s="158" t="s">
        <v>250</v>
      </c>
      <c r="C359" s="200" t="s">
        <v>12</v>
      </c>
      <c r="D359" s="191" t="s">
        <v>573</v>
      </c>
      <c r="E359" s="69" t="s">
        <v>16</v>
      </c>
      <c r="F359" s="390">
        <f>SUM(прил7!H471)</f>
        <v>25000</v>
      </c>
    </row>
    <row r="360" spans="1:6" s="50" customFormat="1" ht="30" hidden="1" x14ac:dyDescent="0.25">
      <c r="A360" s="195" t="s">
        <v>150</v>
      </c>
      <c r="B360" s="196" t="s">
        <v>224</v>
      </c>
      <c r="C360" s="207" t="s">
        <v>476</v>
      </c>
      <c r="D360" s="192" t="s">
        <v>477</v>
      </c>
      <c r="E360" s="204"/>
      <c r="F360" s="483">
        <f>SUM(F361)</f>
        <v>0</v>
      </c>
    </row>
    <row r="361" spans="1:6" s="50" customFormat="1" ht="30" hidden="1" x14ac:dyDescent="0.25">
      <c r="A361" s="471" t="s">
        <v>528</v>
      </c>
      <c r="B361" s="472" t="s">
        <v>224</v>
      </c>
      <c r="C361" s="473" t="s">
        <v>10</v>
      </c>
      <c r="D361" s="474" t="s">
        <v>477</v>
      </c>
      <c r="E361" s="484"/>
      <c r="F361" s="388">
        <f>SUM(F362+F364)</f>
        <v>0</v>
      </c>
    </row>
    <row r="362" spans="1:6" s="50" customFormat="1" ht="30" hidden="1" x14ac:dyDescent="0.25">
      <c r="A362" s="91" t="s">
        <v>530</v>
      </c>
      <c r="B362" s="157" t="s">
        <v>224</v>
      </c>
      <c r="C362" s="205" t="s">
        <v>10</v>
      </c>
      <c r="D362" s="194" t="s">
        <v>529</v>
      </c>
      <c r="E362" s="49"/>
      <c r="F362" s="387">
        <f>SUM(F363)</f>
        <v>0</v>
      </c>
    </row>
    <row r="363" spans="1:6" s="50" customFormat="1" ht="30" hidden="1" customHeight="1" x14ac:dyDescent="0.25">
      <c r="A363" s="94" t="s">
        <v>18</v>
      </c>
      <c r="B363" s="158" t="s">
        <v>224</v>
      </c>
      <c r="C363" s="200" t="s">
        <v>10</v>
      </c>
      <c r="D363" s="191" t="s">
        <v>529</v>
      </c>
      <c r="E363" s="69" t="s">
        <v>17</v>
      </c>
      <c r="F363" s="390">
        <f>SUM(прил7!H237)</f>
        <v>0</v>
      </c>
    </row>
    <row r="364" spans="1:6" s="50" customFormat="1" ht="30" hidden="1" customHeight="1" x14ac:dyDescent="0.25">
      <c r="A364" s="91" t="s">
        <v>699</v>
      </c>
      <c r="B364" s="157" t="s">
        <v>224</v>
      </c>
      <c r="C364" s="205" t="s">
        <v>10</v>
      </c>
      <c r="D364" s="194" t="s">
        <v>698</v>
      </c>
      <c r="E364" s="49"/>
      <c r="F364" s="387">
        <f>SUM(F365)</f>
        <v>0</v>
      </c>
    </row>
    <row r="365" spans="1:6" s="50" customFormat="1" ht="30" hidden="1" customHeight="1" x14ac:dyDescent="0.25">
      <c r="A365" s="94" t="s">
        <v>18</v>
      </c>
      <c r="B365" s="158" t="s">
        <v>224</v>
      </c>
      <c r="C365" s="200" t="s">
        <v>10</v>
      </c>
      <c r="D365" s="191" t="s">
        <v>698</v>
      </c>
      <c r="E365" s="69" t="s">
        <v>17</v>
      </c>
      <c r="F365" s="390">
        <f>SUM(прил7!H239)</f>
        <v>0</v>
      </c>
    </row>
    <row r="366" spans="1:6" s="50" customFormat="1" ht="31.5" x14ac:dyDescent="0.25">
      <c r="A366" s="67" t="s">
        <v>188</v>
      </c>
      <c r="B366" s="197" t="s">
        <v>226</v>
      </c>
      <c r="C366" s="323" t="s">
        <v>476</v>
      </c>
      <c r="D366" s="198" t="s">
        <v>477</v>
      </c>
      <c r="E366" s="171"/>
      <c r="F366" s="385">
        <f>SUM(F367)</f>
        <v>17419370</v>
      </c>
    </row>
    <row r="367" spans="1:6" s="50" customFormat="1" ht="52.5" customHeight="1" x14ac:dyDescent="0.25">
      <c r="A367" s="195" t="s">
        <v>189</v>
      </c>
      <c r="B367" s="196" t="s">
        <v>227</v>
      </c>
      <c r="C367" s="207" t="s">
        <v>476</v>
      </c>
      <c r="D367" s="192" t="s">
        <v>477</v>
      </c>
      <c r="E367" s="204"/>
      <c r="F367" s="483">
        <f>SUM(F368)</f>
        <v>17419370</v>
      </c>
    </row>
    <row r="368" spans="1:6" s="50" customFormat="1" ht="52.5" customHeight="1" x14ac:dyDescent="0.25">
      <c r="A368" s="471" t="s">
        <v>538</v>
      </c>
      <c r="B368" s="472" t="s">
        <v>227</v>
      </c>
      <c r="C368" s="473" t="s">
        <v>12</v>
      </c>
      <c r="D368" s="474" t="s">
        <v>477</v>
      </c>
      <c r="E368" s="484"/>
      <c r="F368" s="388">
        <f>SUM(F371+F374+F377)</f>
        <v>17419370</v>
      </c>
    </row>
    <row r="369" spans="1:6" s="50" customFormat="1" ht="48" hidden="1" customHeight="1" x14ac:dyDescent="0.25">
      <c r="A369" s="91" t="s">
        <v>674</v>
      </c>
      <c r="B369" s="157" t="s">
        <v>227</v>
      </c>
      <c r="C369" s="205" t="s">
        <v>12</v>
      </c>
      <c r="D369" s="194" t="s">
        <v>677</v>
      </c>
      <c r="E369" s="49"/>
      <c r="F369" s="387">
        <f>SUM(F370)</f>
        <v>0</v>
      </c>
    </row>
    <row r="370" spans="1:6" s="50" customFormat="1" ht="16.5" hidden="1" customHeight="1" x14ac:dyDescent="0.25">
      <c r="A370" s="94" t="s">
        <v>21</v>
      </c>
      <c r="B370" s="158" t="s">
        <v>227</v>
      </c>
      <c r="C370" s="200" t="s">
        <v>12</v>
      </c>
      <c r="D370" s="191" t="s">
        <v>677</v>
      </c>
      <c r="E370" s="69" t="s">
        <v>69</v>
      </c>
      <c r="F370" s="390">
        <f>SUM(прил7!H278)</f>
        <v>0</v>
      </c>
    </row>
    <row r="371" spans="1:6" s="50" customFormat="1" ht="33.75" customHeight="1" x14ac:dyDescent="0.25">
      <c r="A371" s="91" t="s">
        <v>777</v>
      </c>
      <c r="B371" s="157" t="s">
        <v>227</v>
      </c>
      <c r="C371" s="205" t="s">
        <v>12</v>
      </c>
      <c r="D371" s="194" t="s">
        <v>775</v>
      </c>
      <c r="E371" s="49"/>
      <c r="F371" s="387">
        <f>SUM(F372:F373)</f>
        <v>315319</v>
      </c>
    </row>
    <row r="372" spans="1:6" s="50" customFormat="1" ht="33.75" customHeight="1" x14ac:dyDescent="0.25">
      <c r="A372" s="94" t="s">
        <v>190</v>
      </c>
      <c r="B372" s="158" t="s">
        <v>227</v>
      </c>
      <c r="C372" s="200" t="s">
        <v>12</v>
      </c>
      <c r="D372" s="191" t="s">
        <v>775</v>
      </c>
      <c r="E372" s="69" t="s">
        <v>185</v>
      </c>
      <c r="F372" s="390">
        <f>SUM(прил7!H210)</f>
        <v>165319</v>
      </c>
    </row>
    <row r="373" spans="1:6" s="50" customFormat="1" ht="17.25" customHeight="1" x14ac:dyDescent="0.25">
      <c r="A373" s="94" t="s">
        <v>21</v>
      </c>
      <c r="B373" s="158" t="s">
        <v>227</v>
      </c>
      <c r="C373" s="200" t="s">
        <v>12</v>
      </c>
      <c r="D373" s="191" t="s">
        <v>775</v>
      </c>
      <c r="E373" s="69" t="s">
        <v>69</v>
      </c>
      <c r="F373" s="390">
        <f>SUM(прил7!H280)</f>
        <v>150000</v>
      </c>
    </row>
    <row r="374" spans="1:6" s="50" customFormat="1" ht="16.5" customHeight="1" x14ac:dyDescent="0.25">
      <c r="A374" s="91" t="s">
        <v>778</v>
      </c>
      <c r="B374" s="157" t="s">
        <v>227</v>
      </c>
      <c r="C374" s="205" t="s">
        <v>12</v>
      </c>
      <c r="D374" s="194" t="s">
        <v>776</v>
      </c>
      <c r="E374" s="49"/>
      <c r="F374" s="387">
        <f>SUM(F375:F376)</f>
        <v>17065051</v>
      </c>
    </row>
    <row r="375" spans="1:6" s="50" customFormat="1" ht="33.75" customHeight="1" x14ac:dyDescent="0.25">
      <c r="A375" s="94" t="s">
        <v>190</v>
      </c>
      <c r="B375" s="158" t="s">
        <v>227</v>
      </c>
      <c r="C375" s="200" t="s">
        <v>12</v>
      </c>
      <c r="D375" s="191" t="s">
        <v>776</v>
      </c>
      <c r="E375" s="69" t="s">
        <v>185</v>
      </c>
      <c r="F375" s="390">
        <f>SUM(прил7!H212)</f>
        <v>16215051</v>
      </c>
    </row>
    <row r="376" spans="1:6" s="50" customFormat="1" ht="15.75" customHeight="1" x14ac:dyDescent="0.25">
      <c r="A376" s="94" t="s">
        <v>21</v>
      </c>
      <c r="B376" s="158" t="s">
        <v>227</v>
      </c>
      <c r="C376" s="200" t="s">
        <v>12</v>
      </c>
      <c r="D376" s="191" t="s">
        <v>776</v>
      </c>
      <c r="E376" s="69" t="s">
        <v>69</v>
      </c>
      <c r="F376" s="390">
        <f>SUM(прил7!H282)</f>
        <v>850000</v>
      </c>
    </row>
    <row r="377" spans="1:6" s="50" customFormat="1" ht="45" customHeight="1" x14ac:dyDescent="0.25">
      <c r="A377" s="91" t="s">
        <v>673</v>
      </c>
      <c r="B377" s="157" t="s">
        <v>227</v>
      </c>
      <c r="C377" s="205" t="s">
        <v>12</v>
      </c>
      <c r="D377" s="194" t="s">
        <v>672</v>
      </c>
      <c r="E377" s="49"/>
      <c r="F377" s="387">
        <f>SUM(F378)</f>
        <v>39000</v>
      </c>
    </row>
    <row r="378" spans="1:6" s="50" customFormat="1" ht="15.75" customHeight="1" x14ac:dyDescent="0.25">
      <c r="A378" s="94" t="s">
        <v>21</v>
      </c>
      <c r="B378" s="158" t="s">
        <v>227</v>
      </c>
      <c r="C378" s="200" t="s">
        <v>12</v>
      </c>
      <c r="D378" s="191" t="s">
        <v>672</v>
      </c>
      <c r="E378" s="69" t="s">
        <v>69</v>
      </c>
      <c r="F378" s="390">
        <f>SUM(прил7!H284)</f>
        <v>39000</v>
      </c>
    </row>
    <row r="379" spans="1:6" ht="33.75" customHeight="1" x14ac:dyDescent="0.25">
      <c r="A379" s="67" t="s">
        <v>128</v>
      </c>
      <c r="B379" s="178" t="s">
        <v>205</v>
      </c>
      <c r="C379" s="321" t="s">
        <v>476</v>
      </c>
      <c r="D379" s="179" t="s">
        <v>477</v>
      </c>
      <c r="E379" s="17"/>
      <c r="F379" s="385">
        <f>SUM(F380)</f>
        <v>237000</v>
      </c>
    </row>
    <row r="380" spans="1:6" s="50" customFormat="1" ht="51" customHeight="1" x14ac:dyDescent="0.25">
      <c r="A380" s="195" t="s">
        <v>129</v>
      </c>
      <c r="B380" s="185" t="s">
        <v>206</v>
      </c>
      <c r="C380" s="322" t="s">
        <v>476</v>
      </c>
      <c r="D380" s="186" t="s">
        <v>477</v>
      </c>
      <c r="E380" s="213"/>
      <c r="F380" s="483">
        <f>SUM(F381)</f>
        <v>237000</v>
      </c>
    </row>
    <row r="381" spans="1:6" s="50" customFormat="1" ht="51" customHeight="1" x14ac:dyDescent="0.25">
      <c r="A381" s="471" t="s">
        <v>494</v>
      </c>
      <c r="B381" s="445" t="s">
        <v>206</v>
      </c>
      <c r="C381" s="446" t="s">
        <v>12</v>
      </c>
      <c r="D381" s="447" t="s">
        <v>477</v>
      </c>
      <c r="E381" s="490"/>
      <c r="F381" s="388">
        <f>SUM(F382)</f>
        <v>237000</v>
      </c>
    </row>
    <row r="382" spans="1:6" s="50" customFormat="1" ht="32.25" customHeight="1" x14ac:dyDescent="0.25">
      <c r="A382" s="91" t="s">
        <v>88</v>
      </c>
      <c r="B382" s="147" t="s">
        <v>206</v>
      </c>
      <c r="C382" s="280" t="s">
        <v>12</v>
      </c>
      <c r="D382" s="145" t="s">
        <v>495</v>
      </c>
      <c r="E382" s="35"/>
      <c r="F382" s="387">
        <f>SUM(F383)</f>
        <v>237000</v>
      </c>
    </row>
    <row r="383" spans="1:6" s="50" customFormat="1" ht="47.25" x14ac:dyDescent="0.25">
      <c r="A383" s="94" t="s">
        <v>86</v>
      </c>
      <c r="B383" s="161" t="s">
        <v>206</v>
      </c>
      <c r="C383" s="283" t="s">
        <v>12</v>
      </c>
      <c r="D383" s="156" t="s">
        <v>495</v>
      </c>
      <c r="E383" s="51" t="s">
        <v>13</v>
      </c>
      <c r="F383" s="390">
        <f>SUM(прил7!H73)</f>
        <v>237000</v>
      </c>
    </row>
    <row r="384" spans="1:6" s="50" customFormat="1" ht="16.5" customHeight="1" x14ac:dyDescent="0.25">
      <c r="A384" s="90" t="s">
        <v>115</v>
      </c>
      <c r="B384" s="197" t="s">
        <v>478</v>
      </c>
      <c r="C384" s="323" t="s">
        <v>476</v>
      </c>
      <c r="D384" s="198" t="s">
        <v>477</v>
      </c>
      <c r="E384" s="171"/>
      <c r="F384" s="385">
        <f>SUM(F385)</f>
        <v>1214200</v>
      </c>
    </row>
    <row r="385" spans="1:6" s="50" customFormat="1" ht="17.25" customHeight="1" x14ac:dyDescent="0.25">
      <c r="A385" s="195" t="s">
        <v>116</v>
      </c>
      <c r="B385" s="196" t="s">
        <v>200</v>
      </c>
      <c r="C385" s="207" t="s">
        <v>476</v>
      </c>
      <c r="D385" s="192" t="s">
        <v>477</v>
      </c>
      <c r="E385" s="204"/>
      <c r="F385" s="483">
        <f>SUM(F386)</f>
        <v>1214200</v>
      </c>
    </row>
    <row r="386" spans="1:6" s="50" customFormat="1" ht="31.5" x14ac:dyDescent="0.25">
      <c r="A386" s="91" t="s">
        <v>85</v>
      </c>
      <c r="B386" s="157" t="s">
        <v>200</v>
      </c>
      <c r="C386" s="205" t="s">
        <v>476</v>
      </c>
      <c r="D386" s="194" t="s">
        <v>481</v>
      </c>
      <c r="E386" s="49"/>
      <c r="F386" s="387">
        <f>SUM(F387)</f>
        <v>1214200</v>
      </c>
    </row>
    <row r="387" spans="1:6" s="50" customFormat="1" ht="47.25" x14ac:dyDescent="0.25">
      <c r="A387" s="94" t="s">
        <v>86</v>
      </c>
      <c r="B387" s="158" t="s">
        <v>200</v>
      </c>
      <c r="C387" s="200" t="s">
        <v>476</v>
      </c>
      <c r="D387" s="191" t="s">
        <v>481</v>
      </c>
      <c r="E387" s="69" t="s">
        <v>13</v>
      </c>
      <c r="F387" s="390">
        <f>SUM(прил7!H21)</f>
        <v>1214200</v>
      </c>
    </row>
    <row r="388" spans="1:6" s="50" customFormat="1" ht="16.5" customHeight="1" x14ac:dyDescent="0.25">
      <c r="A388" s="90" t="s">
        <v>132</v>
      </c>
      <c r="B388" s="197" t="s">
        <v>207</v>
      </c>
      <c r="C388" s="323" t="s">
        <v>476</v>
      </c>
      <c r="D388" s="198" t="s">
        <v>477</v>
      </c>
      <c r="E388" s="171"/>
      <c r="F388" s="385">
        <f>SUM(F389)</f>
        <v>10980313</v>
      </c>
    </row>
    <row r="389" spans="1:6" s="50" customFormat="1" ht="15.75" customHeight="1" x14ac:dyDescent="0.25">
      <c r="A389" s="195" t="s">
        <v>133</v>
      </c>
      <c r="B389" s="196" t="s">
        <v>208</v>
      </c>
      <c r="C389" s="207" t="s">
        <v>476</v>
      </c>
      <c r="D389" s="192" t="s">
        <v>477</v>
      </c>
      <c r="E389" s="204"/>
      <c r="F389" s="483">
        <f>SUM(F390)</f>
        <v>10980313</v>
      </c>
    </row>
    <row r="390" spans="1:6" s="50" customFormat="1" ht="31.5" x14ac:dyDescent="0.25">
      <c r="A390" s="91" t="s">
        <v>85</v>
      </c>
      <c r="B390" s="157" t="s">
        <v>208</v>
      </c>
      <c r="C390" s="205" t="s">
        <v>476</v>
      </c>
      <c r="D390" s="194" t="s">
        <v>481</v>
      </c>
      <c r="E390" s="49"/>
      <c r="F390" s="387">
        <f>SUM(F391:F392)</f>
        <v>10980313</v>
      </c>
    </row>
    <row r="391" spans="1:6" s="50" customFormat="1" ht="47.25" x14ac:dyDescent="0.25">
      <c r="A391" s="94" t="s">
        <v>86</v>
      </c>
      <c r="B391" s="158" t="s">
        <v>208</v>
      </c>
      <c r="C391" s="200" t="s">
        <v>476</v>
      </c>
      <c r="D391" s="191" t="s">
        <v>481</v>
      </c>
      <c r="E391" s="69" t="s">
        <v>13</v>
      </c>
      <c r="F391" s="390">
        <f>SUM(прил7!H77)</f>
        <v>10965313</v>
      </c>
    </row>
    <row r="392" spans="1:6" s="50" customFormat="1" ht="16.5" customHeight="1" x14ac:dyDescent="0.25">
      <c r="A392" s="94" t="s">
        <v>18</v>
      </c>
      <c r="B392" s="158" t="s">
        <v>208</v>
      </c>
      <c r="C392" s="200" t="s">
        <v>476</v>
      </c>
      <c r="D392" s="191" t="s">
        <v>481</v>
      </c>
      <c r="E392" s="69" t="s">
        <v>17</v>
      </c>
      <c r="F392" s="390">
        <f>SUM(прил7!H78)</f>
        <v>15000</v>
      </c>
    </row>
    <row r="393" spans="1:6" s="50" customFormat="1" ht="31.5" x14ac:dyDescent="0.25">
      <c r="A393" s="90" t="s">
        <v>120</v>
      </c>
      <c r="B393" s="197" t="s">
        <v>235</v>
      </c>
      <c r="C393" s="323" t="s">
        <v>476</v>
      </c>
      <c r="D393" s="198" t="s">
        <v>477</v>
      </c>
      <c r="E393" s="171"/>
      <c r="F393" s="385">
        <f>SUM(F394)</f>
        <v>419309</v>
      </c>
    </row>
    <row r="394" spans="1:6" s="50" customFormat="1" ht="16.5" customHeight="1" x14ac:dyDescent="0.25">
      <c r="A394" s="195" t="s">
        <v>121</v>
      </c>
      <c r="B394" s="196" t="s">
        <v>236</v>
      </c>
      <c r="C394" s="207" t="s">
        <v>476</v>
      </c>
      <c r="D394" s="192" t="s">
        <v>477</v>
      </c>
      <c r="E394" s="204"/>
      <c r="F394" s="483">
        <f>SUM(F395)</f>
        <v>419309</v>
      </c>
    </row>
    <row r="395" spans="1:6" s="50" customFormat="1" ht="31.5" x14ac:dyDescent="0.25">
      <c r="A395" s="91" t="s">
        <v>85</v>
      </c>
      <c r="B395" s="157" t="s">
        <v>236</v>
      </c>
      <c r="C395" s="205" t="s">
        <v>476</v>
      </c>
      <c r="D395" s="194" t="s">
        <v>481</v>
      </c>
      <c r="E395" s="49"/>
      <c r="F395" s="387">
        <f>SUM(F396)</f>
        <v>419309</v>
      </c>
    </row>
    <row r="396" spans="1:6" s="50" customFormat="1" ht="47.25" x14ac:dyDescent="0.25">
      <c r="A396" s="94" t="s">
        <v>86</v>
      </c>
      <c r="B396" s="158" t="s">
        <v>236</v>
      </c>
      <c r="C396" s="200" t="s">
        <v>476</v>
      </c>
      <c r="D396" s="191" t="s">
        <v>481</v>
      </c>
      <c r="E396" s="69" t="s">
        <v>13</v>
      </c>
      <c r="F396" s="390">
        <f>SUM(прил7!H31)</f>
        <v>419309</v>
      </c>
    </row>
    <row r="397" spans="1:6" s="50" customFormat="1" ht="31.5" x14ac:dyDescent="0.25">
      <c r="A397" s="90" t="s">
        <v>122</v>
      </c>
      <c r="B397" s="197" t="s">
        <v>237</v>
      </c>
      <c r="C397" s="323" t="s">
        <v>476</v>
      </c>
      <c r="D397" s="198" t="s">
        <v>477</v>
      </c>
      <c r="E397" s="171"/>
      <c r="F397" s="385">
        <f>SUM(F398)</f>
        <v>407617</v>
      </c>
    </row>
    <row r="398" spans="1:6" s="50" customFormat="1" ht="15.75" customHeight="1" x14ac:dyDescent="0.25">
      <c r="A398" s="195" t="s">
        <v>123</v>
      </c>
      <c r="B398" s="196" t="s">
        <v>238</v>
      </c>
      <c r="C398" s="207" t="s">
        <v>476</v>
      </c>
      <c r="D398" s="192" t="s">
        <v>477</v>
      </c>
      <c r="E398" s="204"/>
      <c r="F398" s="483">
        <f>SUM(F399)</f>
        <v>407617</v>
      </c>
    </row>
    <row r="399" spans="1:6" s="50" customFormat="1" ht="31.5" x14ac:dyDescent="0.25">
      <c r="A399" s="91" t="s">
        <v>85</v>
      </c>
      <c r="B399" s="157" t="s">
        <v>238</v>
      </c>
      <c r="C399" s="205" t="s">
        <v>476</v>
      </c>
      <c r="D399" s="194" t="s">
        <v>481</v>
      </c>
      <c r="E399" s="49"/>
      <c r="F399" s="387">
        <f>SUM(F400:F401)</f>
        <v>407617</v>
      </c>
    </row>
    <row r="400" spans="1:6" s="50" customFormat="1" ht="47.25" x14ac:dyDescent="0.25">
      <c r="A400" s="94" t="s">
        <v>86</v>
      </c>
      <c r="B400" s="158" t="s">
        <v>238</v>
      </c>
      <c r="C400" s="200" t="s">
        <v>476</v>
      </c>
      <c r="D400" s="191" t="s">
        <v>481</v>
      </c>
      <c r="E400" s="69" t="s">
        <v>13</v>
      </c>
      <c r="F400" s="390">
        <f>SUM(прил7!H35)</f>
        <v>407617</v>
      </c>
    </row>
    <row r="401" spans="1:6" s="50" customFormat="1" ht="18" hidden="1" customHeight="1" x14ac:dyDescent="0.25">
      <c r="A401" s="94" t="s">
        <v>18</v>
      </c>
      <c r="B401" s="158" t="s">
        <v>238</v>
      </c>
      <c r="C401" s="200" t="s">
        <v>476</v>
      </c>
      <c r="D401" s="191" t="s">
        <v>481</v>
      </c>
      <c r="E401" s="69" t="s">
        <v>17</v>
      </c>
      <c r="F401" s="390">
        <f>SUM(прил7!H36)</f>
        <v>0</v>
      </c>
    </row>
    <row r="402" spans="1:6" s="50" customFormat="1" ht="31.5" x14ac:dyDescent="0.25">
      <c r="A402" s="90" t="s">
        <v>24</v>
      </c>
      <c r="B402" s="197" t="s">
        <v>212</v>
      </c>
      <c r="C402" s="323" t="s">
        <v>476</v>
      </c>
      <c r="D402" s="198" t="s">
        <v>477</v>
      </c>
      <c r="E402" s="171"/>
      <c r="F402" s="385">
        <f>SUM(F403)</f>
        <v>3877136</v>
      </c>
    </row>
    <row r="403" spans="1:6" s="50" customFormat="1" ht="16.5" customHeight="1" x14ac:dyDescent="0.25">
      <c r="A403" s="195" t="s">
        <v>95</v>
      </c>
      <c r="B403" s="196" t="s">
        <v>213</v>
      </c>
      <c r="C403" s="207" t="s">
        <v>476</v>
      </c>
      <c r="D403" s="192" t="s">
        <v>477</v>
      </c>
      <c r="E403" s="204"/>
      <c r="F403" s="483">
        <f>SUM(F404+F406)</f>
        <v>3877136</v>
      </c>
    </row>
    <row r="404" spans="1:6" s="50" customFormat="1" ht="16.5" customHeight="1" x14ac:dyDescent="0.25">
      <c r="A404" s="91" t="s">
        <v>112</v>
      </c>
      <c r="B404" s="157" t="s">
        <v>213</v>
      </c>
      <c r="C404" s="205" t="s">
        <v>476</v>
      </c>
      <c r="D404" s="194" t="s">
        <v>499</v>
      </c>
      <c r="E404" s="49"/>
      <c r="F404" s="387">
        <f>SUM(F405)</f>
        <v>7000</v>
      </c>
    </row>
    <row r="405" spans="1:6" s="50" customFormat="1" ht="34.5" customHeight="1" x14ac:dyDescent="0.25">
      <c r="A405" s="94" t="s">
        <v>655</v>
      </c>
      <c r="B405" s="158" t="s">
        <v>213</v>
      </c>
      <c r="C405" s="200" t="s">
        <v>476</v>
      </c>
      <c r="D405" s="191" t="s">
        <v>499</v>
      </c>
      <c r="E405" s="69" t="s">
        <v>16</v>
      </c>
      <c r="F405" s="390">
        <f>SUM(прил7!H139)</f>
        <v>7000</v>
      </c>
    </row>
    <row r="406" spans="1:6" s="50" customFormat="1" ht="16.5" customHeight="1" x14ac:dyDescent="0.25">
      <c r="A406" s="91" t="s">
        <v>113</v>
      </c>
      <c r="B406" s="157" t="s">
        <v>213</v>
      </c>
      <c r="C406" s="205" t="s">
        <v>476</v>
      </c>
      <c r="D406" s="194" t="s">
        <v>506</v>
      </c>
      <c r="E406" s="49"/>
      <c r="F406" s="387">
        <f>SUM(F407:F408)</f>
        <v>3870136</v>
      </c>
    </row>
    <row r="407" spans="1:6" s="50" customFormat="1" ht="33" customHeight="1" x14ac:dyDescent="0.25">
      <c r="A407" s="94" t="s">
        <v>655</v>
      </c>
      <c r="B407" s="158" t="s">
        <v>213</v>
      </c>
      <c r="C407" s="200" t="s">
        <v>476</v>
      </c>
      <c r="D407" s="191" t="s">
        <v>506</v>
      </c>
      <c r="E407" s="69" t="s">
        <v>16</v>
      </c>
      <c r="F407" s="390">
        <f>SUM(прил7!H141)</f>
        <v>169385</v>
      </c>
    </row>
    <row r="408" spans="1:6" s="50" customFormat="1" ht="18.75" customHeight="1" x14ac:dyDescent="0.25">
      <c r="A408" s="94" t="s">
        <v>18</v>
      </c>
      <c r="B408" s="158" t="s">
        <v>213</v>
      </c>
      <c r="C408" s="200" t="s">
        <v>476</v>
      </c>
      <c r="D408" s="191" t="s">
        <v>506</v>
      </c>
      <c r="E408" s="69" t="s">
        <v>17</v>
      </c>
      <c r="F408" s="390">
        <f>SUM(прил7!H142)</f>
        <v>3700751</v>
      </c>
    </row>
    <row r="409" spans="1:6" s="50" customFormat="1" ht="16.5" customHeight="1" x14ac:dyDescent="0.25">
      <c r="A409" s="90" t="s">
        <v>195</v>
      </c>
      <c r="B409" s="197" t="s">
        <v>214</v>
      </c>
      <c r="C409" s="323" t="s">
        <v>476</v>
      </c>
      <c r="D409" s="198" t="s">
        <v>477</v>
      </c>
      <c r="E409" s="171"/>
      <c r="F409" s="385">
        <f>SUM(F410+F424)</f>
        <v>1875574</v>
      </c>
    </row>
    <row r="410" spans="1:6" s="50" customFormat="1" ht="16.5" customHeight="1" x14ac:dyDescent="0.25">
      <c r="A410" s="195" t="s">
        <v>194</v>
      </c>
      <c r="B410" s="196" t="s">
        <v>215</v>
      </c>
      <c r="C410" s="207" t="s">
        <v>476</v>
      </c>
      <c r="D410" s="192" t="s">
        <v>477</v>
      </c>
      <c r="E410" s="204"/>
      <c r="F410" s="483">
        <f>SUM(F411+F413+F415+F417+F419+F421)</f>
        <v>1875574</v>
      </c>
    </row>
    <row r="411" spans="1:6" s="50" customFormat="1" ht="20.25" customHeight="1" x14ac:dyDescent="0.25">
      <c r="A411" s="91" t="s">
        <v>661</v>
      </c>
      <c r="B411" s="157" t="s">
        <v>215</v>
      </c>
      <c r="C411" s="205" t="s">
        <v>476</v>
      </c>
      <c r="D411" s="194" t="s">
        <v>664</v>
      </c>
      <c r="E411" s="49"/>
      <c r="F411" s="387">
        <f>SUM(F412)</f>
        <v>26546</v>
      </c>
    </row>
    <row r="412" spans="1:6" s="50" customFormat="1" ht="31.5" customHeight="1" x14ac:dyDescent="0.25">
      <c r="A412" s="94" t="s">
        <v>655</v>
      </c>
      <c r="B412" s="158" t="s">
        <v>215</v>
      </c>
      <c r="C412" s="200" t="s">
        <v>476</v>
      </c>
      <c r="D412" s="191" t="s">
        <v>664</v>
      </c>
      <c r="E412" s="69" t="s">
        <v>16</v>
      </c>
      <c r="F412" s="390">
        <f>SUM(прил7!H502)</f>
        <v>26546</v>
      </c>
    </row>
    <row r="413" spans="1:6" s="50" customFormat="1" ht="48.75" customHeight="1" x14ac:dyDescent="0.25">
      <c r="A413" s="91" t="s">
        <v>663</v>
      </c>
      <c r="B413" s="157" t="s">
        <v>215</v>
      </c>
      <c r="C413" s="205" t="s">
        <v>476</v>
      </c>
      <c r="D413" s="194" t="s">
        <v>665</v>
      </c>
      <c r="E413" s="49"/>
      <c r="F413" s="387">
        <f>SUM(F414)</f>
        <v>23700</v>
      </c>
    </row>
    <row r="414" spans="1:6" s="50" customFormat="1" ht="51" customHeight="1" x14ac:dyDescent="0.25">
      <c r="A414" s="94" t="s">
        <v>86</v>
      </c>
      <c r="B414" s="158" t="s">
        <v>215</v>
      </c>
      <c r="C414" s="200" t="s">
        <v>476</v>
      </c>
      <c r="D414" s="191" t="s">
        <v>665</v>
      </c>
      <c r="E414" s="69" t="s">
        <v>13</v>
      </c>
      <c r="F414" s="390">
        <f>SUM(прил7!H146)</f>
        <v>23700</v>
      </c>
    </row>
    <row r="415" spans="1:6" s="50" customFormat="1" ht="16.5" hidden="1" customHeight="1" x14ac:dyDescent="0.25">
      <c r="A415" s="91" t="s">
        <v>662</v>
      </c>
      <c r="B415" s="157" t="s">
        <v>215</v>
      </c>
      <c r="C415" s="205" t="s">
        <v>476</v>
      </c>
      <c r="D415" s="194" t="s">
        <v>666</v>
      </c>
      <c r="E415" s="49"/>
      <c r="F415" s="387">
        <f>SUM(F416)</f>
        <v>0</v>
      </c>
    </row>
    <row r="416" spans="1:6" s="50" customFormat="1" ht="33" hidden="1" customHeight="1" x14ac:dyDescent="0.25">
      <c r="A416" s="94" t="s">
        <v>655</v>
      </c>
      <c r="B416" s="158" t="s">
        <v>215</v>
      </c>
      <c r="C416" s="200" t="s">
        <v>476</v>
      </c>
      <c r="D416" s="191" t="s">
        <v>666</v>
      </c>
      <c r="E416" s="69" t="s">
        <v>16</v>
      </c>
      <c r="F416" s="390"/>
    </row>
    <row r="417" spans="1:6" s="50" customFormat="1" ht="16.5" customHeight="1" x14ac:dyDescent="0.25">
      <c r="A417" s="91" t="s">
        <v>196</v>
      </c>
      <c r="B417" s="157" t="s">
        <v>215</v>
      </c>
      <c r="C417" s="205" t="s">
        <v>476</v>
      </c>
      <c r="D417" s="194" t="s">
        <v>507</v>
      </c>
      <c r="E417" s="49"/>
      <c r="F417" s="387">
        <f>SUM(F418)</f>
        <v>66000</v>
      </c>
    </row>
    <row r="418" spans="1:6" s="50" customFormat="1" ht="32.25" customHeight="1" x14ac:dyDescent="0.25">
      <c r="A418" s="94" t="s">
        <v>655</v>
      </c>
      <c r="B418" s="158" t="s">
        <v>215</v>
      </c>
      <c r="C418" s="200" t="s">
        <v>476</v>
      </c>
      <c r="D418" s="191" t="s">
        <v>507</v>
      </c>
      <c r="E418" s="69" t="s">
        <v>16</v>
      </c>
      <c r="F418" s="390">
        <f>SUM(прил7!H148)</f>
        <v>66000</v>
      </c>
    </row>
    <row r="419" spans="1:6" s="50" customFormat="1" ht="33" customHeight="1" x14ac:dyDescent="0.25">
      <c r="A419" s="91" t="s">
        <v>646</v>
      </c>
      <c r="B419" s="157" t="s">
        <v>215</v>
      </c>
      <c r="C419" s="205" t="s">
        <v>476</v>
      </c>
      <c r="D419" s="194" t="s">
        <v>539</v>
      </c>
      <c r="E419" s="49"/>
      <c r="F419" s="387">
        <f>SUM(F420)</f>
        <v>60000</v>
      </c>
    </row>
    <row r="420" spans="1:6" s="50" customFormat="1" ht="48" customHeight="1" x14ac:dyDescent="0.25">
      <c r="A420" s="94" t="s">
        <v>86</v>
      </c>
      <c r="B420" s="158" t="s">
        <v>215</v>
      </c>
      <c r="C420" s="200" t="s">
        <v>476</v>
      </c>
      <c r="D420" s="191" t="s">
        <v>539</v>
      </c>
      <c r="E420" s="69" t="s">
        <v>13</v>
      </c>
      <c r="F420" s="390">
        <f>SUM(прил7!H150)</f>
        <v>60000</v>
      </c>
    </row>
    <row r="421" spans="1:6" s="50" customFormat="1" ht="78.75" customHeight="1" x14ac:dyDescent="0.25">
      <c r="A421" s="91" t="s">
        <v>509</v>
      </c>
      <c r="B421" s="157" t="s">
        <v>215</v>
      </c>
      <c r="C421" s="205" t="s">
        <v>476</v>
      </c>
      <c r="D421" s="194" t="s">
        <v>508</v>
      </c>
      <c r="E421" s="49"/>
      <c r="F421" s="387">
        <f>SUM(F422:F423)</f>
        <v>1699328</v>
      </c>
    </row>
    <row r="422" spans="1:6" s="50" customFormat="1" ht="47.25" customHeight="1" x14ac:dyDescent="0.25">
      <c r="A422" s="94" t="s">
        <v>86</v>
      </c>
      <c r="B422" s="158" t="s">
        <v>215</v>
      </c>
      <c r="C422" s="200" t="s">
        <v>476</v>
      </c>
      <c r="D422" s="191" t="s">
        <v>508</v>
      </c>
      <c r="E422" s="69" t="s">
        <v>13</v>
      </c>
      <c r="F422" s="390">
        <f>SUM(прил7!H152)</f>
        <v>886000</v>
      </c>
    </row>
    <row r="423" spans="1:6" s="50" customFormat="1" ht="30" customHeight="1" x14ac:dyDescent="0.25">
      <c r="A423" s="94" t="s">
        <v>655</v>
      </c>
      <c r="B423" s="158" t="s">
        <v>215</v>
      </c>
      <c r="C423" s="200" t="s">
        <v>476</v>
      </c>
      <c r="D423" s="191" t="s">
        <v>508</v>
      </c>
      <c r="E423" s="69" t="s">
        <v>16</v>
      </c>
      <c r="F423" s="390">
        <f>SUM(прил7!H153)</f>
        <v>813328</v>
      </c>
    </row>
    <row r="424" spans="1:6" s="50" customFormat="1" ht="16.5" hidden="1" customHeight="1" x14ac:dyDescent="0.25">
      <c r="A424" s="195" t="s">
        <v>657</v>
      </c>
      <c r="B424" s="196" t="s">
        <v>659</v>
      </c>
      <c r="C424" s="207" t="s">
        <v>476</v>
      </c>
      <c r="D424" s="192" t="s">
        <v>477</v>
      </c>
      <c r="E424" s="204"/>
      <c r="F424" s="483">
        <f>SUM(F425)</f>
        <v>0</v>
      </c>
    </row>
    <row r="425" spans="1:6" s="50" customFormat="1" ht="17.25" hidden="1" customHeight="1" x14ac:dyDescent="0.25">
      <c r="A425" s="91" t="s">
        <v>658</v>
      </c>
      <c r="B425" s="157" t="s">
        <v>659</v>
      </c>
      <c r="C425" s="205" t="s">
        <v>476</v>
      </c>
      <c r="D425" s="194" t="s">
        <v>656</v>
      </c>
      <c r="E425" s="49"/>
      <c r="F425" s="387">
        <f>SUM(F426)</f>
        <v>0</v>
      </c>
    </row>
    <row r="426" spans="1:6" s="50" customFormat="1" ht="32.25" hidden="1" customHeight="1" x14ac:dyDescent="0.25">
      <c r="A426" s="94" t="s">
        <v>655</v>
      </c>
      <c r="B426" s="158" t="s">
        <v>659</v>
      </c>
      <c r="C426" s="200" t="s">
        <v>476</v>
      </c>
      <c r="D426" s="191" t="s">
        <v>656</v>
      </c>
      <c r="E426" s="69" t="s">
        <v>16</v>
      </c>
      <c r="F426" s="390"/>
    </row>
    <row r="427" spans="1:6" s="50" customFormat="1" ht="15.75" customHeight="1" x14ac:dyDescent="0.25">
      <c r="A427" s="90" t="s">
        <v>91</v>
      </c>
      <c r="B427" s="197" t="s">
        <v>209</v>
      </c>
      <c r="C427" s="323" t="s">
        <v>476</v>
      </c>
      <c r="D427" s="198" t="s">
        <v>477</v>
      </c>
      <c r="E427" s="171"/>
      <c r="F427" s="385">
        <f>SUM(F428)</f>
        <v>181900</v>
      </c>
    </row>
    <row r="428" spans="1:6" s="50" customFormat="1" ht="15.75" customHeight="1" x14ac:dyDescent="0.25">
      <c r="A428" s="195" t="s">
        <v>92</v>
      </c>
      <c r="B428" s="196" t="s">
        <v>210</v>
      </c>
      <c r="C428" s="207" t="s">
        <v>476</v>
      </c>
      <c r="D428" s="192" t="s">
        <v>477</v>
      </c>
      <c r="E428" s="204"/>
      <c r="F428" s="483">
        <f>SUM(F429+F431)</f>
        <v>181900</v>
      </c>
    </row>
    <row r="429" spans="1:6" s="50" customFormat="1" ht="15.75" customHeight="1" x14ac:dyDescent="0.25">
      <c r="A429" s="91" t="s">
        <v>112</v>
      </c>
      <c r="B429" s="157" t="s">
        <v>210</v>
      </c>
      <c r="C429" s="205" t="s">
        <v>476</v>
      </c>
      <c r="D429" s="194" t="s">
        <v>499</v>
      </c>
      <c r="E429" s="49"/>
      <c r="F429" s="387">
        <f>SUM(F430)</f>
        <v>101900</v>
      </c>
    </row>
    <row r="430" spans="1:6" s="50" customFormat="1" ht="15.75" customHeight="1" x14ac:dyDescent="0.25">
      <c r="A430" s="94" t="s">
        <v>18</v>
      </c>
      <c r="B430" s="158" t="s">
        <v>210</v>
      </c>
      <c r="C430" s="200" t="s">
        <v>476</v>
      </c>
      <c r="D430" s="191" t="s">
        <v>499</v>
      </c>
      <c r="E430" s="69" t="s">
        <v>17</v>
      </c>
      <c r="F430" s="390">
        <f>SUM(прил7!H100)</f>
        <v>101900</v>
      </c>
    </row>
    <row r="431" spans="1:6" s="50" customFormat="1" ht="15.75" customHeight="1" x14ac:dyDescent="0.25">
      <c r="A431" s="91" t="s">
        <v>670</v>
      </c>
      <c r="B431" s="157" t="s">
        <v>210</v>
      </c>
      <c r="C431" s="205" t="s">
        <v>476</v>
      </c>
      <c r="D431" s="194">
        <v>10030</v>
      </c>
      <c r="E431" s="49"/>
      <c r="F431" s="387">
        <f>SUM(F432)</f>
        <v>80000</v>
      </c>
    </row>
    <row r="432" spans="1:6" s="50" customFormat="1" ht="15.75" customHeight="1" x14ac:dyDescent="0.25">
      <c r="A432" s="94" t="s">
        <v>40</v>
      </c>
      <c r="B432" s="158" t="s">
        <v>210</v>
      </c>
      <c r="C432" s="200" t="s">
        <v>476</v>
      </c>
      <c r="D432" s="191">
        <v>10030</v>
      </c>
      <c r="E432" s="69" t="s">
        <v>39</v>
      </c>
      <c r="F432" s="390">
        <f>SUM(прил7!H157)</f>
        <v>80000</v>
      </c>
    </row>
    <row r="433" spans="1:6" s="50" customFormat="1" ht="31.5" x14ac:dyDescent="0.25">
      <c r="A433" s="90" t="s">
        <v>140</v>
      </c>
      <c r="B433" s="197" t="s">
        <v>216</v>
      </c>
      <c r="C433" s="323" t="s">
        <v>476</v>
      </c>
      <c r="D433" s="198" t="s">
        <v>477</v>
      </c>
      <c r="E433" s="171"/>
      <c r="F433" s="385">
        <f>SUM(F434)</f>
        <v>6389469</v>
      </c>
    </row>
    <row r="434" spans="1:6" s="50" customFormat="1" ht="31.5" x14ac:dyDescent="0.25">
      <c r="A434" s="195" t="s">
        <v>141</v>
      </c>
      <c r="B434" s="196" t="s">
        <v>217</v>
      </c>
      <c r="C434" s="207" t="s">
        <v>476</v>
      </c>
      <c r="D434" s="192" t="s">
        <v>477</v>
      </c>
      <c r="E434" s="204"/>
      <c r="F434" s="483">
        <f>SUM(F435)</f>
        <v>6389469</v>
      </c>
    </row>
    <row r="435" spans="1:6" s="50" customFormat="1" ht="31.5" x14ac:dyDescent="0.25">
      <c r="A435" s="91" t="s">
        <v>96</v>
      </c>
      <c r="B435" s="157" t="s">
        <v>217</v>
      </c>
      <c r="C435" s="205" t="s">
        <v>476</v>
      </c>
      <c r="D435" s="194" t="s">
        <v>510</v>
      </c>
      <c r="E435" s="49"/>
      <c r="F435" s="387">
        <f>SUM(F436:F438)</f>
        <v>6389469</v>
      </c>
    </row>
    <row r="436" spans="1:6" s="50" customFormat="1" ht="47.25" x14ac:dyDescent="0.25">
      <c r="A436" s="94" t="s">
        <v>86</v>
      </c>
      <c r="B436" s="158" t="s">
        <v>217</v>
      </c>
      <c r="C436" s="200" t="s">
        <v>476</v>
      </c>
      <c r="D436" s="191" t="s">
        <v>510</v>
      </c>
      <c r="E436" s="69" t="s">
        <v>13</v>
      </c>
      <c r="F436" s="390">
        <f>SUM(прил7!H161+прил7!H243)</f>
        <v>3280202</v>
      </c>
    </row>
    <row r="437" spans="1:6" s="50" customFormat="1" ht="31.5" customHeight="1" x14ac:dyDescent="0.25">
      <c r="A437" s="94" t="s">
        <v>655</v>
      </c>
      <c r="B437" s="158" t="s">
        <v>217</v>
      </c>
      <c r="C437" s="200" t="s">
        <v>476</v>
      </c>
      <c r="D437" s="191" t="s">
        <v>510</v>
      </c>
      <c r="E437" s="69" t="s">
        <v>16</v>
      </c>
      <c r="F437" s="390">
        <f>SUM(прил7!H244+прил7!H162)</f>
        <v>3033467</v>
      </c>
    </row>
    <row r="438" spans="1:6" s="50" customFormat="1" ht="18" customHeight="1" x14ac:dyDescent="0.25">
      <c r="A438" s="94" t="s">
        <v>18</v>
      </c>
      <c r="B438" s="158" t="s">
        <v>217</v>
      </c>
      <c r="C438" s="200" t="s">
        <v>476</v>
      </c>
      <c r="D438" s="191" t="s">
        <v>510</v>
      </c>
      <c r="E438" s="69" t="s">
        <v>17</v>
      </c>
      <c r="F438" s="390">
        <f>SUM(прил7!H163+прил7!H245)</f>
        <v>75800</v>
      </c>
    </row>
    <row r="439" spans="1:6" s="50" customFormat="1" ht="18" hidden="1" customHeight="1" x14ac:dyDescent="0.25">
      <c r="A439" s="67" t="s">
        <v>669</v>
      </c>
      <c r="B439" s="197" t="s">
        <v>667</v>
      </c>
      <c r="C439" s="323" t="s">
        <v>476</v>
      </c>
      <c r="D439" s="198" t="s">
        <v>477</v>
      </c>
      <c r="E439" s="171"/>
      <c r="F439" s="385">
        <f>SUM(F440)</f>
        <v>0</v>
      </c>
    </row>
    <row r="440" spans="1:6" s="50" customFormat="1" ht="18" hidden="1" customHeight="1" x14ac:dyDescent="0.25">
      <c r="A440" s="184" t="s">
        <v>22</v>
      </c>
      <c r="B440" s="196" t="s">
        <v>668</v>
      </c>
      <c r="C440" s="207" t="s">
        <v>476</v>
      </c>
      <c r="D440" s="192" t="s">
        <v>477</v>
      </c>
      <c r="E440" s="204"/>
      <c r="F440" s="483">
        <f>SUM(F441)</f>
        <v>0</v>
      </c>
    </row>
    <row r="441" spans="1:6" s="50" customFormat="1" ht="18" hidden="1" customHeight="1" x14ac:dyDescent="0.25">
      <c r="A441" s="34" t="s">
        <v>670</v>
      </c>
      <c r="B441" s="157" t="s">
        <v>668</v>
      </c>
      <c r="C441" s="205" t="s">
        <v>476</v>
      </c>
      <c r="D441" s="194">
        <v>10030</v>
      </c>
      <c r="E441" s="49"/>
      <c r="F441" s="387">
        <f>SUM(F442)</f>
        <v>0</v>
      </c>
    </row>
    <row r="442" spans="1:6" s="50" customFormat="1" ht="15.75" hidden="1" customHeight="1" x14ac:dyDescent="0.25">
      <c r="A442" s="73" t="s">
        <v>40</v>
      </c>
      <c r="B442" s="158" t="s">
        <v>668</v>
      </c>
      <c r="C442" s="200" t="s">
        <v>476</v>
      </c>
      <c r="D442" s="191">
        <v>10030</v>
      </c>
      <c r="E442" s="69" t="s">
        <v>39</v>
      </c>
      <c r="F442" s="390">
        <f>SUM(прил7!H167)</f>
        <v>0</v>
      </c>
    </row>
  </sheetData>
  <mergeCells count="8">
    <mergeCell ref="B14:D14"/>
    <mergeCell ref="B1:F1"/>
    <mergeCell ref="B2:F2"/>
    <mergeCell ref="B3:F3"/>
    <mergeCell ref="A10:F10"/>
    <mergeCell ref="A11:F11"/>
    <mergeCell ref="A9:F9"/>
    <mergeCell ref="A12:E12"/>
  </mergeCells>
  <pageMargins left="0.70866141732283472" right="0.70866141732283472" top="0.74803149606299213" bottom="0.74803149606299213" header="0.31496062992125984" footer="0.31496062992125984"/>
  <pageSetup paperSize="9" scale="68" orientation="portrait" blackAndWhite="1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прил1</vt:lpstr>
      <vt:lpstr>прил5</vt:lpstr>
      <vt:lpstr>прил7</vt:lpstr>
      <vt:lpstr>прил9</vt:lpstr>
      <vt:lpstr>прил11</vt:lpstr>
      <vt:lpstr>прил11!Область_печати</vt:lpstr>
      <vt:lpstr>прил7!Область_печати</vt:lpstr>
      <vt:lpstr>прил9!Область_печати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2016-11-30T07:43:00Z</cp:lastPrinted>
  <dcterms:created xsi:type="dcterms:W3CDTF">2011-10-10T13:40:01Z</dcterms:created>
  <dcterms:modified xsi:type="dcterms:W3CDTF">2017-09-06T07:42:56Z</dcterms:modified>
</cp:coreProperties>
</file>